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defaultThemeVersion="124226"/>
  <mc:AlternateContent xmlns:mc="http://schemas.openxmlformats.org/markup-compatibility/2006">
    <mc:Choice Requires="x15">
      <x15ac:absPath xmlns:x15ac="http://schemas.microsoft.com/office/spreadsheetml/2010/11/ac" url="https://hillingdon-my.sharepoint.com/personal/sdenbeigh_hillingdon_gov_uk1/Documents/Desktop/Files for Corp web/School Budgets/Mainstream/"/>
    </mc:Choice>
  </mc:AlternateContent>
  <xr:revisionPtr revIDLastSave="5" documentId="8_{0F2AFBB9-A328-4C98-A009-313BC81A6A53}" xr6:coauthVersionLast="47" xr6:coauthVersionMax="47" xr10:uidLastSave="{F93B96D1-B173-40E2-89F3-AA01835B2EB6}"/>
  <bookViews>
    <workbookView xWindow="70760" yWindow="1400" windowWidth="20360" windowHeight="14060" tabRatio="598" firstSheet="1" activeTab="2" xr2:uid="{00000000-000D-0000-FFFF-FFFF00000000}"/>
  </bookViews>
  <sheets>
    <sheet name="Notes" sheetId="8" r:id="rId1"/>
    <sheet name="Indv Schools" sheetId="2" r:id="rId2"/>
    <sheet name="All Schools" sheetId="1" r:id="rId3"/>
    <sheet name="Grant data" sheetId="20" state="hidden" r:id="rId4"/>
    <sheet name="McMillan " sheetId="9" r:id="rId5"/>
    <sheet name="EYSFF (Universal)" sheetId="11" r:id="rId6"/>
    <sheet name="EYSFF (Additional)" sheetId="17" r:id="rId7"/>
    <sheet name="EYSFF Calculator" sheetId="16" state="hidden" r:id="rId8"/>
    <sheet name="Sheet1" sheetId="14"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2" hidden="1">'All Schools'!$A$4:$CN$93</definedName>
    <definedName name="_xlnm._FilterDatabase" localSheetId="6" hidden="1">'EYSFF (Additional)'!$A$5:$L$46</definedName>
    <definedName name="_xlnm._FilterDatabase" localSheetId="5" hidden="1">'EYSFF (Universal)'!$A$5:$V$61</definedName>
    <definedName name="_xlnm._FilterDatabase" localSheetId="1" hidden="1">'Indv Schools'!$M$5:$M$69</definedName>
    <definedName name="Ab">[1]Proforma!$E$20</definedName>
    <definedName name="All_distance_threshold">[1]Proforma!$D$49</definedName>
    <definedName name="All_PupilNo_threshold">[1]Proforma!$G$49</definedName>
    <definedName name="an">[1]Proforma!$E$21</definedName>
    <definedName name="Anchor_Factors">[2]Factors!$A$3</definedName>
    <definedName name="Anchor_NDShare">'[2]New Delegation Control'!$A$52</definedName>
    <definedName name="AWPU_KS3_Rate">[1]Proforma!$E$15</definedName>
    <definedName name="AWPU_KS4_Rate">[1]Proforma!$E$16</definedName>
    <definedName name="AWPU_Pri_Rate">[1]Proforma!$E$14</definedName>
    <definedName name="Capping_Scaling_YesNo">[1]Proforma!$J$71</definedName>
    <definedName name="Ceiling">[1]Proforma!$D$72</definedName>
    <definedName name="Col_Ref_Factors">[2]Factors!$A$2:$AW$2</definedName>
    <definedName name="Col_Ref_NDShare">'[2]New Delegation Control'!$A$51:$AQ$51</definedName>
    <definedName name="EAL_Pri">[1]Proforma!$E$28</definedName>
    <definedName name="EAL_Pri_Option">[1]Proforma!$D$28</definedName>
    <definedName name="EAL_Sec">[1]Proforma!$F$29</definedName>
    <definedName name="EAL_Sec_Option">[1]Proforma!$D$29</definedName>
    <definedName name="Ever6_pri_rate">[1]Proforma!$E$19</definedName>
    <definedName name="Ever6_sec_rate">[1]Proforma!$F$19</definedName>
    <definedName name="FSM_Pri_Rate">[1]Proforma!$E$18</definedName>
    <definedName name="FSM_Sec_Rate">[1]Proforma!$F$18</definedName>
    <definedName name="IDACI_B1_Pri">'All Schools'!$F$17</definedName>
    <definedName name="IDACI_B1_Sec">[1]Proforma!$F$20</definedName>
    <definedName name="IDACI_B2_Pri">'All Schools'!$F$18</definedName>
    <definedName name="IDACI_B2_Sec">[1]Proforma!$F$21</definedName>
    <definedName name="IDACI_B3_Pri">'All Schools'!$F$19</definedName>
    <definedName name="IDACI_B3_Sec">[1]Proforma!$F$22</definedName>
    <definedName name="IDACI_B4_Pri">'All Schools'!$F$20</definedName>
    <definedName name="IDACI_B4_Sec">[1]Proforma!$F$23</definedName>
    <definedName name="IDACI_B5_Pri">'All Schools'!$F$21</definedName>
    <definedName name="IDACI_B5_Sec">[1]Proforma!$F$24</definedName>
    <definedName name="IDACI_B6_Pri">[1]Proforma!$E$25</definedName>
    <definedName name="IDACI_B6_Sec">[1]Proforma!$F$25</definedName>
    <definedName name="ISB">[1]Proforma!$E$22</definedName>
    <definedName name="LAC_Rate">[1]Proforma!$E$27</definedName>
    <definedName name="LCHI_Pri">[1]Proforma!$F$32</definedName>
    <definedName name="LCHI_Sec">[1]Proforma!$F$33</definedName>
    <definedName name="MFG_Rate">[1]Proforma!$H$69</definedName>
    <definedName name="Mid_distance_threshold">[1]Proforma!$D$48</definedName>
    <definedName name="Mid_PupilNo_threshold">[1]Proforma!$G$48</definedName>
    <definedName name="min_pupil_rate_KS3">[1]Proforma!$E$9</definedName>
    <definedName name="min_pupil_rate_KS4">[1]Proforma!$G$9</definedName>
    <definedName name="min_pupil_rate_pri">[1]Proforma!$D$9</definedName>
    <definedName name="Mobility_Pri">[1]Proforma!$E$30</definedName>
    <definedName name="Mobility_Sec">[1]Proforma!$F$30</definedName>
    <definedName name="Notional_SEN_AWPU_KS3">[1]Proforma!$L$15</definedName>
    <definedName name="Notional_SEN_AWPU_KS4">[1]Proforma!$L$16</definedName>
    <definedName name="Notional_SEN_AWPU_Pri">[1]Proforma!$L$14</definedName>
    <definedName name="Notional_SEN_EAL_Pri">[1]Proforma!$L$28</definedName>
    <definedName name="Notional_SEN_EAL_Sec">[1]Proforma!$M$29</definedName>
    <definedName name="Notional_SEN_Ever6_Pri">[1]Proforma!$L$19</definedName>
    <definedName name="Notional_SEN_Ever6_Sec">[1]Proforma!$M$19</definedName>
    <definedName name="Notional_SEN_ExCir2">[1]Proforma!$L$57</definedName>
    <definedName name="Notional_SEN_ExCir3">[1]Proforma!$L$58</definedName>
    <definedName name="Notional_SEN_ExCir4">[1]Proforma!$L$59</definedName>
    <definedName name="Notional_SEN_ExCir5">[1]Proforma!$L$60</definedName>
    <definedName name="Notional_SEN_ExCir6">[1]Proforma!$L$61</definedName>
    <definedName name="Notional_SEN_ExCir7">[1]Proforma!$L$62</definedName>
    <definedName name="Notional_SEN_FSM_Pri">[1]Proforma!$L$18</definedName>
    <definedName name="Notional_SEN_FSM_Sec">[1]Proforma!$M$18</definedName>
    <definedName name="Notional_SEN_IDACI_B1_Pri">[1]Proforma!$L$20</definedName>
    <definedName name="Notional_SEN_IDACI_B1_Sec">[1]Proforma!$M$20</definedName>
    <definedName name="Notional_SEN_IDACI_B2_Pri">[1]Proforma!$L$21</definedName>
    <definedName name="Notional_SEN_IDACI_B2_Sec">[1]Proforma!$M$21</definedName>
    <definedName name="Notional_SEN_IDACI_B3_Pri">[1]Proforma!$L$22</definedName>
    <definedName name="Notional_SEN_IDACI_B3_Sec">[1]Proforma!$M$22</definedName>
    <definedName name="Notional_SEN_IDACI_B4_Pri">[1]Proforma!$L$23</definedName>
    <definedName name="Notional_SEN_IDACI_B4_Sec">[1]Proforma!$M$23</definedName>
    <definedName name="Notional_SEN_IDACI_B5_Pri">[1]Proforma!$L$24</definedName>
    <definedName name="Notional_SEN_IDACI_B5_Sec">[1]Proforma!$M$24</definedName>
    <definedName name="Notional_SEN_IDACI_B6_Pri">[1]Proforma!$L$25</definedName>
    <definedName name="Notional_SEN_IDACI_B6_Sec">[1]Proforma!$M$25</definedName>
    <definedName name="Notional_SEN_LAC">[1]Proforma!$L$27</definedName>
    <definedName name="Notional_SEN_LCHI_Pri">[1]Proforma!$L$32</definedName>
    <definedName name="Notional_SEN_LCHI_Sec">[1]Proforma!$M$33</definedName>
    <definedName name="Notional_SEN_Lump_sum_Pri">[1]Proforma!$L$43</definedName>
    <definedName name="Notional_SEN_Lump_sum_Sec">[1]Proforma!$M$43</definedName>
    <definedName name="Notional_SEN_MFG">[1]Proforma!$L$76</definedName>
    <definedName name="Notional_SEN_Mobility_Pri">[1]Proforma!$L$30</definedName>
    <definedName name="Notional_SEN_Mobility_Sec">[1]Proforma!$M$30</definedName>
    <definedName name="Notional_SEN_MPPF">[1]Proforma!$L$66</definedName>
    <definedName name="Notional_SEN_PFI">[1]Proforma!$L$53</definedName>
    <definedName name="Notional_SEN_Rates">[1]Proforma!$L$52</definedName>
    <definedName name="Notional_SEN_Sparsity_Pri">[1]Proforma!$L$44</definedName>
    <definedName name="Notional_SEN_Sparsity_Sec">[1]Proforma!$M$44</definedName>
    <definedName name="Notional_SEN_Split_sites">[1]Proforma!$L$51</definedName>
    <definedName name="Pri_distance_threshold">[1]Proforma!$D$46</definedName>
    <definedName name="Pri_PupilNo_threshold">[1]Proforma!$G$46</definedName>
    <definedName name="Primary_Lump_sum">[1]Proforma!$F$43</definedName>
    <definedName name="_xlnm.Print_Area" localSheetId="2">'All Schools'!$A$1:$CM$95</definedName>
    <definedName name="_xlnm.Print_Area" localSheetId="1">'Indv Schools'!$A$1:$G$81</definedName>
    <definedName name="_xlnm.Print_Area" localSheetId="0">Notes!$B$1:$C$34</definedName>
    <definedName name="_xlnm.Print_Titles" localSheetId="2">'All Schools'!$B:$C</definedName>
    <definedName name="_xlnm.Print_Titles" localSheetId="6">'EYSFF (Additional)'!#REF!</definedName>
    <definedName name="_xlnm.Print_Titles" localSheetId="5">'EYSFF (Universal)'!#REF!</definedName>
    <definedName name="Reception_Uplift_YesNo">[3]Proforma!$E$9</definedName>
    <definedName name="Scaling_Factor">[1]Proforma!$G$72</definedName>
    <definedName name="School_URN_Factors">[2]Factors!$A$3:$A$82</definedName>
    <definedName name="School_URN_NDShare">'[2]New Delegation Control'!$A$52:$A$131</definedName>
    <definedName name="Sec_distance_threshold">[1]Proforma!$D$47</definedName>
    <definedName name="Sec_PupilNo_threshold">[1]Proforma!$G$47</definedName>
    <definedName name="Secondary_Lump_Sum">[1]Proforma!$G$43</definedName>
    <definedName name="Sparsity_All_lump_sum">[1]Proforma!$I$44</definedName>
    <definedName name="Sparsity_Mid_lump_sum">[1]Proforma!$H$44</definedName>
    <definedName name="Sparsity_Pri_lump_sum">[1]Proforma!$F$44</definedName>
    <definedName name="Sparsity_Sec_lump_sum">[1]Proforma!$G$44</definedName>
    <definedName name="ste">[1]Proforma!$E$24</definedName>
    <definedName name="Tapered_all_lump_sum">[1]Proforma!$K$49</definedName>
    <definedName name="Tapered_mid_lump_sum">[1]Proforma!$K$48</definedName>
    <definedName name="Tapered_primary_lump_sum">[1]Proforma!$K$46</definedName>
    <definedName name="Tapered_secondary_lump_sum">[1]Proforma!$K$47</definedName>
    <definedName name="tye">[1]Proforma!$E$21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39" i="1" l="1"/>
  <c r="C50" i="20"/>
  <c r="D50" i="20"/>
  <c r="E50" i="20"/>
  <c r="F50" i="20"/>
  <c r="I4" i="20"/>
  <c r="I5" i="20"/>
  <c r="CF12" i="1" s="1"/>
  <c r="I6" i="20"/>
  <c r="CF13" i="1" s="1"/>
  <c r="I7" i="20"/>
  <c r="CF17" i="1" s="1"/>
  <c r="I8" i="20"/>
  <c r="CF19" i="1" s="1"/>
  <c r="I9" i="20"/>
  <c r="CF22" i="1" s="1"/>
  <c r="I10" i="20"/>
  <c r="CF26" i="1" s="1"/>
  <c r="I11" i="20"/>
  <c r="CF25" i="1" s="1"/>
  <c r="I12" i="20"/>
  <c r="CF27" i="1" s="1"/>
  <c r="I13" i="20"/>
  <c r="CF28" i="1" s="1"/>
  <c r="I14" i="20"/>
  <c r="CF30" i="1" s="1"/>
  <c r="I15" i="20"/>
  <c r="CF39" i="1" s="1"/>
  <c r="I16" i="20"/>
  <c r="CF43" i="1" s="1"/>
  <c r="I17" i="20"/>
  <c r="CF42" i="1" s="1"/>
  <c r="I18" i="20"/>
  <c r="CF46" i="1" s="1"/>
  <c r="I19" i="20"/>
  <c r="CF45" i="1" s="1"/>
  <c r="I20" i="20"/>
  <c r="CF65" i="1" s="1"/>
  <c r="I21" i="20"/>
  <c r="CF67" i="1" s="1"/>
  <c r="I22" i="20"/>
  <c r="CF71" i="1" s="1"/>
  <c r="I23" i="20"/>
  <c r="CF70" i="1" s="1"/>
  <c r="I24" i="20"/>
  <c r="CF33" i="1" s="1"/>
  <c r="I25" i="20"/>
  <c r="CF49" i="1" s="1"/>
  <c r="I26" i="20"/>
  <c r="CF62" i="1" s="1"/>
  <c r="I27" i="20"/>
  <c r="CF64" i="1" s="1"/>
  <c r="I28" i="20"/>
  <c r="CF66" i="1" s="1"/>
  <c r="I29" i="20"/>
  <c r="CF21" i="1" s="1"/>
  <c r="I30" i="20"/>
  <c r="CF51" i="1" s="1"/>
  <c r="I31" i="20"/>
  <c r="CF11" i="1" s="1"/>
  <c r="I32" i="20"/>
  <c r="CF6" i="1" s="1"/>
  <c r="I33" i="20"/>
  <c r="CF37" i="1" s="1"/>
  <c r="I34" i="20"/>
  <c r="CF18" i="1" s="1"/>
  <c r="I35" i="20"/>
  <c r="CF59" i="1" s="1"/>
  <c r="I36" i="20"/>
  <c r="CF7" i="1" s="1"/>
  <c r="I37" i="20"/>
  <c r="CF55" i="1" s="1"/>
  <c r="I38" i="20"/>
  <c r="CF60" i="1" s="1"/>
  <c r="I39" i="20"/>
  <c r="CF57" i="1" s="1"/>
  <c r="I40" i="20"/>
  <c r="CF53" i="1" s="1"/>
  <c r="I41" i="20"/>
  <c r="CF47" i="1" s="1"/>
  <c r="I42" i="20"/>
  <c r="CF24" i="1" s="1"/>
  <c r="I43" i="20"/>
  <c r="CF23" i="1" s="1"/>
  <c r="I44" i="20"/>
  <c r="CF35" i="1" s="1"/>
  <c r="I45" i="20"/>
  <c r="CF36" i="1" s="1"/>
  <c r="I46" i="20"/>
  <c r="CF54" i="1" s="1"/>
  <c r="I47" i="20"/>
  <c r="CF29" i="1" s="1"/>
  <c r="I48" i="20"/>
  <c r="CF82" i="1" s="1"/>
  <c r="I49" i="20"/>
  <c r="CF77" i="1" s="1"/>
  <c r="I3" i="20"/>
  <c r="CF8" i="1" s="1"/>
  <c r="I50" i="20" l="1"/>
  <c r="CF61" i="1"/>
  <c r="CF95" i="1" s="1"/>
  <c r="BI60" i="1"/>
  <c r="BI71" i="1"/>
  <c r="E7" i="17" l="1"/>
  <c r="F7" i="17"/>
  <c r="G7" i="17"/>
  <c r="E8" i="17"/>
  <c r="F8" i="17"/>
  <c r="G8" i="17"/>
  <c r="E9" i="17"/>
  <c r="F9" i="17"/>
  <c r="G9" i="17"/>
  <c r="E10" i="17"/>
  <c r="F10" i="17"/>
  <c r="G10" i="17"/>
  <c r="E11" i="17"/>
  <c r="F11" i="17"/>
  <c r="G11" i="17"/>
  <c r="E12" i="17"/>
  <c r="F12" i="17"/>
  <c r="G12" i="17"/>
  <c r="E13" i="17"/>
  <c r="F13" i="17"/>
  <c r="G13" i="17"/>
  <c r="E14" i="17"/>
  <c r="F14" i="17"/>
  <c r="G14" i="17"/>
  <c r="E15" i="17"/>
  <c r="F15" i="17"/>
  <c r="G15" i="17"/>
  <c r="E16" i="17"/>
  <c r="F16" i="17"/>
  <c r="G16" i="17"/>
  <c r="E17" i="17"/>
  <c r="F17" i="17"/>
  <c r="G17" i="17"/>
  <c r="E18" i="17"/>
  <c r="F18" i="17"/>
  <c r="G18" i="17"/>
  <c r="E19" i="17"/>
  <c r="F19" i="17"/>
  <c r="G19" i="17"/>
  <c r="E20" i="17"/>
  <c r="F20" i="17"/>
  <c r="G20" i="17"/>
  <c r="E21" i="17"/>
  <c r="F21" i="17"/>
  <c r="G21" i="17"/>
  <c r="E22" i="17"/>
  <c r="F22" i="17"/>
  <c r="G22" i="17"/>
  <c r="E23" i="17"/>
  <c r="F23" i="17"/>
  <c r="G23" i="17"/>
  <c r="E24" i="17"/>
  <c r="F24" i="17"/>
  <c r="G24" i="17"/>
  <c r="E25" i="17"/>
  <c r="F25" i="17"/>
  <c r="G25" i="17"/>
  <c r="E26" i="17"/>
  <c r="F26" i="17"/>
  <c r="G26" i="17"/>
  <c r="E27" i="17"/>
  <c r="F27" i="17"/>
  <c r="G27" i="17"/>
  <c r="E29" i="17"/>
  <c r="F29" i="17"/>
  <c r="G29" i="17"/>
  <c r="E30" i="17"/>
  <c r="F30" i="17"/>
  <c r="G30" i="17"/>
  <c r="E31" i="17"/>
  <c r="F31" i="17"/>
  <c r="G31" i="17"/>
  <c r="E32" i="17"/>
  <c r="F32" i="17"/>
  <c r="G32" i="17"/>
  <c r="E33" i="17"/>
  <c r="F33" i="17"/>
  <c r="G33" i="17"/>
  <c r="E34" i="17"/>
  <c r="F34" i="17"/>
  <c r="G34" i="17"/>
  <c r="E35" i="17"/>
  <c r="F35" i="17"/>
  <c r="G35" i="17"/>
  <c r="E36" i="17"/>
  <c r="F36" i="17"/>
  <c r="G36" i="17"/>
  <c r="E37" i="17"/>
  <c r="F37" i="17"/>
  <c r="G37" i="17"/>
  <c r="E38" i="17"/>
  <c r="F38" i="17"/>
  <c r="G38" i="17"/>
  <c r="E39" i="17"/>
  <c r="F39" i="17"/>
  <c r="G39" i="17"/>
  <c r="E40" i="17"/>
  <c r="F40" i="17"/>
  <c r="G40" i="17"/>
  <c r="E41" i="17"/>
  <c r="F41" i="17"/>
  <c r="G41" i="17"/>
  <c r="E42" i="17"/>
  <c r="F42" i="17"/>
  <c r="G42" i="17"/>
  <c r="E43" i="17"/>
  <c r="F43" i="17"/>
  <c r="G43" i="17"/>
  <c r="E44" i="17"/>
  <c r="F44" i="17"/>
  <c r="G44" i="17"/>
  <c r="E45" i="17"/>
  <c r="F45" i="17"/>
  <c r="G45" i="17"/>
  <c r="G6" i="17"/>
  <c r="F6" i="17"/>
  <c r="E6" i="17"/>
  <c r="E7" i="11"/>
  <c r="E8" i="11"/>
  <c r="E9" i="11"/>
  <c r="E10" i="11"/>
  <c r="E11" i="11"/>
  <c r="E12" i="11"/>
  <c r="E13" i="11"/>
  <c r="E14" i="11"/>
  <c r="E15" i="11"/>
  <c r="E16" i="11"/>
  <c r="E17" i="11"/>
  <c r="E18" i="11"/>
  <c r="E19" i="11"/>
  <c r="E20" i="11"/>
  <c r="E21" i="11"/>
  <c r="E22" i="11"/>
  <c r="E23" i="11"/>
  <c r="E24" i="11"/>
  <c r="E25" i="11"/>
  <c r="E26" i="11"/>
  <c r="E27" i="11"/>
  <c r="E28" i="11"/>
  <c r="E29" i="11"/>
  <c r="G29" i="11"/>
  <c r="E30" i="11"/>
  <c r="E31" i="11"/>
  <c r="E32" i="11"/>
  <c r="E33" i="11"/>
  <c r="E34"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G60" i="11"/>
  <c r="E61" i="11"/>
  <c r="E6" i="11"/>
  <c r="CJ24" i="1"/>
  <c r="H4" i="20"/>
  <c r="CJ61" i="1" s="1"/>
  <c r="H5" i="20"/>
  <c r="CJ12" i="1" s="1"/>
  <c r="H6" i="20"/>
  <c r="CJ13" i="1" s="1"/>
  <c r="H7" i="20"/>
  <c r="CJ17" i="1" s="1"/>
  <c r="H8" i="20"/>
  <c r="CJ19" i="1" s="1"/>
  <c r="H9" i="20"/>
  <c r="CJ22" i="1" s="1"/>
  <c r="H11" i="20"/>
  <c r="CJ25" i="1" s="1"/>
  <c r="H12" i="20"/>
  <c r="CJ27" i="1" s="1"/>
  <c r="H13" i="20"/>
  <c r="CJ28" i="1" s="1"/>
  <c r="H14" i="20"/>
  <c r="CJ30" i="1" s="1"/>
  <c r="H17" i="20"/>
  <c r="CJ42" i="1" s="1"/>
  <c r="H19" i="20"/>
  <c r="CJ45" i="1" s="1"/>
  <c r="H23" i="20"/>
  <c r="CJ70" i="1" s="1"/>
  <c r="H24" i="20"/>
  <c r="CJ33" i="1" s="1"/>
  <c r="H25" i="20"/>
  <c r="CJ49" i="1" s="1"/>
  <c r="H26" i="20"/>
  <c r="CJ62" i="1" s="1"/>
  <c r="H27" i="20"/>
  <c r="CJ64" i="1" s="1"/>
  <c r="H28" i="20"/>
  <c r="CJ66" i="1" s="1"/>
  <c r="H29" i="20"/>
  <c r="CJ21" i="1" s="1"/>
  <c r="H30" i="20"/>
  <c r="CJ51" i="1" s="1"/>
  <c r="H31" i="20"/>
  <c r="CJ11" i="1" s="1"/>
  <c r="H32" i="20"/>
  <c r="CJ6" i="1" s="1"/>
  <c r="H33" i="20"/>
  <c r="CJ37" i="1" s="1"/>
  <c r="H34" i="20"/>
  <c r="CJ18" i="1" s="1"/>
  <c r="H35" i="20"/>
  <c r="CJ59" i="1" s="1"/>
  <c r="H36" i="20"/>
  <c r="CJ7" i="1" s="1"/>
  <c r="H37" i="20"/>
  <c r="CJ55" i="1" s="1"/>
  <c r="H38" i="20"/>
  <c r="CJ60" i="1" s="1"/>
  <c r="H39" i="20"/>
  <c r="CJ57" i="1" s="1"/>
  <c r="H40" i="20"/>
  <c r="CJ53" i="1" s="1"/>
  <c r="H41" i="20"/>
  <c r="CJ47" i="1" s="1"/>
  <c r="H43" i="20"/>
  <c r="CJ23" i="1" s="1"/>
  <c r="H44" i="20"/>
  <c r="CJ35" i="1" s="1"/>
  <c r="H46" i="20"/>
  <c r="CJ54" i="1" s="1"/>
  <c r="H47" i="20"/>
  <c r="CJ29" i="1" s="1"/>
  <c r="H3" i="20"/>
  <c r="CJ8" i="1" s="1"/>
  <c r="H50" i="20" l="1"/>
  <c r="G4" i="20"/>
  <c r="CI61" i="1" s="1"/>
  <c r="G5" i="20"/>
  <c r="CI12" i="1" s="1"/>
  <c r="G6" i="20"/>
  <c r="CI13" i="1" s="1"/>
  <c r="G7" i="20"/>
  <c r="CI17" i="1" s="1"/>
  <c r="G8" i="20"/>
  <c r="CI19" i="1" s="1"/>
  <c r="G9" i="20"/>
  <c r="CI22" i="1" s="1"/>
  <c r="G10" i="20"/>
  <c r="CI26" i="1" s="1"/>
  <c r="G11" i="20"/>
  <c r="CI25" i="1" s="1"/>
  <c r="G12" i="20"/>
  <c r="CI27" i="1" s="1"/>
  <c r="G13" i="20"/>
  <c r="CI28" i="1" s="1"/>
  <c r="G14" i="20"/>
  <c r="CI30" i="1" s="1"/>
  <c r="G15" i="20"/>
  <c r="CI39" i="1" s="1"/>
  <c r="G16" i="20"/>
  <c r="CI43" i="1" s="1"/>
  <c r="G17" i="20"/>
  <c r="CI42" i="1" s="1"/>
  <c r="G18" i="20"/>
  <c r="CI46" i="1" s="1"/>
  <c r="G19" i="20"/>
  <c r="CI45" i="1" s="1"/>
  <c r="G20" i="20"/>
  <c r="CI65" i="1" s="1"/>
  <c r="G21" i="20"/>
  <c r="CI67" i="1" s="1"/>
  <c r="G22" i="20"/>
  <c r="CI71" i="1" s="1"/>
  <c r="G23" i="20"/>
  <c r="CI70" i="1" s="1"/>
  <c r="G24" i="20"/>
  <c r="CI33" i="1" s="1"/>
  <c r="G25" i="20"/>
  <c r="CI49" i="1" s="1"/>
  <c r="G26" i="20"/>
  <c r="CI62" i="1" s="1"/>
  <c r="G27" i="20"/>
  <c r="CI64" i="1" s="1"/>
  <c r="G28" i="20"/>
  <c r="CI66" i="1" s="1"/>
  <c r="G29" i="20"/>
  <c r="CI21" i="1" s="1"/>
  <c r="G30" i="20"/>
  <c r="CI51" i="1" s="1"/>
  <c r="G31" i="20"/>
  <c r="CI11" i="1" s="1"/>
  <c r="G32" i="20"/>
  <c r="CI6" i="1" s="1"/>
  <c r="G33" i="20"/>
  <c r="CI37" i="1" s="1"/>
  <c r="G34" i="20"/>
  <c r="CI18" i="1" s="1"/>
  <c r="G35" i="20"/>
  <c r="CI59" i="1" s="1"/>
  <c r="G36" i="20"/>
  <c r="CI7" i="1" s="1"/>
  <c r="G37" i="20"/>
  <c r="CI55" i="1" s="1"/>
  <c r="G38" i="20"/>
  <c r="CI60" i="1" s="1"/>
  <c r="G39" i="20"/>
  <c r="CI57" i="1" s="1"/>
  <c r="G40" i="20"/>
  <c r="CI53" i="1" s="1"/>
  <c r="G41" i="20"/>
  <c r="CI47" i="1" s="1"/>
  <c r="G42" i="20"/>
  <c r="CI24" i="1" s="1"/>
  <c r="G43" i="20"/>
  <c r="CI23" i="1" s="1"/>
  <c r="G44" i="20"/>
  <c r="CI35" i="1" s="1"/>
  <c r="G45" i="20"/>
  <c r="CI36" i="1" s="1"/>
  <c r="G46" i="20"/>
  <c r="CI54" i="1" s="1"/>
  <c r="G47" i="20"/>
  <c r="CI29" i="1" s="1"/>
  <c r="G3" i="20"/>
  <c r="CI8" i="1" l="1"/>
  <c r="G50" i="20"/>
  <c r="CI95" i="1"/>
  <c r="CE46" i="1"/>
  <c r="CE25" i="1"/>
  <c r="CE23" i="1"/>
  <c r="CE18" i="1"/>
  <c r="CE13" i="1"/>
  <c r="CE11" i="1"/>
  <c r="CD6" i="1"/>
  <c r="CD82" i="1"/>
  <c r="CD71" i="1"/>
  <c r="CD65" i="1"/>
  <c r="CD62" i="1"/>
  <c r="CD60" i="1"/>
  <c r="CD54" i="1"/>
  <c r="CD51" i="1"/>
  <c r="CD47" i="1"/>
  <c r="CD42" i="1"/>
  <c r="CD37" i="1"/>
  <c r="CD35" i="1"/>
  <c r="CD28" i="1"/>
  <c r="CD26" i="1"/>
  <c r="CD24" i="1"/>
  <c r="CD19" i="1"/>
  <c r="CD17" i="1"/>
  <c r="CD12" i="1"/>
  <c r="E3" i="20"/>
  <c r="CD8" i="1" s="1"/>
  <c r="F3" i="20"/>
  <c r="CE8" i="1" s="1"/>
  <c r="E4" i="20"/>
  <c r="CD61" i="1" s="1"/>
  <c r="F4" i="20"/>
  <c r="CE61" i="1" s="1"/>
  <c r="E5" i="20"/>
  <c r="F5" i="20"/>
  <c r="CE12" i="1" s="1"/>
  <c r="E6" i="20"/>
  <c r="CD13" i="1" s="1"/>
  <c r="F6" i="20"/>
  <c r="E7" i="20"/>
  <c r="F7" i="20"/>
  <c r="CE17" i="1" s="1"/>
  <c r="E8" i="20"/>
  <c r="F8" i="20"/>
  <c r="CE19" i="1" s="1"/>
  <c r="E9" i="20"/>
  <c r="CD22" i="1" s="1"/>
  <c r="F9" i="20"/>
  <c r="CE22" i="1" s="1"/>
  <c r="E10" i="20"/>
  <c r="F10" i="20"/>
  <c r="CE26" i="1" s="1"/>
  <c r="E11" i="20"/>
  <c r="CD25" i="1" s="1"/>
  <c r="F11" i="20"/>
  <c r="E12" i="20"/>
  <c r="CD27" i="1" s="1"/>
  <c r="F12" i="20"/>
  <c r="CE27" i="1" s="1"/>
  <c r="E13" i="20"/>
  <c r="F13" i="20"/>
  <c r="CE28" i="1" s="1"/>
  <c r="E14" i="20"/>
  <c r="CD30" i="1" s="1"/>
  <c r="F14" i="20"/>
  <c r="CE30" i="1" s="1"/>
  <c r="E15" i="20"/>
  <c r="CD39" i="1" s="1"/>
  <c r="F15" i="20"/>
  <c r="CE39" i="1" s="1"/>
  <c r="E16" i="20"/>
  <c r="CD43" i="1" s="1"/>
  <c r="F16" i="20"/>
  <c r="CE43" i="1" s="1"/>
  <c r="E17" i="20"/>
  <c r="F17" i="20"/>
  <c r="CE42" i="1" s="1"/>
  <c r="E18" i="20"/>
  <c r="CD46" i="1" s="1"/>
  <c r="F18" i="20"/>
  <c r="E19" i="20"/>
  <c r="CD45" i="1" s="1"/>
  <c r="F19" i="20"/>
  <c r="CE45" i="1" s="1"/>
  <c r="E20" i="20"/>
  <c r="F20" i="20"/>
  <c r="CE65" i="1" s="1"/>
  <c r="E21" i="20"/>
  <c r="CD67" i="1" s="1"/>
  <c r="F21" i="20"/>
  <c r="CE67" i="1" s="1"/>
  <c r="E22" i="20"/>
  <c r="F22" i="20"/>
  <c r="CE71" i="1" s="1"/>
  <c r="E23" i="20"/>
  <c r="CD70" i="1" s="1"/>
  <c r="F23" i="20"/>
  <c r="CE70" i="1" s="1"/>
  <c r="E24" i="20"/>
  <c r="CD33" i="1" s="1"/>
  <c r="F24" i="20"/>
  <c r="CE33" i="1" s="1"/>
  <c r="E25" i="20"/>
  <c r="CD49" i="1" s="1"/>
  <c r="F25" i="20"/>
  <c r="CE49" i="1" s="1"/>
  <c r="E26" i="20"/>
  <c r="F26" i="20"/>
  <c r="CE62" i="1" s="1"/>
  <c r="E27" i="20"/>
  <c r="CD64" i="1" s="1"/>
  <c r="F27" i="20"/>
  <c r="CE64" i="1" s="1"/>
  <c r="E28" i="20"/>
  <c r="CD66" i="1" s="1"/>
  <c r="F28" i="20"/>
  <c r="CE66" i="1" s="1"/>
  <c r="E29" i="20"/>
  <c r="CD21" i="1" s="1"/>
  <c r="F29" i="20"/>
  <c r="CE21" i="1" s="1"/>
  <c r="E30" i="20"/>
  <c r="F30" i="20"/>
  <c r="CE51" i="1" s="1"/>
  <c r="E31" i="20"/>
  <c r="CD11" i="1" s="1"/>
  <c r="F31" i="20"/>
  <c r="E32" i="20"/>
  <c r="F32" i="20"/>
  <c r="CE6" i="1" s="1"/>
  <c r="E33" i="20"/>
  <c r="F33" i="20"/>
  <c r="CE37" i="1" s="1"/>
  <c r="E34" i="20"/>
  <c r="CD18" i="1" s="1"/>
  <c r="F34" i="20"/>
  <c r="E35" i="20"/>
  <c r="CD59" i="1" s="1"/>
  <c r="F35" i="20"/>
  <c r="CE59" i="1" s="1"/>
  <c r="E36" i="20"/>
  <c r="CD7" i="1" s="1"/>
  <c r="F36" i="20"/>
  <c r="CE7" i="1" s="1"/>
  <c r="E37" i="20"/>
  <c r="CD55" i="1" s="1"/>
  <c r="F37" i="20"/>
  <c r="CE55" i="1" s="1"/>
  <c r="E38" i="20"/>
  <c r="F38" i="20"/>
  <c r="CE60" i="1" s="1"/>
  <c r="E39" i="20"/>
  <c r="CD57" i="1" s="1"/>
  <c r="F39" i="20"/>
  <c r="CE57" i="1" s="1"/>
  <c r="E40" i="20"/>
  <c r="CD53" i="1" s="1"/>
  <c r="F40" i="20"/>
  <c r="CE53" i="1" s="1"/>
  <c r="E41" i="20"/>
  <c r="F41" i="20"/>
  <c r="CE47" i="1" s="1"/>
  <c r="E42" i="20"/>
  <c r="F42" i="20"/>
  <c r="CE24" i="1" s="1"/>
  <c r="E43" i="20"/>
  <c r="CD23" i="1" s="1"/>
  <c r="F43" i="20"/>
  <c r="E44" i="20"/>
  <c r="F44" i="20"/>
  <c r="CE35" i="1" s="1"/>
  <c r="E45" i="20"/>
  <c r="CD36" i="1" s="1"/>
  <c r="F45" i="20"/>
  <c r="CE36" i="1" s="1"/>
  <c r="E46" i="20"/>
  <c r="F46" i="20"/>
  <c r="CE54" i="1" s="1"/>
  <c r="E47" i="20"/>
  <c r="CD29" i="1" s="1"/>
  <c r="F47" i="20"/>
  <c r="CE29" i="1" s="1"/>
  <c r="E48" i="20"/>
  <c r="F48" i="20"/>
  <c r="CE82" i="1" s="1"/>
  <c r="E49" i="20"/>
  <c r="CD77" i="1" s="1"/>
  <c r="F49" i="20"/>
  <c r="CE77" i="1" s="1"/>
  <c r="CC82" i="1"/>
  <c r="CC77" i="1"/>
  <c r="CC71" i="1"/>
  <c r="CC70" i="1"/>
  <c r="CC67" i="1"/>
  <c r="CC66" i="1"/>
  <c r="CC65" i="1"/>
  <c r="CC64" i="1"/>
  <c r="CC62" i="1"/>
  <c r="CC61" i="1"/>
  <c r="CC60" i="1"/>
  <c r="CC59" i="1"/>
  <c r="CC57" i="1"/>
  <c r="CC55" i="1"/>
  <c r="CC54" i="1"/>
  <c r="CC53" i="1"/>
  <c r="CC51" i="1"/>
  <c r="CC49" i="1"/>
  <c r="CC47" i="1"/>
  <c r="CC46" i="1"/>
  <c r="CC45" i="1"/>
  <c r="CC43" i="1"/>
  <c r="CC42" i="1"/>
  <c r="CC39" i="1"/>
  <c r="CC37" i="1"/>
  <c r="CC36" i="1"/>
  <c r="CC35" i="1"/>
  <c r="CC33" i="1"/>
  <c r="CC30" i="1"/>
  <c r="CC29" i="1"/>
  <c r="CC28" i="1"/>
  <c r="CC27" i="1"/>
  <c r="CC26" i="1"/>
  <c r="CC25" i="1"/>
  <c r="CC24" i="1"/>
  <c r="CC23" i="1"/>
  <c r="CC22" i="1"/>
  <c r="CC21" i="1"/>
  <c r="CC19" i="1"/>
  <c r="CC18" i="1"/>
  <c r="CC17" i="1"/>
  <c r="CC13" i="1"/>
  <c r="CC12" i="1"/>
  <c r="CC11" i="1"/>
  <c r="CC7" i="1"/>
  <c r="CC8" i="1"/>
  <c r="CC6" i="1"/>
  <c r="BI47" i="1"/>
  <c r="BY95" i="1"/>
  <c r="C17" i="2" l="1"/>
  <c r="CL95" i="1" l="1"/>
  <c r="CK95" i="1"/>
  <c r="CJ95" i="1"/>
  <c r="CH95" i="1"/>
  <c r="CG95" i="1"/>
  <c r="CE95" i="1"/>
  <c r="CD95" i="1"/>
  <c r="CA95" i="1"/>
  <c r="BZ95" i="1"/>
  <c r="U63" i="11" l="1"/>
  <c r="H7" i="17"/>
  <c r="H8" i="17"/>
  <c r="H9" i="17"/>
  <c r="H10" i="17"/>
  <c r="H11" i="17"/>
  <c r="H12" i="17"/>
  <c r="G48"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F48" i="17"/>
  <c r="H6" i="17"/>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7" i="11"/>
  <c r="E63" i="11"/>
  <c r="S35" i="11" l="1"/>
  <c r="J28" i="17" s="1"/>
  <c r="H48" i="17"/>
  <c r="E48" i="17"/>
  <c r="BM95" i="1" l="1"/>
  <c r="BN95" i="1"/>
  <c r="BI5" i="1"/>
  <c r="BI6" i="1"/>
  <c r="BI7" i="1"/>
  <c r="BI8" i="1"/>
  <c r="BI9" i="1"/>
  <c r="BI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8" i="1"/>
  <c r="BI49" i="1"/>
  <c r="BI50" i="1"/>
  <c r="BI51" i="1"/>
  <c r="BI52" i="1"/>
  <c r="BI53" i="1"/>
  <c r="BI54" i="1"/>
  <c r="BI55" i="1"/>
  <c r="BI56" i="1"/>
  <c r="BI57" i="1"/>
  <c r="BI58" i="1"/>
  <c r="BI59" i="1"/>
  <c r="BI61" i="1"/>
  <c r="BI62" i="1"/>
  <c r="BI63" i="1"/>
  <c r="BI64" i="1"/>
  <c r="BI65" i="1"/>
  <c r="BI66" i="1"/>
  <c r="BI67" i="1"/>
  <c r="BI68" i="1"/>
  <c r="BI69" i="1"/>
  <c r="BI70" i="1"/>
  <c r="BI72" i="1"/>
  <c r="BI73" i="1"/>
  <c r="BI74" i="1"/>
  <c r="BI75" i="1"/>
  <c r="BI76" i="1"/>
  <c r="BI77" i="1"/>
  <c r="BI78" i="1"/>
  <c r="BI79" i="1"/>
  <c r="BI80" i="1"/>
  <c r="BI81" i="1"/>
  <c r="BI82" i="1"/>
  <c r="BI83" i="1"/>
  <c r="BI84" i="1"/>
  <c r="BI85" i="1"/>
  <c r="BI86" i="1"/>
  <c r="BI87" i="1"/>
  <c r="BI88" i="1"/>
  <c r="BI89" i="1"/>
  <c r="BI90" i="1"/>
  <c r="BI92" i="1"/>
  <c r="BI93" i="1"/>
  <c r="BI91" i="1"/>
  <c r="BG56" i="1"/>
  <c r="CB95" i="1" l="1"/>
  <c r="CC95" i="1" l="1"/>
  <c r="AC40" i="1"/>
  <c r="BG40" i="1" s="1"/>
  <c r="AC30" i="1"/>
  <c r="BG30" i="1" s="1"/>
  <c r="AC39" i="1"/>
  <c r="BG39" i="1" s="1"/>
  <c r="AC43" i="1"/>
  <c r="BG43" i="1" s="1"/>
  <c r="AC42" i="1"/>
  <c r="BG42" i="1" s="1"/>
  <c r="AC46" i="1"/>
  <c r="BG46" i="1" s="1"/>
  <c r="AC45" i="1"/>
  <c r="BG45" i="1" s="1"/>
  <c r="AC48" i="1"/>
  <c r="BG48" i="1" s="1"/>
  <c r="AC50" i="1"/>
  <c r="BG50" i="1" s="1"/>
  <c r="AC52" i="1"/>
  <c r="BG52" i="1" s="1"/>
  <c r="AC68" i="1"/>
  <c r="BG68" i="1" s="1"/>
  <c r="AC63" i="1"/>
  <c r="BG63" i="1" s="1"/>
  <c r="AC65" i="1"/>
  <c r="BG65" i="1" s="1"/>
  <c r="AC67" i="1"/>
  <c r="BG67" i="1" s="1"/>
  <c r="AH5" i="1" l="1"/>
  <c r="AI5" i="1"/>
  <c r="AJ5" i="1"/>
  <c r="AK5" i="1"/>
  <c r="AL5" i="1"/>
  <c r="AM5" i="1"/>
  <c r="AH9" i="1"/>
  <c r="AI9" i="1"/>
  <c r="AJ9" i="1"/>
  <c r="AK9" i="1"/>
  <c r="AL9" i="1"/>
  <c r="AM9" i="1"/>
  <c r="AH8" i="1"/>
  <c r="AI8" i="1"/>
  <c r="AJ8" i="1"/>
  <c r="AK8" i="1"/>
  <c r="AL8" i="1"/>
  <c r="AM8" i="1"/>
  <c r="AH61" i="1"/>
  <c r="AI61" i="1"/>
  <c r="AJ61" i="1"/>
  <c r="AK61" i="1"/>
  <c r="AL61" i="1"/>
  <c r="AM61" i="1"/>
  <c r="AH12" i="1"/>
  <c r="AI12" i="1"/>
  <c r="AJ12" i="1"/>
  <c r="AK12" i="1"/>
  <c r="AL12" i="1"/>
  <c r="AM12" i="1"/>
  <c r="AH75" i="1"/>
  <c r="AI75" i="1"/>
  <c r="AJ75" i="1"/>
  <c r="AK75" i="1"/>
  <c r="AL75" i="1"/>
  <c r="AM75" i="1"/>
  <c r="AH78" i="1"/>
  <c r="AI78" i="1"/>
  <c r="AJ78" i="1"/>
  <c r="AK78" i="1"/>
  <c r="AL78" i="1"/>
  <c r="AM78" i="1"/>
  <c r="AH93" i="1"/>
  <c r="AI93" i="1"/>
  <c r="AJ93" i="1"/>
  <c r="AK93" i="1"/>
  <c r="AL93" i="1"/>
  <c r="AM93" i="1"/>
  <c r="AH85" i="1"/>
  <c r="AI85" i="1"/>
  <c r="AJ85" i="1"/>
  <c r="AK85" i="1"/>
  <c r="AL85" i="1"/>
  <c r="AM85" i="1"/>
  <c r="AH92" i="1"/>
  <c r="AI92" i="1"/>
  <c r="AJ92" i="1"/>
  <c r="AK92" i="1"/>
  <c r="AL92" i="1"/>
  <c r="AM92" i="1"/>
  <c r="AH81" i="1"/>
  <c r="AI81" i="1"/>
  <c r="AJ81" i="1"/>
  <c r="AK81" i="1"/>
  <c r="AL81" i="1"/>
  <c r="AM81" i="1"/>
  <c r="AH86" i="1"/>
  <c r="AI86" i="1"/>
  <c r="AJ86" i="1"/>
  <c r="AK86" i="1"/>
  <c r="AL86" i="1"/>
  <c r="AM86" i="1"/>
  <c r="AH80" i="1"/>
  <c r="AI80" i="1"/>
  <c r="AJ80" i="1"/>
  <c r="AK80" i="1"/>
  <c r="AL80" i="1"/>
  <c r="AM80" i="1"/>
  <c r="AH89" i="1"/>
  <c r="AI89" i="1"/>
  <c r="AJ89" i="1"/>
  <c r="AK89" i="1"/>
  <c r="AL89" i="1"/>
  <c r="AM89" i="1"/>
  <c r="AH82" i="1"/>
  <c r="AI82" i="1"/>
  <c r="AJ82" i="1"/>
  <c r="AK82" i="1"/>
  <c r="AL82" i="1"/>
  <c r="AM82" i="1"/>
  <c r="AH88" i="1"/>
  <c r="AI88" i="1"/>
  <c r="AJ88" i="1"/>
  <c r="AK88" i="1"/>
  <c r="AL88" i="1"/>
  <c r="AM88" i="1"/>
  <c r="AH77" i="1"/>
  <c r="AI77" i="1"/>
  <c r="AJ77" i="1"/>
  <c r="AK77" i="1"/>
  <c r="AL77" i="1"/>
  <c r="AM77" i="1"/>
  <c r="AH73" i="1"/>
  <c r="AI73" i="1"/>
  <c r="AJ73" i="1"/>
  <c r="AK73" i="1"/>
  <c r="AL73" i="1"/>
  <c r="AM73" i="1"/>
  <c r="AH91" i="1"/>
  <c r="AI91" i="1"/>
  <c r="AJ91" i="1"/>
  <c r="AK91" i="1"/>
  <c r="AL91" i="1"/>
  <c r="AM91" i="1"/>
  <c r="AN5" i="1"/>
  <c r="AN9" i="1"/>
  <c r="AN8" i="1"/>
  <c r="AN61" i="1"/>
  <c r="AN12" i="1"/>
  <c r="AN14" i="1"/>
  <c r="AN13" i="1"/>
  <c r="AN17" i="1"/>
  <c r="AN41" i="1"/>
  <c r="AN20" i="1"/>
  <c r="AN19" i="1"/>
  <c r="AN22" i="1"/>
  <c r="AN32" i="1"/>
  <c r="AN44" i="1"/>
  <c r="AN26" i="1"/>
  <c r="AN25" i="1"/>
  <c r="AN27" i="1"/>
  <c r="AN28" i="1"/>
  <c r="AN38" i="1"/>
  <c r="AN40" i="1"/>
  <c r="AN30" i="1"/>
  <c r="AN39" i="1"/>
  <c r="AN56" i="1"/>
  <c r="AN43" i="1"/>
  <c r="AN42" i="1"/>
  <c r="AN46" i="1"/>
  <c r="AN45" i="1"/>
  <c r="AN48" i="1"/>
  <c r="AN50" i="1"/>
  <c r="AN52" i="1"/>
  <c r="AN68" i="1"/>
  <c r="AN63" i="1"/>
  <c r="AN65" i="1"/>
  <c r="AN67" i="1"/>
  <c r="AN71" i="1"/>
  <c r="AN70" i="1"/>
  <c r="AN31" i="1"/>
  <c r="AN33" i="1"/>
  <c r="AN49" i="1"/>
  <c r="AN62" i="1"/>
  <c r="AN64" i="1"/>
  <c r="AN66" i="1"/>
  <c r="AN21" i="1"/>
  <c r="AN16" i="1"/>
  <c r="AN51" i="1"/>
  <c r="AN34" i="1"/>
  <c r="AN69" i="1"/>
  <c r="AN11" i="1"/>
  <c r="AN6" i="1"/>
  <c r="AN37" i="1"/>
  <c r="AN58" i="1"/>
  <c r="AN18" i="1"/>
  <c r="AN59" i="1"/>
  <c r="AN7" i="1"/>
  <c r="AN55" i="1"/>
  <c r="AN60" i="1"/>
  <c r="AN57" i="1"/>
  <c r="AN53" i="1"/>
  <c r="AN15" i="1"/>
  <c r="AN84" i="1"/>
  <c r="AN76" i="1"/>
  <c r="AN90" i="1"/>
  <c r="AN83" i="1"/>
  <c r="AN87" i="1"/>
  <c r="AN79" i="1"/>
  <c r="AN74" i="1"/>
  <c r="AN72" i="1"/>
  <c r="AN47" i="1"/>
  <c r="AN24" i="1"/>
  <c r="AN23" i="1"/>
  <c r="AN35" i="1"/>
  <c r="AN36" i="1"/>
  <c r="AN10" i="1"/>
  <c r="AN54" i="1"/>
  <c r="AN29" i="1"/>
  <c r="AN75" i="1"/>
  <c r="AN78" i="1"/>
  <c r="AN93" i="1"/>
  <c r="AN85" i="1"/>
  <c r="AN92" i="1"/>
  <c r="AN81" i="1"/>
  <c r="AN86" i="1"/>
  <c r="AN80" i="1"/>
  <c r="AN89" i="1"/>
  <c r="AN82" i="1"/>
  <c r="AN88" i="1"/>
  <c r="AN77" i="1"/>
  <c r="AN73" i="1"/>
  <c r="AN91" i="1"/>
  <c r="AO5" i="1"/>
  <c r="AP5" i="1"/>
  <c r="AQ5" i="1"/>
  <c r="AR5" i="1"/>
  <c r="AS5" i="1"/>
  <c r="AO9" i="1"/>
  <c r="AP9" i="1"/>
  <c r="AQ9" i="1"/>
  <c r="AR9" i="1"/>
  <c r="AS9" i="1"/>
  <c r="AO8" i="1"/>
  <c r="AP8" i="1"/>
  <c r="AQ8" i="1"/>
  <c r="AR8" i="1"/>
  <c r="AS8" i="1"/>
  <c r="AO61" i="1"/>
  <c r="AP61" i="1"/>
  <c r="AQ61" i="1"/>
  <c r="AR61" i="1"/>
  <c r="AS61" i="1"/>
  <c r="AO12" i="1"/>
  <c r="AP12" i="1"/>
  <c r="AQ12" i="1"/>
  <c r="AR12" i="1"/>
  <c r="AS12" i="1"/>
  <c r="AO14" i="1"/>
  <c r="AP14" i="1"/>
  <c r="AQ14" i="1"/>
  <c r="AR14" i="1"/>
  <c r="AS14" i="1"/>
  <c r="AO13" i="1"/>
  <c r="AP13" i="1"/>
  <c r="AQ13" i="1"/>
  <c r="AR13" i="1"/>
  <c r="AS13" i="1"/>
  <c r="AO17" i="1"/>
  <c r="AP17" i="1"/>
  <c r="AQ17" i="1"/>
  <c r="AR17" i="1"/>
  <c r="AS17" i="1"/>
  <c r="AO41" i="1"/>
  <c r="AP41" i="1"/>
  <c r="AQ41" i="1"/>
  <c r="AR41" i="1"/>
  <c r="AS41" i="1"/>
  <c r="AO20" i="1"/>
  <c r="AP20" i="1"/>
  <c r="AQ20" i="1"/>
  <c r="AR20" i="1"/>
  <c r="AS20" i="1"/>
  <c r="AO19" i="1"/>
  <c r="AP19" i="1"/>
  <c r="AQ19" i="1"/>
  <c r="AR19" i="1"/>
  <c r="AS19" i="1"/>
  <c r="AO22" i="1"/>
  <c r="AP22" i="1"/>
  <c r="AQ22" i="1"/>
  <c r="AR22" i="1"/>
  <c r="AS22" i="1"/>
  <c r="AO32" i="1"/>
  <c r="AP32" i="1"/>
  <c r="AQ32" i="1"/>
  <c r="AR32" i="1"/>
  <c r="AS32" i="1"/>
  <c r="AO44" i="1"/>
  <c r="AP44" i="1"/>
  <c r="AQ44" i="1"/>
  <c r="AR44" i="1"/>
  <c r="AS44" i="1"/>
  <c r="AO26" i="1"/>
  <c r="AP26" i="1"/>
  <c r="AQ26" i="1"/>
  <c r="AR26" i="1"/>
  <c r="AS26" i="1"/>
  <c r="AO25" i="1"/>
  <c r="AP25" i="1"/>
  <c r="AQ25" i="1"/>
  <c r="AR25" i="1"/>
  <c r="AS25" i="1"/>
  <c r="AO27" i="1"/>
  <c r="AP27" i="1"/>
  <c r="AQ27" i="1"/>
  <c r="AR27" i="1"/>
  <c r="AS27" i="1"/>
  <c r="AO28" i="1"/>
  <c r="AP28" i="1"/>
  <c r="AQ28" i="1"/>
  <c r="AR28" i="1"/>
  <c r="AS28" i="1"/>
  <c r="AO38" i="1"/>
  <c r="AP38" i="1"/>
  <c r="AQ38" i="1"/>
  <c r="AR38" i="1"/>
  <c r="AS38" i="1"/>
  <c r="AO40" i="1"/>
  <c r="AP40" i="1"/>
  <c r="AQ40" i="1"/>
  <c r="AR40" i="1"/>
  <c r="AS40" i="1"/>
  <c r="AO30" i="1"/>
  <c r="AP30" i="1"/>
  <c r="AQ30" i="1"/>
  <c r="AR30" i="1"/>
  <c r="AS30" i="1"/>
  <c r="AO39" i="1"/>
  <c r="AP39" i="1"/>
  <c r="AQ39" i="1"/>
  <c r="AR39" i="1"/>
  <c r="AS39" i="1"/>
  <c r="AO56" i="1"/>
  <c r="AP56" i="1"/>
  <c r="AQ56" i="1"/>
  <c r="AR56" i="1"/>
  <c r="AS56" i="1"/>
  <c r="AO43" i="1"/>
  <c r="AP43" i="1"/>
  <c r="AQ43" i="1"/>
  <c r="AR43" i="1"/>
  <c r="AS43" i="1"/>
  <c r="AO42" i="1"/>
  <c r="AP42" i="1"/>
  <c r="AQ42" i="1"/>
  <c r="AR42" i="1"/>
  <c r="AS42" i="1"/>
  <c r="AO46" i="1"/>
  <c r="AP46" i="1"/>
  <c r="AQ46" i="1"/>
  <c r="AR46" i="1"/>
  <c r="AS46" i="1"/>
  <c r="AO45" i="1"/>
  <c r="AP45" i="1"/>
  <c r="AQ45" i="1"/>
  <c r="AR45" i="1"/>
  <c r="AS45" i="1"/>
  <c r="AO48" i="1"/>
  <c r="AP48" i="1"/>
  <c r="AQ48" i="1"/>
  <c r="AR48" i="1"/>
  <c r="AS48" i="1"/>
  <c r="AO50" i="1"/>
  <c r="AP50" i="1"/>
  <c r="AQ50" i="1"/>
  <c r="AR50" i="1"/>
  <c r="AS50" i="1"/>
  <c r="AO52" i="1"/>
  <c r="AP52" i="1"/>
  <c r="AQ52" i="1"/>
  <c r="AR52" i="1"/>
  <c r="AS52" i="1"/>
  <c r="AO68" i="1"/>
  <c r="AP68" i="1"/>
  <c r="AQ68" i="1"/>
  <c r="AR68" i="1"/>
  <c r="AS68" i="1"/>
  <c r="AO63" i="1"/>
  <c r="AP63" i="1"/>
  <c r="AQ63" i="1"/>
  <c r="AR63" i="1"/>
  <c r="AS63" i="1"/>
  <c r="AO65" i="1"/>
  <c r="AP65" i="1"/>
  <c r="AQ65" i="1"/>
  <c r="AR65" i="1"/>
  <c r="AS65" i="1"/>
  <c r="AO67" i="1"/>
  <c r="AP67" i="1"/>
  <c r="AQ67" i="1"/>
  <c r="AR67" i="1"/>
  <c r="AS67" i="1"/>
  <c r="AO71" i="1"/>
  <c r="AP71" i="1"/>
  <c r="AQ71" i="1"/>
  <c r="AR71" i="1"/>
  <c r="AS71" i="1"/>
  <c r="AO70" i="1"/>
  <c r="AP70" i="1"/>
  <c r="AQ70" i="1"/>
  <c r="AR70" i="1"/>
  <c r="AS70" i="1"/>
  <c r="AO31" i="1"/>
  <c r="AP31" i="1"/>
  <c r="AQ31" i="1"/>
  <c r="AR31" i="1"/>
  <c r="AS31" i="1"/>
  <c r="AO33" i="1"/>
  <c r="AP33" i="1"/>
  <c r="AQ33" i="1"/>
  <c r="AR33" i="1"/>
  <c r="AS33" i="1"/>
  <c r="AO49" i="1"/>
  <c r="AP49" i="1"/>
  <c r="AQ49" i="1"/>
  <c r="AR49" i="1"/>
  <c r="AS49" i="1"/>
  <c r="AO62" i="1"/>
  <c r="AP62" i="1"/>
  <c r="AQ62" i="1"/>
  <c r="AR62" i="1"/>
  <c r="AS62" i="1"/>
  <c r="AO64" i="1"/>
  <c r="AP64" i="1"/>
  <c r="AQ64" i="1"/>
  <c r="AR64" i="1"/>
  <c r="AS64" i="1"/>
  <c r="AO66" i="1"/>
  <c r="AP66" i="1"/>
  <c r="AQ66" i="1"/>
  <c r="AR66" i="1"/>
  <c r="AS66" i="1"/>
  <c r="AO21" i="1"/>
  <c r="AP21" i="1"/>
  <c r="AQ21" i="1"/>
  <c r="AR21" i="1"/>
  <c r="AS21" i="1"/>
  <c r="AO16" i="1"/>
  <c r="AP16" i="1"/>
  <c r="AQ16" i="1"/>
  <c r="AR16" i="1"/>
  <c r="AS16" i="1"/>
  <c r="AO51" i="1"/>
  <c r="AP51" i="1"/>
  <c r="AQ51" i="1"/>
  <c r="AR51" i="1"/>
  <c r="AS51" i="1"/>
  <c r="AO34" i="1"/>
  <c r="AP34" i="1"/>
  <c r="AQ34" i="1"/>
  <c r="AR34" i="1"/>
  <c r="AS34" i="1"/>
  <c r="AO69" i="1"/>
  <c r="AP69" i="1"/>
  <c r="AQ69" i="1"/>
  <c r="AR69" i="1"/>
  <c r="AS69" i="1"/>
  <c r="AO11" i="1"/>
  <c r="AP11" i="1"/>
  <c r="AQ11" i="1"/>
  <c r="AR11" i="1"/>
  <c r="AS11" i="1"/>
  <c r="AO6" i="1"/>
  <c r="AP6" i="1"/>
  <c r="AQ6" i="1"/>
  <c r="AR6" i="1"/>
  <c r="AS6" i="1"/>
  <c r="AO37" i="1"/>
  <c r="AP37" i="1"/>
  <c r="AQ37" i="1"/>
  <c r="AR37" i="1"/>
  <c r="AS37" i="1"/>
  <c r="AO58" i="1"/>
  <c r="AP58" i="1"/>
  <c r="AQ58" i="1"/>
  <c r="AR58" i="1"/>
  <c r="AS58" i="1"/>
  <c r="AO18" i="1"/>
  <c r="AP18" i="1"/>
  <c r="AQ18" i="1"/>
  <c r="AR18" i="1"/>
  <c r="AS18" i="1"/>
  <c r="AO59" i="1"/>
  <c r="AP59" i="1"/>
  <c r="AQ59" i="1"/>
  <c r="AR59" i="1"/>
  <c r="AS59" i="1"/>
  <c r="AO7" i="1"/>
  <c r="AP7" i="1"/>
  <c r="AQ7" i="1"/>
  <c r="AR7" i="1"/>
  <c r="AS7" i="1"/>
  <c r="AO55" i="1"/>
  <c r="AP55" i="1"/>
  <c r="AQ55" i="1"/>
  <c r="AR55" i="1"/>
  <c r="AS55" i="1"/>
  <c r="AO60" i="1"/>
  <c r="AP60" i="1"/>
  <c r="AQ60" i="1"/>
  <c r="AR60" i="1"/>
  <c r="AS60" i="1"/>
  <c r="AO57" i="1"/>
  <c r="AP57" i="1"/>
  <c r="AQ57" i="1"/>
  <c r="AR57" i="1"/>
  <c r="AS57" i="1"/>
  <c r="AO53" i="1"/>
  <c r="AP53" i="1"/>
  <c r="AQ53" i="1"/>
  <c r="AR53" i="1"/>
  <c r="AS53" i="1"/>
  <c r="AO15" i="1"/>
  <c r="AP15" i="1"/>
  <c r="AQ15" i="1"/>
  <c r="AR15" i="1"/>
  <c r="AS15" i="1"/>
  <c r="AO84" i="1"/>
  <c r="AP84" i="1"/>
  <c r="AQ84" i="1"/>
  <c r="AR84" i="1"/>
  <c r="AS84" i="1"/>
  <c r="AO76" i="1"/>
  <c r="AP76" i="1"/>
  <c r="AQ76" i="1"/>
  <c r="AR76" i="1"/>
  <c r="AS76" i="1"/>
  <c r="AO90" i="1"/>
  <c r="AP90" i="1"/>
  <c r="AQ90" i="1"/>
  <c r="AR90" i="1"/>
  <c r="AS90" i="1"/>
  <c r="AO83" i="1"/>
  <c r="AP83" i="1"/>
  <c r="AQ83" i="1"/>
  <c r="AR83" i="1"/>
  <c r="AS83" i="1"/>
  <c r="AO87" i="1"/>
  <c r="AP87" i="1"/>
  <c r="AQ87" i="1"/>
  <c r="AR87" i="1"/>
  <c r="AS87" i="1"/>
  <c r="AO79" i="1"/>
  <c r="AP79" i="1"/>
  <c r="AQ79" i="1"/>
  <c r="AR79" i="1"/>
  <c r="AS79" i="1"/>
  <c r="AO74" i="1"/>
  <c r="AP74" i="1"/>
  <c r="AQ74" i="1"/>
  <c r="AR74" i="1"/>
  <c r="AS74" i="1"/>
  <c r="AO72" i="1"/>
  <c r="AP72" i="1"/>
  <c r="AQ72" i="1"/>
  <c r="AR72" i="1"/>
  <c r="AS72" i="1"/>
  <c r="AO47" i="1"/>
  <c r="AP47" i="1"/>
  <c r="AQ47" i="1"/>
  <c r="AR47" i="1"/>
  <c r="AS47" i="1"/>
  <c r="AO24" i="1"/>
  <c r="AP24" i="1"/>
  <c r="AQ24" i="1"/>
  <c r="AR24" i="1"/>
  <c r="AS24" i="1"/>
  <c r="AO23" i="1"/>
  <c r="AP23" i="1"/>
  <c r="AQ23" i="1"/>
  <c r="AR23" i="1"/>
  <c r="AS23" i="1"/>
  <c r="AO35" i="1"/>
  <c r="AP35" i="1"/>
  <c r="AQ35" i="1"/>
  <c r="AR35" i="1"/>
  <c r="AS35" i="1"/>
  <c r="AO36" i="1"/>
  <c r="AP36" i="1"/>
  <c r="AQ36" i="1"/>
  <c r="AR36" i="1"/>
  <c r="AS36" i="1"/>
  <c r="AO10" i="1"/>
  <c r="AP10" i="1"/>
  <c r="AQ10" i="1"/>
  <c r="AR10" i="1"/>
  <c r="AS10" i="1"/>
  <c r="AO54" i="1"/>
  <c r="AP54" i="1"/>
  <c r="AQ54" i="1"/>
  <c r="AR54" i="1"/>
  <c r="AS54" i="1"/>
  <c r="AO29" i="1"/>
  <c r="AP29" i="1"/>
  <c r="AQ29" i="1"/>
  <c r="AR29" i="1"/>
  <c r="AS29" i="1"/>
  <c r="AO75" i="1"/>
  <c r="AP75" i="1"/>
  <c r="AQ75" i="1"/>
  <c r="AR75" i="1"/>
  <c r="AS75" i="1"/>
  <c r="AO78" i="1"/>
  <c r="AP78" i="1"/>
  <c r="AQ78" i="1"/>
  <c r="AR78" i="1"/>
  <c r="AS78" i="1"/>
  <c r="AO93" i="1"/>
  <c r="AP93" i="1"/>
  <c r="AQ93" i="1"/>
  <c r="AR93" i="1"/>
  <c r="AS93" i="1"/>
  <c r="AO85" i="1"/>
  <c r="AP85" i="1"/>
  <c r="AQ85" i="1"/>
  <c r="AR85" i="1"/>
  <c r="AS85" i="1"/>
  <c r="AO92" i="1"/>
  <c r="AP92" i="1"/>
  <c r="AQ92" i="1"/>
  <c r="AR92" i="1"/>
  <c r="AS92" i="1"/>
  <c r="AO81" i="1"/>
  <c r="AP81" i="1"/>
  <c r="AQ81" i="1"/>
  <c r="AR81" i="1"/>
  <c r="AS81" i="1"/>
  <c r="AO86" i="1"/>
  <c r="AP86" i="1"/>
  <c r="AQ86" i="1"/>
  <c r="AR86" i="1"/>
  <c r="AS86" i="1"/>
  <c r="AO80" i="1"/>
  <c r="AP80" i="1"/>
  <c r="AQ80" i="1"/>
  <c r="AR80" i="1"/>
  <c r="AS80" i="1"/>
  <c r="AO89" i="1"/>
  <c r="AP89" i="1"/>
  <c r="AQ89" i="1"/>
  <c r="AR89" i="1"/>
  <c r="AS89" i="1"/>
  <c r="AO82" i="1"/>
  <c r="AP82" i="1"/>
  <c r="AQ82" i="1"/>
  <c r="AR82" i="1"/>
  <c r="AS82" i="1"/>
  <c r="AO88" i="1"/>
  <c r="AP88" i="1"/>
  <c r="AQ88" i="1"/>
  <c r="AR88" i="1"/>
  <c r="AS88" i="1"/>
  <c r="AO77" i="1"/>
  <c r="AP77" i="1"/>
  <c r="AQ77" i="1"/>
  <c r="AR77" i="1"/>
  <c r="AS77" i="1"/>
  <c r="AO73" i="1"/>
  <c r="AP73" i="1"/>
  <c r="AQ73" i="1"/>
  <c r="AR73" i="1"/>
  <c r="AS73" i="1"/>
  <c r="AO91" i="1"/>
  <c r="AP91" i="1"/>
  <c r="AQ91" i="1"/>
  <c r="AR91" i="1"/>
  <c r="AS91" i="1"/>
  <c r="G95" i="1" l="1"/>
  <c r="H95" i="1"/>
  <c r="E95" i="1"/>
  <c r="F95" i="1"/>
  <c r="D20" i="9" l="1"/>
  <c r="F10" i="9"/>
  <c r="E33" i="16" l="1"/>
  <c r="D33" i="16"/>
  <c r="C33" i="16"/>
  <c r="E15" i="16"/>
  <c r="D15" i="16"/>
  <c r="C15" i="16"/>
  <c r="B4" i="16"/>
  <c r="E26" i="16" l="1"/>
  <c r="E27" i="16" s="1"/>
  <c r="C26" i="16"/>
  <c r="C27" i="16" s="1"/>
  <c r="D26" i="16"/>
  <c r="D27" i="16" s="1"/>
  <c r="F33" i="16"/>
  <c r="F15" i="16"/>
  <c r="C8" i="16"/>
  <c r="F26" i="16" l="1"/>
  <c r="C9" i="16"/>
  <c r="AC9" i="1" l="1"/>
  <c r="BG9" i="1" s="1"/>
  <c r="AD9" i="1"/>
  <c r="AE9" i="1"/>
  <c r="AF9" i="1"/>
  <c r="AG9" i="1"/>
  <c r="AC8" i="1"/>
  <c r="BG8" i="1" s="1"/>
  <c r="AD8" i="1"/>
  <c r="AE8" i="1"/>
  <c r="AF8" i="1"/>
  <c r="AG8" i="1"/>
  <c r="AC61" i="1"/>
  <c r="BG61" i="1" s="1"/>
  <c r="AD61" i="1"/>
  <c r="AE61" i="1"/>
  <c r="AF61" i="1"/>
  <c r="AG61" i="1"/>
  <c r="AC12" i="1"/>
  <c r="BG12" i="1" s="1"/>
  <c r="AD12" i="1"/>
  <c r="AE12" i="1"/>
  <c r="AF12" i="1"/>
  <c r="AG12" i="1"/>
  <c r="AC14" i="1"/>
  <c r="BG14" i="1" s="1"/>
  <c r="AD14" i="1"/>
  <c r="AE14" i="1"/>
  <c r="AG14" i="1"/>
  <c r="AC13" i="1"/>
  <c r="BG13" i="1" s="1"/>
  <c r="AD13" i="1"/>
  <c r="AE13" i="1"/>
  <c r="AG13" i="1"/>
  <c r="AC17" i="1"/>
  <c r="BG17" i="1" s="1"/>
  <c r="AD17" i="1"/>
  <c r="AE17" i="1"/>
  <c r="AG17" i="1"/>
  <c r="AC41" i="1"/>
  <c r="BG41" i="1" s="1"/>
  <c r="AD41" i="1"/>
  <c r="AE41" i="1"/>
  <c r="AG41" i="1"/>
  <c r="AC20" i="1"/>
  <c r="BG20" i="1" s="1"/>
  <c r="AD20" i="1"/>
  <c r="AE20" i="1"/>
  <c r="AG20" i="1"/>
  <c r="AC19" i="1"/>
  <c r="BG19" i="1" s="1"/>
  <c r="AD19" i="1"/>
  <c r="AE19" i="1"/>
  <c r="AG19" i="1"/>
  <c r="AC22" i="1"/>
  <c r="BG22" i="1" s="1"/>
  <c r="AD22" i="1"/>
  <c r="AE22" i="1"/>
  <c r="AG22" i="1"/>
  <c r="AC32" i="1"/>
  <c r="BG32" i="1" s="1"/>
  <c r="AD32" i="1"/>
  <c r="AE32" i="1"/>
  <c r="AG32" i="1"/>
  <c r="AC44" i="1"/>
  <c r="BG44" i="1" s="1"/>
  <c r="AD44" i="1"/>
  <c r="AE44" i="1"/>
  <c r="AG44" i="1"/>
  <c r="AC26" i="1"/>
  <c r="BG26" i="1" s="1"/>
  <c r="AD26" i="1"/>
  <c r="AE26" i="1"/>
  <c r="AG26" i="1"/>
  <c r="AC25" i="1"/>
  <c r="BG25" i="1" s="1"/>
  <c r="AD25" i="1"/>
  <c r="AE25" i="1"/>
  <c r="AG25" i="1"/>
  <c r="AC27" i="1"/>
  <c r="BG27" i="1" s="1"/>
  <c r="AD27" i="1"/>
  <c r="AE27" i="1"/>
  <c r="AG27" i="1"/>
  <c r="AC28" i="1"/>
  <c r="BG28" i="1" s="1"/>
  <c r="AD28" i="1"/>
  <c r="AE28" i="1"/>
  <c r="AG28" i="1"/>
  <c r="AC38" i="1"/>
  <c r="BG38" i="1" s="1"/>
  <c r="AD38" i="1"/>
  <c r="AE38" i="1"/>
  <c r="AG38" i="1"/>
  <c r="AD40" i="1"/>
  <c r="AE40" i="1"/>
  <c r="AG40" i="1"/>
  <c r="AD30" i="1"/>
  <c r="AE30" i="1"/>
  <c r="AG30" i="1"/>
  <c r="AD39" i="1"/>
  <c r="AE39" i="1"/>
  <c r="AG39" i="1"/>
  <c r="AD56" i="1"/>
  <c r="AE56" i="1"/>
  <c r="AG56" i="1"/>
  <c r="AD43" i="1"/>
  <c r="AE43" i="1"/>
  <c r="AG43" i="1"/>
  <c r="AD42" i="1"/>
  <c r="AE42" i="1"/>
  <c r="AG42" i="1"/>
  <c r="AD46" i="1"/>
  <c r="AE46" i="1"/>
  <c r="AG46" i="1"/>
  <c r="AD45" i="1"/>
  <c r="AE45" i="1"/>
  <c r="AG45" i="1"/>
  <c r="AD48" i="1"/>
  <c r="AE48" i="1"/>
  <c r="AG48" i="1"/>
  <c r="AD50" i="1"/>
  <c r="AE50" i="1"/>
  <c r="AG50" i="1"/>
  <c r="AD52" i="1"/>
  <c r="AE52" i="1"/>
  <c r="AG52" i="1"/>
  <c r="AD68" i="1"/>
  <c r="AE68" i="1"/>
  <c r="AG68" i="1"/>
  <c r="AD63" i="1"/>
  <c r="AE63" i="1"/>
  <c r="AG63" i="1"/>
  <c r="AD65" i="1"/>
  <c r="AE65" i="1"/>
  <c r="AG65" i="1"/>
  <c r="AD67" i="1"/>
  <c r="AE67" i="1"/>
  <c r="AG67" i="1"/>
  <c r="AC71" i="1"/>
  <c r="BG71" i="1" s="1"/>
  <c r="AD71" i="1"/>
  <c r="AE71" i="1"/>
  <c r="AG71" i="1"/>
  <c r="AC70" i="1"/>
  <c r="BG70" i="1" s="1"/>
  <c r="AD70" i="1"/>
  <c r="AE70" i="1"/>
  <c r="AG70" i="1"/>
  <c r="AC31" i="1"/>
  <c r="BG31" i="1" s="1"/>
  <c r="AD31" i="1"/>
  <c r="AE31" i="1"/>
  <c r="AG31" i="1"/>
  <c r="AC33" i="1"/>
  <c r="BG33" i="1" s="1"/>
  <c r="AD33" i="1"/>
  <c r="AE33" i="1"/>
  <c r="AG33" i="1"/>
  <c r="AC49" i="1"/>
  <c r="BG49" i="1" s="1"/>
  <c r="AD49" i="1"/>
  <c r="AE49" i="1"/>
  <c r="AG49" i="1"/>
  <c r="AC62" i="1"/>
  <c r="BG62" i="1" s="1"/>
  <c r="AD62" i="1"/>
  <c r="AE62" i="1"/>
  <c r="AG62" i="1"/>
  <c r="AC64" i="1"/>
  <c r="BG64" i="1" s="1"/>
  <c r="AD64" i="1"/>
  <c r="AE64" i="1"/>
  <c r="AG64" i="1"/>
  <c r="AC66" i="1"/>
  <c r="BG66" i="1" s="1"/>
  <c r="AD66" i="1"/>
  <c r="AE66" i="1"/>
  <c r="AG66" i="1"/>
  <c r="AC21" i="1"/>
  <c r="BG21" i="1" s="1"/>
  <c r="AD21" i="1"/>
  <c r="AE21" i="1"/>
  <c r="AG21" i="1"/>
  <c r="AC16" i="1"/>
  <c r="BG16" i="1" s="1"/>
  <c r="AD16" i="1"/>
  <c r="AE16" i="1"/>
  <c r="AG16" i="1"/>
  <c r="AC51" i="1"/>
  <c r="BG51" i="1" s="1"/>
  <c r="AD51" i="1"/>
  <c r="AE51" i="1"/>
  <c r="AG51" i="1"/>
  <c r="AC34" i="1"/>
  <c r="BG34" i="1" s="1"/>
  <c r="AD34" i="1"/>
  <c r="AE34" i="1"/>
  <c r="AG34" i="1"/>
  <c r="AC69" i="1"/>
  <c r="BG69" i="1" s="1"/>
  <c r="AD69" i="1"/>
  <c r="AE69" i="1"/>
  <c r="AG69" i="1"/>
  <c r="AC11" i="1"/>
  <c r="BG11" i="1" s="1"/>
  <c r="AD11" i="1"/>
  <c r="AE11" i="1"/>
  <c r="AG11" i="1"/>
  <c r="AC6" i="1"/>
  <c r="BG6" i="1" s="1"/>
  <c r="AD6" i="1"/>
  <c r="AE6" i="1"/>
  <c r="AG6" i="1"/>
  <c r="AC37" i="1"/>
  <c r="BG37" i="1" s="1"/>
  <c r="AD37" i="1"/>
  <c r="AE37" i="1"/>
  <c r="AG37" i="1"/>
  <c r="AC58" i="1"/>
  <c r="BG58" i="1" s="1"/>
  <c r="AD58" i="1"/>
  <c r="AE58" i="1"/>
  <c r="AG58" i="1"/>
  <c r="AC18" i="1"/>
  <c r="BG18" i="1" s="1"/>
  <c r="AD18" i="1"/>
  <c r="AE18" i="1"/>
  <c r="AG18" i="1"/>
  <c r="AC59" i="1"/>
  <c r="BG59" i="1" s="1"/>
  <c r="AD59" i="1"/>
  <c r="AE59" i="1"/>
  <c r="AG59" i="1"/>
  <c r="AC7" i="1"/>
  <c r="BG7" i="1" s="1"/>
  <c r="AD7" i="1"/>
  <c r="AE7" i="1"/>
  <c r="AG7" i="1"/>
  <c r="AC55" i="1"/>
  <c r="BG55" i="1" s="1"/>
  <c r="AD55" i="1"/>
  <c r="AE55" i="1"/>
  <c r="AG55" i="1"/>
  <c r="AC60" i="1"/>
  <c r="BG60" i="1" s="1"/>
  <c r="AD60" i="1"/>
  <c r="AE60" i="1"/>
  <c r="AG60" i="1"/>
  <c r="AC57" i="1"/>
  <c r="BG57" i="1" s="1"/>
  <c r="AD57" i="1"/>
  <c r="AE57" i="1"/>
  <c r="AG57" i="1"/>
  <c r="AC53" i="1"/>
  <c r="BG53" i="1" s="1"/>
  <c r="AD53" i="1"/>
  <c r="AE53" i="1"/>
  <c r="AG53" i="1"/>
  <c r="AC15" i="1"/>
  <c r="BG15" i="1" s="1"/>
  <c r="AD15" i="1"/>
  <c r="AE15" i="1"/>
  <c r="AG15" i="1"/>
  <c r="AC84" i="1"/>
  <c r="AD84" i="1"/>
  <c r="AE84" i="1"/>
  <c r="AG84" i="1"/>
  <c r="AC76" i="1"/>
  <c r="AD76" i="1"/>
  <c r="AE76" i="1"/>
  <c r="AG76" i="1"/>
  <c r="AC90" i="1"/>
  <c r="AD90" i="1"/>
  <c r="AE90" i="1"/>
  <c r="AG90" i="1"/>
  <c r="AC83" i="1"/>
  <c r="AD83" i="1"/>
  <c r="AE83" i="1"/>
  <c r="AG83" i="1"/>
  <c r="AC87" i="1"/>
  <c r="AD87" i="1"/>
  <c r="AE87" i="1"/>
  <c r="AG87" i="1"/>
  <c r="AC79" i="1"/>
  <c r="AD79" i="1"/>
  <c r="AE79" i="1"/>
  <c r="AG79" i="1"/>
  <c r="AC74" i="1"/>
  <c r="AD74" i="1"/>
  <c r="AE74" i="1"/>
  <c r="AG74" i="1"/>
  <c r="AC72" i="1"/>
  <c r="AD72" i="1"/>
  <c r="AE72" i="1"/>
  <c r="AG72" i="1"/>
  <c r="AC47" i="1"/>
  <c r="BG47" i="1" s="1"/>
  <c r="AD47" i="1"/>
  <c r="AE47" i="1"/>
  <c r="AG47" i="1"/>
  <c r="AC24" i="1"/>
  <c r="BG24" i="1" s="1"/>
  <c r="AD24" i="1"/>
  <c r="AE24" i="1"/>
  <c r="AG24" i="1"/>
  <c r="AC23" i="1"/>
  <c r="BG23" i="1" s="1"/>
  <c r="AD23" i="1"/>
  <c r="AE23" i="1"/>
  <c r="AG23" i="1"/>
  <c r="AC35" i="1"/>
  <c r="BG35" i="1" s="1"/>
  <c r="AD35" i="1"/>
  <c r="AE35" i="1"/>
  <c r="AG35" i="1"/>
  <c r="AC36" i="1"/>
  <c r="BG36" i="1" s="1"/>
  <c r="AD36" i="1"/>
  <c r="AE36" i="1"/>
  <c r="AG36" i="1"/>
  <c r="AC10" i="1"/>
  <c r="BG10" i="1" s="1"/>
  <c r="AD10" i="1"/>
  <c r="AE10" i="1"/>
  <c r="AG10" i="1"/>
  <c r="AC54" i="1"/>
  <c r="BG54" i="1" s="1"/>
  <c r="AD54" i="1"/>
  <c r="AE54" i="1"/>
  <c r="AG54" i="1"/>
  <c r="AC29" i="1"/>
  <c r="BG29" i="1" s="1"/>
  <c r="AD29" i="1"/>
  <c r="AE29" i="1"/>
  <c r="AG29" i="1"/>
  <c r="AC75" i="1"/>
  <c r="AD75" i="1"/>
  <c r="AE75" i="1"/>
  <c r="AF75" i="1"/>
  <c r="AG75" i="1"/>
  <c r="AC78" i="1"/>
  <c r="AD78" i="1"/>
  <c r="AE78" i="1"/>
  <c r="AF78" i="1"/>
  <c r="AG78" i="1"/>
  <c r="AC93" i="1"/>
  <c r="AD93" i="1"/>
  <c r="AE93" i="1"/>
  <c r="AF93" i="1"/>
  <c r="AG93" i="1"/>
  <c r="AC85" i="1"/>
  <c r="AD85" i="1"/>
  <c r="AE85" i="1"/>
  <c r="AF85" i="1"/>
  <c r="AG85" i="1"/>
  <c r="AC92" i="1"/>
  <c r="AD92" i="1"/>
  <c r="AE92" i="1"/>
  <c r="AF92" i="1"/>
  <c r="AG92" i="1"/>
  <c r="AC81" i="1"/>
  <c r="AD81" i="1"/>
  <c r="AE81" i="1"/>
  <c r="AF81" i="1"/>
  <c r="AG81" i="1"/>
  <c r="AC86" i="1"/>
  <c r="AD86" i="1"/>
  <c r="AE86" i="1"/>
  <c r="AF86" i="1"/>
  <c r="AG86" i="1"/>
  <c r="AC80" i="1"/>
  <c r="AD80" i="1"/>
  <c r="AE80" i="1"/>
  <c r="AF80" i="1"/>
  <c r="AG80" i="1"/>
  <c r="AC89" i="1"/>
  <c r="AD89" i="1"/>
  <c r="AE89" i="1"/>
  <c r="AF89" i="1"/>
  <c r="AG89" i="1"/>
  <c r="AC82" i="1"/>
  <c r="AD82" i="1"/>
  <c r="AE82" i="1"/>
  <c r="AF82" i="1"/>
  <c r="AG82" i="1"/>
  <c r="AC88" i="1"/>
  <c r="AD88" i="1"/>
  <c r="AE88" i="1"/>
  <c r="AF88" i="1"/>
  <c r="AG88" i="1"/>
  <c r="AC77" i="1"/>
  <c r="AD77" i="1"/>
  <c r="AE77" i="1"/>
  <c r="AF77" i="1"/>
  <c r="AG77" i="1"/>
  <c r="AC73" i="1"/>
  <c r="AD73" i="1"/>
  <c r="AE73" i="1"/>
  <c r="AF73" i="1"/>
  <c r="AG73" i="1"/>
  <c r="AC91" i="1"/>
  <c r="AD91" i="1"/>
  <c r="AE91" i="1"/>
  <c r="AF91" i="1"/>
  <c r="AG91" i="1"/>
  <c r="AC5" i="1"/>
  <c r="BG5" i="1" s="1"/>
  <c r="AD5" i="1"/>
  <c r="AE5" i="1"/>
  <c r="AF5" i="1"/>
  <c r="AG5" i="1"/>
  <c r="BG88" i="1" l="1"/>
  <c r="BG93" i="1"/>
  <c r="BG80" i="1"/>
  <c r="BG81" i="1"/>
  <c r="BG79" i="1"/>
  <c r="BG78" i="1"/>
  <c r="BG83" i="1"/>
  <c r="BG76" i="1"/>
  <c r="BG75" i="1"/>
  <c r="BG72" i="1"/>
  <c r="BG85" i="1"/>
  <c r="BG86" i="1"/>
  <c r="BG91" i="1"/>
  <c r="BG89" i="1"/>
  <c r="BG77" i="1"/>
  <c r="BG82" i="1"/>
  <c r="BG73" i="1"/>
  <c r="BG92" i="1"/>
  <c r="BG74" i="1"/>
  <c r="BG87" i="1"/>
  <c r="BG90" i="1"/>
  <c r="BG84" i="1"/>
  <c r="BF95" i="1"/>
  <c r="BE95" i="1"/>
  <c r="BE3" i="1" s="1"/>
  <c r="BD95" i="1"/>
  <c r="AZ95" i="1"/>
  <c r="AS95" i="1"/>
  <c r="AR95" i="1"/>
  <c r="AQ95" i="1"/>
  <c r="AP95" i="1"/>
  <c r="AO95" i="1"/>
  <c r="AN95" i="1"/>
  <c r="AG95" i="1"/>
  <c r="AE95" i="1"/>
  <c r="AD95" i="1"/>
  <c r="V95" i="1"/>
  <c r="U95" i="1"/>
  <c r="T95" i="1"/>
  <c r="S95" i="1"/>
  <c r="R95" i="1"/>
  <c r="Q95" i="1"/>
  <c r="J95" i="1"/>
  <c r="D95" i="1"/>
  <c r="CM95" i="1"/>
  <c r="B4" i="2" l="1"/>
  <c r="E36" i="2" s="1"/>
  <c r="E79" i="2" l="1"/>
  <c r="E77" i="2"/>
  <c r="E76" i="2"/>
  <c r="E75" i="2"/>
  <c r="E74" i="2"/>
  <c r="E73" i="2"/>
  <c r="E72" i="2"/>
  <c r="E71" i="2"/>
  <c r="E35" i="2"/>
  <c r="E46" i="2"/>
  <c r="E45" i="2"/>
  <c r="E38" i="2"/>
  <c r="E49" i="2"/>
  <c r="E63" i="2"/>
  <c r="E62" i="2"/>
  <c r="E54" i="2"/>
  <c r="D54" i="2" s="1"/>
  <c r="E40" i="2"/>
  <c r="E53" i="2"/>
  <c r="E39" i="2"/>
  <c r="E50" i="2"/>
  <c r="E64" i="2"/>
  <c r="E37" i="2"/>
  <c r="E68" i="2"/>
  <c r="E48" i="2"/>
  <c r="E47" i="2"/>
  <c r="E70" i="2"/>
  <c r="E69" i="2"/>
  <c r="D24" i="2"/>
  <c r="D7" i="2"/>
  <c r="D23" i="2"/>
  <c r="D22" i="2"/>
  <c r="D9" i="2"/>
  <c r="D25" i="2"/>
  <c r="D21" i="2"/>
  <c r="D31" i="2"/>
  <c r="D20" i="2"/>
  <c r="D29" i="2"/>
  <c r="D13" i="2"/>
  <c r="D27" i="2"/>
  <c r="D8" i="2"/>
  <c r="C29" i="2"/>
  <c r="C28" i="2"/>
  <c r="C25" i="2"/>
  <c r="C24" i="2"/>
  <c r="C23" i="2"/>
  <c r="C22" i="2"/>
  <c r="C21" i="2"/>
  <c r="C20" i="2"/>
  <c r="C19" i="2"/>
  <c r="C18" i="2"/>
  <c r="C16" i="2"/>
  <c r="C15" i="2"/>
  <c r="C14" i="2"/>
  <c r="C27" i="2"/>
  <c r="C26" i="2"/>
  <c r="C31" i="2" l="1"/>
  <c r="C30" i="2"/>
  <c r="C7" i="2"/>
  <c r="C12" i="2"/>
  <c r="E34" i="2"/>
  <c r="E41" i="2" s="1"/>
  <c r="C13" i="2" l="1"/>
  <c r="C8" i="2"/>
  <c r="C9" i="2" l="1"/>
  <c r="E24" i="2" l="1"/>
  <c r="E22" i="2"/>
  <c r="E8" i="2"/>
  <c r="E25" i="2"/>
  <c r="E20" i="2"/>
  <c r="E13" i="2"/>
  <c r="E9" i="2"/>
  <c r="E23" i="2"/>
  <c r="E21" i="2"/>
  <c r="D10" i="2" l="1"/>
  <c r="E7" i="2"/>
  <c r="E10" i="2" s="1"/>
  <c r="BB95" i="1" l="1"/>
  <c r="AY72" i="1"/>
  <c r="AU16" i="1"/>
  <c r="AY18" i="1"/>
  <c r="AU31" i="1"/>
  <c r="AY32" i="1"/>
  <c r="AU23" i="1"/>
  <c r="AY45" i="1"/>
  <c r="AY15" i="1"/>
  <c r="AU57" i="1"/>
  <c r="AU21" i="1"/>
  <c r="AU48" i="1"/>
  <c r="AX14" i="1"/>
  <c r="AY25" i="1"/>
  <c r="AY76" i="1"/>
  <c r="AX77" i="1"/>
  <c r="AU24" i="1"/>
  <c r="AY21" i="1"/>
  <c r="AU87" i="1"/>
  <c r="AU52" i="1"/>
  <c r="AY68" i="1"/>
  <c r="AY59" i="1"/>
  <c r="AY38" i="1"/>
  <c r="AY50" i="1"/>
  <c r="AT77" i="1"/>
  <c r="AU60" i="1"/>
  <c r="AT80" i="1"/>
  <c r="AU40" i="1"/>
  <c r="AU68" i="1"/>
  <c r="AT91" i="1"/>
  <c r="AY80" i="1"/>
  <c r="AX93" i="1"/>
  <c r="AY36" i="1"/>
  <c r="AY48" i="1"/>
  <c r="AY86" i="1"/>
  <c r="AU88" i="1"/>
  <c r="AY84" i="1"/>
  <c r="AY42" i="1"/>
  <c r="AX19" i="1"/>
  <c r="AY7" i="1"/>
  <c r="AY44" i="1"/>
  <c r="AU73" i="1"/>
  <c r="AU85" i="1"/>
  <c r="AY30" i="1"/>
  <c r="AY60" i="1"/>
  <c r="AU43" i="1"/>
  <c r="AU78" i="1"/>
  <c r="AY20" i="1"/>
  <c r="AY55" i="1"/>
  <c r="AU11" i="1"/>
  <c r="AU82" i="1"/>
  <c r="AU76" i="1"/>
  <c r="AU91" i="1"/>
  <c r="AY58" i="1"/>
  <c r="AY89" i="1"/>
  <c r="AU6" i="1"/>
  <c r="AU67" i="1"/>
  <c r="AU46" i="1"/>
  <c r="AX39" i="1"/>
  <c r="AY87" i="1"/>
  <c r="AY82" i="1"/>
  <c r="AU77" i="1"/>
  <c r="AY39" i="1"/>
  <c r="AU80" i="1"/>
  <c r="AX92" i="1"/>
  <c r="AY90" i="1"/>
  <c r="AX89" i="1"/>
  <c r="AU20" i="1"/>
  <c r="AX41" i="1"/>
  <c r="AY81" i="1"/>
  <c r="AU53" i="1"/>
  <c r="AU89" i="1"/>
  <c r="AX81" i="1"/>
  <c r="AU37" i="1"/>
  <c r="AY37" i="1"/>
  <c r="AU18" i="1"/>
  <c r="AU39" i="1"/>
  <c r="AU90" i="1"/>
  <c r="AY40" i="1"/>
  <c r="AY62" i="1"/>
  <c r="AU62" i="1"/>
  <c r="AX26" i="1"/>
  <c r="AY9" i="1"/>
  <c r="AU49" i="1"/>
  <c r="AU9" i="1"/>
  <c r="AX91" i="1"/>
  <c r="AY19" i="1"/>
  <c r="AY10" i="1"/>
  <c r="AY92" i="1"/>
  <c r="AU59" i="1"/>
  <c r="AY6" i="1"/>
  <c r="AY73" i="1"/>
  <c r="AY24" i="1"/>
  <c r="AY16" i="1"/>
  <c r="AY65" i="1"/>
  <c r="AU71" i="1"/>
  <c r="AU70" i="1"/>
  <c r="AU93" i="1"/>
  <c r="AX80" i="1"/>
  <c r="AY70" i="1"/>
  <c r="AU44" i="1"/>
  <c r="AY11" i="1"/>
  <c r="AT86" i="1"/>
  <c r="AU54" i="1"/>
  <c r="AY43" i="1"/>
  <c r="AU32" i="1"/>
  <c r="AY26" i="1"/>
  <c r="AY51" i="1"/>
  <c r="AY33" i="1"/>
  <c r="AY23" i="1"/>
  <c r="AU65" i="1"/>
  <c r="AX25" i="1"/>
  <c r="AY52" i="1"/>
  <c r="AX73" i="1"/>
  <c r="AY67" i="1"/>
  <c r="AY22" i="1"/>
  <c r="AY75" i="1"/>
  <c r="AX27" i="1"/>
  <c r="AU10" i="1"/>
  <c r="AX88" i="1"/>
  <c r="AU92" i="1"/>
  <c r="AX9" i="1"/>
  <c r="AT92" i="1"/>
  <c r="AU22" i="1"/>
  <c r="AY54" i="1"/>
  <c r="AU30" i="1"/>
  <c r="AX20" i="1"/>
  <c r="AY83" i="1"/>
  <c r="AX78" i="1"/>
  <c r="AU69" i="1"/>
  <c r="AT78" i="1"/>
  <c r="AY35" i="1"/>
  <c r="AU86" i="1"/>
  <c r="AU51" i="1"/>
  <c r="AX22" i="1"/>
  <c r="AY74" i="1"/>
  <c r="AU63" i="1"/>
  <c r="AU58" i="1"/>
  <c r="AY63" i="1"/>
  <c r="AX38" i="1"/>
  <c r="AT82" i="1"/>
  <c r="AU47" i="1"/>
  <c r="AX86" i="1"/>
  <c r="AU83" i="1"/>
  <c r="AU72" i="1"/>
  <c r="AU45" i="1"/>
  <c r="AU28" i="1"/>
  <c r="AT85" i="1"/>
  <c r="AU74" i="1"/>
  <c r="AX30" i="1"/>
  <c r="AY85" i="1"/>
  <c r="AY91" i="1"/>
  <c r="AX32" i="1"/>
  <c r="AU35" i="1"/>
  <c r="AY78" i="1"/>
  <c r="AY27" i="1"/>
  <c r="AU36" i="1"/>
  <c r="AU7" i="1"/>
  <c r="AU75" i="1"/>
  <c r="AY57" i="1"/>
  <c r="AU25" i="1"/>
  <c r="AU34" i="1"/>
  <c r="AU50" i="1"/>
  <c r="AY34" i="1"/>
  <c r="AU81" i="1"/>
  <c r="AU33" i="1"/>
  <c r="AU27" i="1"/>
  <c r="AU15" i="1"/>
  <c r="AY28" i="1"/>
  <c r="AY46" i="1"/>
  <c r="AY56" i="1"/>
  <c r="AU84" i="1"/>
  <c r="AY41" i="1"/>
  <c r="AT81" i="1"/>
  <c r="AY93" i="1"/>
  <c r="AU38" i="1"/>
  <c r="AY14" i="1"/>
  <c r="AT93" i="1"/>
  <c r="AU41" i="1"/>
  <c r="AT75" i="1"/>
  <c r="AY77" i="1"/>
  <c r="AU66" i="1"/>
  <c r="AY71" i="1"/>
  <c r="AT89" i="1"/>
  <c r="AY64" i="1"/>
  <c r="AU56" i="1"/>
  <c r="AU29" i="1"/>
  <c r="AU42" i="1"/>
  <c r="AY53" i="1"/>
  <c r="AT88" i="1"/>
  <c r="AY47" i="1"/>
  <c r="AY49" i="1"/>
  <c r="AX40" i="1"/>
  <c r="AT73" i="1"/>
  <c r="AY29" i="1"/>
  <c r="AY31" i="1"/>
  <c r="AU55" i="1"/>
  <c r="AX85" i="1"/>
  <c r="AX28" i="1"/>
  <c r="AX75" i="1"/>
  <c r="AY88" i="1"/>
  <c r="AY69" i="1"/>
  <c r="AU14" i="1"/>
  <c r="AX82" i="1"/>
  <c r="AX44" i="1"/>
  <c r="AU26" i="1"/>
  <c r="AU64" i="1"/>
  <c r="AU19" i="1"/>
  <c r="AY66" i="1"/>
  <c r="AX8" i="1"/>
  <c r="AX61" i="1"/>
  <c r="AX12" i="1"/>
  <c r="AU61" i="1"/>
  <c r="AX13" i="1"/>
  <c r="AU12" i="1"/>
  <c r="AY12" i="1"/>
  <c r="AU8" i="1"/>
  <c r="AY8" i="1"/>
  <c r="AY61" i="1"/>
  <c r="AU13" i="1"/>
  <c r="AY13" i="1"/>
  <c r="BC95" i="1"/>
  <c r="AX17" i="1"/>
  <c r="AY17" i="1"/>
  <c r="AU17" i="1"/>
  <c r="BI95" i="1" l="1"/>
  <c r="AY79" i="1"/>
  <c r="E31" i="2"/>
  <c r="AU79" i="1"/>
  <c r="E27" i="2"/>
  <c r="AY5" i="1"/>
  <c r="AB95" i="1"/>
  <c r="AX5" i="1"/>
  <c r="AU5" i="1"/>
  <c r="X95" i="1"/>
  <c r="BT95" i="1"/>
  <c r="AU95" i="1" l="1"/>
  <c r="AY95" i="1"/>
  <c r="AW8" i="1" l="1"/>
  <c r="AW61" i="1"/>
  <c r="AW12" i="1"/>
  <c r="AW13" i="1"/>
  <c r="AW17" i="1"/>
  <c r="AW20" i="1"/>
  <c r="AW19" i="1"/>
  <c r="AW22" i="1"/>
  <c r="AW26" i="1"/>
  <c r="AW25" i="1"/>
  <c r="AW27" i="1"/>
  <c r="AW28" i="1"/>
  <c r="AW30" i="1"/>
  <c r="AW39" i="1"/>
  <c r="AW43" i="1"/>
  <c r="AW42" i="1"/>
  <c r="AW45" i="1"/>
  <c r="AW46" i="1"/>
  <c r="AW65" i="1"/>
  <c r="AW67" i="1"/>
  <c r="AW71" i="1"/>
  <c r="AW70" i="1"/>
  <c r="AW31" i="1"/>
  <c r="AW33" i="1"/>
  <c r="AW49" i="1"/>
  <c r="AW62" i="1"/>
  <c r="AW64" i="1"/>
  <c r="AW66" i="1"/>
  <c r="AW21" i="1"/>
  <c r="AW51" i="1"/>
  <c r="AW11" i="1"/>
  <c r="AW6" i="1"/>
  <c r="AW37" i="1"/>
  <c r="AW18" i="1"/>
  <c r="AW59" i="1"/>
  <c r="AW7" i="1"/>
  <c r="AW55" i="1"/>
  <c r="AW60" i="1"/>
  <c r="AW57" i="1"/>
  <c r="AW53" i="1"/>
  <c r="AW47" i="1"/>
  <c r="AW24" i="1"/>
  <c r="AW23" i="1"/>
  <c r="AW35" i="1"/>
  <c r="AW36" i="1"/>
  <c r="AW54" i="1"/>
  <c r="AW29" i="1"/>
  <c r="AW82" i="1"/>
  <c r="AW77" i="1"/>
  <c r="AW9" i="1"/>
  <c r="AW14" i="1"/>
  <c r="AW41" i="1"/>
  <c r="AW32" i="1"/>
  <c r="AW38" i="1"/>
  <c r="AW44" i="1"/>
  <c r="AW40" i="1"/>
  <c r="AW56" i="1"/>
  <c r="AW48" i="1"/>
  <c r="AW50" i="1"/>
  <c r="AW52" i="1"/>
  <c r="AW68" i="1"/>
  <c r="AW63" i="1"/>
  <c r="AW16" i="1"/>
  <c r="AW34" i="1"/>
  <c r="AW69" i="1"/>
  <c r="AW58" i="1"/>
  <c r="AW15" i="1"/>
  <c r="AW10" i="1"/>
  <c r="AW84" i="1"/>
  <c r="AW76" i="1"/>
  <c r="AW90" i="1"/>
  <c r="AW83" i="1"/>
  <c r="AW87" i="1"/>
  <c r="AW74" i="1"/>
  <c r="AW75" i="1"/>
  <c r="AW78" i="1"/>
  <c r="AW93" i="1"/>
  <c r="AW85" i="1"/>
  <c r="AW92" i="1"/>
  <c r="AW81" i="1"/>
  <c r="AW86" i="1"/>
  <c r="AW80" i="1"/>
  <c r="AW89" i="1"/>
  <c r="AW88" i="1"/>
  <c r="AW73" i="1"/>
  <c r="AW91" i="1"/>
  <c r="AW72" i="1"/>
  <c r="AV82" i="1"/>
  <c r="BH82" i="1" s="1"/>
  <c r="AV77" i="1"/>
  <c r="BH77" i="1" s="1"/>
  <c r="AV75" i="1"/>
  <c r="AV78" i="1"/>
  <c r="AV93" i="1"/>
  <c r="AV85" i="1"/>
  <c r="AV92" i="1"/>
  <c r="AV81" i="1"/>
  <c r="AV86" i="1"/>
  <c r="AV80" i="1"/>
  <c r="AV89" i="1"/>
  <c r="AV88" i="1"/>
  <c r="AV73" i="1"/>
  <c r="AV91" i="1"/>
  <c r="BH92" i="1" l="1"/>
  <c r="BH91" i="1"/>
  <c r="BH85" i="1"/>
  <c r="BH73" i="1"/>
  <c r="BH88" i="1"/>
  <c r="BH89" i="1"/>
  <c r="BH80" i="1"/>
  <c r="BH78" i="1"/>
  <c r="BH75" i="1"/>
  <c r="BH86" i="1"/>
  <c r="BH81" i="1"/>
  <c r="AW5" i="1"/>
  <c r="Z95" i="1"/>
  <c r="BJ91" i="1"/>
  <c r="BJ85" i="1"/>
  <c r="BJ82" i="1"/>
  <c r="BJ77" i="1"/>
  <c r="BJ73" i="1"/>
  <c r="BJ93" i="1"/>
  <c r="BH93" i="1"/>
  <c r="BJ88" i="1"/>
  <c r="BJ78" i="1"/>
  <c r="BJ89" i="1"/>
  <c r="BJ75" i="1"/>
  <c r="BJ92" i="1"/>
  <c r="BJ80" i="1"/>
  <c r="BJ86" i="1"/>
  <c r="BJ81" i="1"/>
  <c r="AW79" i="1"/>
  <c r="E29" i="2"/>
  <c r="AW95" i="1" l="1"/>
  <c r="AX62" i="1" l="1"/>
  <c r="AX21" i="1"/>
  <c r="AX76" i="1"/>
  <c r="AX87" i="1"/>
  <c r="AX35" i="1"/>
  <c r="AX24" i="1"/>
  <c r="AX58" i="1"/>
  <c r="AX55" i="1"/>
  <c r="AX84" i="1"/>
  <c r="AX66" i="1"/>
  <c r="AX7" i="1"/>
  <c r="AX16" i="1"/>
  <c r="AX6" i="1"/>
  <c r="AX70" i="1"/>
  <c r="AX90" i="1"/>
  <c r="AX63" i="1"/>
  <c r="AX23" i="1"/>
  <c r="AX54" i="1"/>
  <c r="AX69" i="1"/>
  <c r="AX18" i="1"/>
  <c r="AX31" i="1"/>
  <c r="AX57" i="1"/>
  <c r="AX49" i="1"/>
  <c r="AX53" i="1"/>
  <c r="AX68" i="1"/>
  <c r="AX15" i="1"/>
  <c r="AX51" i="1"/>
  <c r="AX60" i="1"/>
  <c r="AX59" i="1"/>
  <c r="AX11" i="1"/>
  <c r="AX47" i="1"/>
  <c r="AX29" i="1"/>
  <c r="AX64" i="1"/>
  <c r="AX36" i="1"/>
  <c r="AX74" i="1"/>
  <c r="AX79" i="1"/>
  <c r="AX48" i="1"/>
  <c r="AX33" i="1"/>
  <c r="AX37" i="1"/>
  <c r="AX10" i="1"/>
  <c r="AX34" i="1"/>
  <c r="AX65" i="1"/>
  <c r="AX67" i="1"/>
  <c r="AX83" i="1"/>
  <c r="AX72" i="1"/>
  <c r="AX71" i="1"/>
  <c r="AT59" i="1"/>
  <c r="AT84" i="1"/>
  <c r="AT67" i="1"/>
  <c r="AT7" i="1"/>
  <c r="AT15" i="1"/>
  <c r="AT35" i="1"/>
  <c r="AT71" i="1"/>
  <c r="AT33" i="1"/>
  <c r="AT18" i="1"/>
  <c r="AT37" i="1"/>
  <c r="AT31" i="1"/>
  <c r="AT76" i="1"/>
  <c r="AT68" i="1"/>
  <c r="AT72" i="1"/>
  <c r="AT62" i="1"/>
  <c r="AT70" i="1"/>
  <c r="AT50" i="1"/>
  <c r="AT34" i="1"/>
  <c r="AT36" i="1"/>
  <c r="AT55" i="1"/>
  <c r="AT90" i="1"/>
  <c r="AT87" i="1"/>
  <c r="AT48" i="1"/>
  <c r="AT10" i="1"/>
  <c r="AT54" i="1"/>
  <c r="AT29" i="1"/>
  <c r="AT6" i="1"/>
  <c r="AT63" i="1"/>
  <c r="AT64" i="1"/>
  <c r="AT60" i="1"/>
  <c r="AT66" i="1"/>
  <c r="AT49" i="1"/>
  <c r="AT53" i="1"/>
  <c r="AT58" i="1"/>
  <c r="AT79" i="1"/>
  <c r="AT21" i="1"/>
  <c r="AT69" i="1"/>
  <c r="AT47" i="1"/>
  <c r="AT51" i="1"/>
  <c r="AT65" i="1"/>
  <c r="AT83" i="1"/>
  <c r="AT57" i="1"/>
  <c r="AT23" i="1"/>
  <c r="AT74" i="1"/>
  <c r="AT11" i="1"/>
  <c r="AT52" i="1"/>
  <c r="AT24" i="1"/>
  <c r="AT16" i="1"/>
  <c r="AI70" i="1"/>
  <c r="AL21" i="1"/>
  <c r="AJ33" i="1"/>
  <c r="AK35" i="1"/>
  <c r="AI62" i="1"/>
  <c r="AI24" i="1"/>
  <c r="AH68" i="1"/>
  <c r="AI47" i="1"/>
  <c r="AK23" i="1"/>
  <c r="AH64" i="1"/>
  <c r="AM42" i="1"/>
  <c r="AJ62" i="1"/>
  <c r="AM64" i="1"/>
  <c r="AI7" i="1"/>
  <c r="AJ21" i="1"/>
  <c r="AL72" i="1"/>
  <c r="AI74" i="1"/>
  <c r="AI83" i="1"/>
  <c r="AI60" i="1"/>
  <c r="AM76" i="1"/>
  <c r="AH70" i="1"/>
  <c r="AJ36" i="1"/>
  <c r="AM53" i="1"/>
  <c r="AH29" i="1"/>
  <c r="AJ10" i="1"/>
  <c r="AH33" i="1"/>
  <c r="AM90" i="1"/>
  <c r="AL49" i="1"/>
  <c r="AL10" i="1"/>
  <c r="AK90" i="1"/>
  <c r="AI66" i="1"/>
  <c r="AH34" i="1"/>
  <c r="AJ11" i="1"/>
  <c r="AK70" i="1"/>
  <c r="AL18" i="1"/>
  <c r="AI87" i="1"/>
  <c r="AI31" i="1"/>
  <c r="AM51" i="1"/>
  <c r="AM79" i="1"/>
  <c r="AL59" i="1"/>
  <c r="AM55" i="1"/>
  <c r="AK64" i="1"/>
  <c r="AL83" i="1"/>
  <c r="AJ7" i="1"/>
  <c r="AL70" i="1"/>
  <c r="AH76" i="1"/>
  <c r="AJ76" i="1"/>
  <c r="AH84" i="1"/>
  <c r="AJ63" i="1"/>
  <c r="AJ18" i="1"/>
  <c r="AH7" i="1"/>
  <c r="AJ72" i="1"/>
  <c r="AI90" i="1"/>
  <c r="AK76" i="1"/>
  <c r="AH16" i="1"/>
  <c r="AK55" i="1"/>
  <c r="AM87" i="1"/>
  <c r="AK87" i="1"/>
  <c r="AH54" i="1"/>
  <c r="AM24" i="1"/>
  <c r="AL69" i="1"/>
  <c r="AH6" i="1"/>
  <c r="AI46" i="1"/>
  <c r="AJ47" i="1"/>
  <c r="AL64" i="1"/>
  <c r="AM18" i="1"/>
  <c r="AJ29" i="1"/>
  <c r="AM72" i="1"/>
  <c r="AI68" i="1"/>
  <c r="AJ74" i="1"/>
  <c r="AJ64" i="1"/>
  <c r="AJ79" i="1"/>
  <c r="AL29" i="1"/>
  <c r="AK11" i="1"/>
  <c r="AK68" i="1"/>
  <c r="AL11" i="1"/>
  <c r="AK15" i="1"/>
  <c r="AL90" i="1"/>
  <c r="AL37" i="1"/>
  <c r="AJ6" i="1"/>
  <c r="AJ84" i="1"/>
  <c r="AK34" i="1"/>
  <c r="AM70" i="1"/>
  <c r="AK84" i="1"/>
  <c r="AJ83" i="1"/>
  <c r="AM15" i="1"/>
  <c r="AL53" i="1"/>
  <c r="AL34" i="1"/>
  <c r="AI48" i="1"/>
  <c r="AK49" i="1"/>
  <c r="AJ59" i="1"/>
  <c r="AM54" i="1"/>
  <c r="AI72" i="1"/>
  <c r="AI63" i="1"/>
  <c r="AI23" i="1"/>
  <c r="AI59" i="1"/>
  <c r="AM33" i="1"/>
  <c r="AK31" i="1"/>
  <c r="AM35" i="1"/>
  <c r="AI64" i="1"/>
  <c r="AK54" i="1"/>
  <c r="AK66" i="1"/>
  <c r="AI16" i="1"/>
  <c r="AH57" i="1"/>
  <c r="AM7" i="1"/>
  <c r="AK58" i="1"/>
  <c r="AH24" i="1"/>
  <c r="AH50" i="1"/>
  <c r="AJ24" i="1"/>
  <c r="AL24" i="1"/>
  <c r="AI6" i="1"/>
  <c r="AK60" i="1"/>
  <c r="AI35" i="1"/>
  <c r="AJ23" i="1"/>
  <c r="AI79" i="1"/>
  <c r="AK21" i="1"/>
  <c r="AM59" i="1"/>
  <c r="AL79" i="1"/>
  <c r="AM45" i="1"/>
  <c r="AJ16" i="1"/>
  <c r="AH72" i="1"/>
  <c r="AI18" i="1"/>
  <c r="AI55" i="1"/>
  <c r="AI21" i="1"/>
  <c r="AM66" i="1"/>
  <c r="AM83" i="1"/>
  <c r="AM10" i="1"/>
  <c r="AM47" i="1"/>
  <c r="AH21" i="1"/>
  <c r="AM84" i="1"/>
  <c r="AH35" i="1"/>
  <c r="AL7" i="1"/>
  <c r="AI51" i="1"/>
  <c r="AI58" i="1"/>
  <c r="AL46" i="1"/>
  <c r="AL60" i="1"/>
  <c r="AH15" i="1"/>
  <c r="AH18" i="1"/>
  <c r="AH62" i="1"/>
  <c r="AK16" i="1"/>
  <c r="AK53" i="1"/>
  <c r="AJ54" i="1"/>
  <c r="AH51" i="1"/>
  <c r="AJ51" i="1"/>
  <c r="AK18" i="1"/>
  <c r="AM58" i="1"/>
  <c r="AL31" i="1"/>
  <c r="AM62" i="1"/>
  <c r="AK6" i="1"/>
  <c r="AK83" i="1"/>
  <c r="AK51" i="1"/>
  <c r="AI29" i="1"/>
  <c r="AI43" i="1"/>
  <c r="AM29" i="1"/>
  <c r="AH69" i="1"/>
  <c r="AI37" i="1"/>
  <c r="AH59" i="1"/>
  <c r="AJ90" i="1"/>
  <c r="AI76" i="1"/>
  <c r="AI36" i="1"/>
  <c r="AJ31" i="1"/>
  <c r="AI84" i="1"/>
  <c r="AK57" i="1"/>
  <c r="AH87" i="1"/>
  <c r="AI69" i="1"/>
  <c r="AH48" i="1"/>
  <c r="AL15" i="1"/>
  <c r="AK59" i="1"/>
  <c r="AJ55" i="1"/>
  <c r="AH55" i="1"/>
  <c r="AL55" i="1"/>
  <c r="AH45" i="1"/>
  <c r="AK29" i="1"/>
  <c r="AK24" i="1"/>
  <c r="AM23" i="1"/>
  <c r="AM16" i="1"/>
  <c r="AL6" i="1"/>
  <c r="AI15" i="1"/>
  <c r="AM74" i="1"/>
  <c r="AL76" i="1"/>
  <c r="AL84" i="1"/>
  <c r="AL62" i="1"/>
  <c r="AK37" i="1"/>
  <c r="AL68" i="1"/>
  <c r="AK7" i="1"/>
  <c r="AL54" i="1"/>
  <c r="AM60" i="1"/>
  <c r="AM21" i="1"/>
  <c r="AJ37" i="1"/>
  <c r="AL35" i="1"/>
  <c r="AH47" i="1"/>
  <c r="AL66" i="1"/>
  <c r="AK62" i="1"/>
  <c r="AI11" i="1"/>
  <c r="AJ66" i="1"/>
  <c r="AH60" i="1"/>
  <c r="AH49" i="1"/>
  <c r="AH36" i="1"/>
  <c r="AJ70" i="1"/>
  <c r="AK79" i="1"/>
  <c r="AJ35" i="1"/>
  <c r="AL16" i="1"/>
  <c r="AK10" i="1"/>
  <c r="AK47" i="1"/>
  <c r="AJ49" i="1"/>
  <c r="AH23" i="1"/>
  <c r="AJ69" i="1"/>
  <c r="AK42" i="1"/>
  <c r="AL36" i="1"/>
  <c r="AM49" i="1"/>
  <c r="AM69" i="1"/>
  <c r="AI33" i="1"/>
  <c r="AK33" i="1"/>
  <c r="AH66" i="1"/>
  <c r="AL52" i="1"/>
  <c r="AJ87" i="1"/>
  <c r="AH53" i="1"/>
  <c r="AM57" i="1"/>
  <c r="AL47" i="1"/>
  <c r="AI10" i="1"/>
  <c r="AI57" i="1"/>
  <c r="AH58" i="1"/>
  <c r="AL87" i="1"/>
  <c r="AK69" i="1"/>
  <c r="AJ60" i="1"/>
  <c r="AL57" i="1"/>
  <c r="AK74" i="1"/>
  <c r="AI34" i="1"/>
  <c r="AM36" i="1"/>
  <c r="AJ58" i="1"/>
  <c r="AI49" i="1"/>
  <c r="AH90" i="1"/>
  <c r="AH74" i="1"/>
  <c r="AM11" i="1"/>
  <c r="AL58" i="1"/>
  <c r="AJ15" i="1"/>
  <c r="AL74" i="1"/>
  <c r="AI54" i="1"/>
  <c r="AH10" i="1"/>
  <c r="AM37" i="1"/>
  <c r="AM52" i="1"/>
  <c r="AJ65" i="1"/>
  <c r="AM34" i="1"/>
  <c r="AK36" i="1"/>
  <c r="AK72" i="1"/>
  <c r="AH79" i="1"/>
  <c r="AI53" i="1"/>
  <c r="AH31" i="1"/>
  <c r="AJ53" i="1"/>
  <c r="AJ34" i="1"/>
  <c r="AH83" i="1"/>
  <c r="AL51" i="1"/>
  <c r="AL23" i="1"/>
  <c r="AJ57" i="1"/>
  <c r="AM6" i="1"/>
  <c r="AJ45" i="1"/>
  <c r="AL33" i="1"/>
  <c r="AH37" i="1"/>
  <c r="AH11" i="1"/>
  <c r="AM31" i="1"/>
  <c r="AF68" i="1"/>
  <c r="AF64" i="1"/>
  <c r="AF35" i="1"/>
  <c r="AF57" i="1"/>
  <c r="AF69" i="1"/>
  <c r="AF74" i="1"/>
  <c r="AF90" i="1"/>
  <c r="AF60" i="1"/>
  <c r="AF84" i="1"/>
  <c r="AF83" i="1"/>
  <c r="AF76" i="1"/>
  <c r="AF51" i="1"/>
  <c r="AF43" i="1"/>
  <c r="AF53" i="1"/>
  <c r="AF6" i="1"/>
  <c r="AF10" i="1"/>
  <c r="AF18" i="1"/>
  <c r="AF16" i="1"/>
  <c r="AF87" i="1"/>
  <c r="AF29" i="1"/>
  <c r="AF59" i="1"/>
  <c r="AF37" i="1"/>
  <c r="AF31" i="1"/>
  <c r="AF47" i="1"/>
  <c r="AF23" i="1"/>
  <c r="AF11" i="1"/>
  <c r="AF21" i="1"/>
  <c r="AF7" i="1"/>
  <c r="AF24" i="1"/>
  <c r="AF36" i="1"/>
  <c r="AF72" i="1"/>
  <c r="AF15" i="1"/>
  <c r="AF34" i="1"/>
  <c r="AF58" i="1"/>
  <c r="AF55" i="1"/>
  <c r="AF54" i="1"/>
  <c r="AF79" i="1"/>
  <c r="AF45" i="1"/>
  <c r="AT41" i="1"/>
  <c r="AT30" i="1"/>
  <c r="AT9" i="1"/>
  <c r="AT32" i="1"/>
  <c r="AT28" i="1"/>
  <c r="AT22" i="1"/>
  <c r="AT39" i="1"/>
  <c r="AT44" i="1"/>
  <c r="AT27" i="1"/>
  <c r="AT26" i="1"/>
  <c r="AT38" i="1"/>
  <c r="AT25" i="1"/>
  <c r="AT20" i="1"/>
  <c r="AT40" i="1"/>
  <c r="AT19" i="1"/>
  <c r="AT14" i="1"/>
  <c r="AT8" i="1"/>
  <c r="AT61" i="1"/>
  <c r="AT12" i="1"/>
  <c r="AT13" i="1"/>
  <c r="AX43" i="1"/>
  <c r="AX45" i="1"/>
  <c r="AX42" i="1"/>
  <c r="AX46" i="1"/>
  <c r="AX50" i="1"/>
  <c r="AX52" i="1"/>
  <c r="AT56" i="1"/>
  <c r="AT45" i="1"/>
  <c r="AT42" i="1"/>
  <c r="AT43" i="1"/>
  <c r="AT46" i="1"/>
  <c r="AL44" i="1"/>
  <c r="AL42" i="1"/>
  <c r="AK32" i="1"/>
  <c r="AI25" i="1"/>
  <c r="AJ41" i="1"/>
  <c r="AL22" i="1"/>
  <c r="AJ68" i="1"/>
  <c r="AI41" i="1"/>
  <c r="AJ38" i="1"/>
  <c r="AJ48" i="1"/>
  <c r="AK27" i="1"/>
  <c r="AL63" i="1"/>
  <c r="AM28" i="1"/>
  <c r="AK40" i="1"/>
  <c r="AJ43" i="1"/>
  <c r="AI38" i="1"/>
  <c r="AJ46" i="1"/>
  <c r="AM63" i="1"/>
  <c r="AK26" i="1"/>
  <c r="AK25" i="1"/>
  <c r="AM44" i="1"/>
  <c r="AM38" i="1"/>
  <c r="AI22" i="1"/>
  <c r="AI30" i="1"/>
  <c r="AJ20" i="1"/>
  <c r="AM32" i="1"/>
  <c r="AJ39" i="1"/>
  <c r="AL19" i="1"/>
  <c r="AL39" i="1"/>
  <c r="AI19" i="1"/>
  <c r="AJ44" i="1"/>
  <c r="AJ71" i="1"/>
  <c r="AJ27" i="1"/>
  <c r="AJ30" i="1"/>
  <c r="AL43" i="1"/>
  <c r="AL20" i="1"/>
  <c r="AM20" i="1"/>
  <c r="AL28" i="1"/>
  <c r="AL30" i="1"/>
  <c r="AI26" i="1"/>
  <c r="AL67" i="1"/>
  <c r="AL40" i="1"/>
  <c r="AI27" i="1"/>
  <c r="AI32" i="1"/>
  <c r="AM40" i="1"/>
  <c r="AM30" i="1"/>
  <c r="AK46" i="1"/>
  <c r="AK44" i="1"/>
  <c r="AM46" i="1"/>
  <c r="AK48" i="1"/>
  <c r="AI28" i="1"/>
  <c r="AK65" i="1"/>
  <c r="AM41" i="1"/>
  <c r="AI45" i="1"/>
  <c r="AL45" i="1"/>
  <c r="AI50" i="1"/>
  <c r="AK52" i="1"/>
  <c r="AI44" i="1"/>
  <c r="AL26" i="1"/>
  <c r="AL65" i="1"/>
  <c r="AK63" i="1"/>
  <c r="AM19" i="1"/>
  <c r="AL25" i="1"/>
  <c r="AI20" i="1"/>
  <c r="AM43" i="1"/>
  <c r="AI42" i="1"/>
  <c r="AK50" i="1"/>
  <c r="AJ26" i="1"/>
  <c r="AK71" i="1"/>
  <c r="AJ40" i="1"/>
  <c r="AM22" i="1"/>
  <c r="AI65" i="1"/>
  <c r="AL48" i="1"/>
  <c r="AL50" i="1"/>
  <c r="AI52" i="1"/>
  <c r="AM39" i="1"/>
  <c r="AL41" i="1"/>
  <c r="AJ28" i="1"/>
  <c r="AM27" i="1"/>
  <c r="AK22" i="1"/>
  <c r="AK67" i="1"/>
  <c r="AM71" i="1"/>
  <c r="AK39" i="1"/>
  <c r="AI67" i="1"/>
  <c r="AJ67" i="1"/>
  <c r="AK30" i="1"/>
  <c r="AK38" i="1"/>
  <c r="AL32" i="1"/>
  <c r="AI40" i="1"/>
  <c r="AK41" i="1"/>
  <c r="AJ22" i="1"/>
  <c r="AJ52" i="1"/>
  <c r="AM68" i="1"/>
  <c r="AJ25" i="1"/>
  <c r="AI71" i="1"/>
  <c r="AL27" i="1"/>
  <c r="AI39" i="1"/>
  <c r="AK19" i="1"/>
  <c r="AJ42" i="1"/>
  <c r="AK28" i="1"/>
  <c r="AM67" i="1"/>
  <c r="AM50" i="1"/>
  <c r="AM25" i="1"/>
  <c r="AM26" i="1"/>
  <c r="AL71" i="1"/>
  <c r="AK43" i="1"/>
  <c r="AM48" i="1"/>
  <c r="AJ50" i="1"/>
  <c r="AL38" i="1"/>
  <c r="AK45" i="1"/>
  <c r="AJ32" i="1"/>
  <c r="AM65" i="1"/>
  <c r="AM13" i="1"/>
  <c r="AK13" i="1"/>
  <c r="AL13" i="1"/>
  <c r="AJ13" i="1"/>
  <c r="AI13" i="1"/>
  <c r="AJ17" i="1"/>
  <c r="AM17" i="1"/>
  <c r="AH22" i="1"/>
  <c r="AH52" i="1"/>
  <c r="AH44" i="1"/>
  <c r="AH27" i="1"/>
  <c r="AH65" i="1"/>
  <c r="AH28" i="1"/>
  <c r="AH71" i="1"/>
  <c r="AH42" i="1"/>
  <c r="AH38" i="1"/>
  <c r="AH41" i="1"/>
  <c r="AH67" i="1"/>
  <c r="AH26" i="1"/>
  <c r="AH46" i="1"/>
  <c r="AH40" i="1"/>
  <c r="AH30" i="1"/>
  <c r="AH39" i="1"/>
  <c r="AH20" i="1"/>
  <c r="AH63" i="1"/>
  <c r="AH32" i="1"/>
  <c r="AH43" i="1"/>
  <c r="AH19" i="1"/>
  <c r="AH25" i="1"/>
  <c r="AF14" i="1"/>
  <c r="AF27" i="1"/>
  <c r="AF41" i="1"/>
  <c r="AF30" i="1"/>
  <c r="AF62" i="1"/>
  <c r="AF63" i="1"/>
  <c r="AF44" i="1"/>
  <c r="AF22" i="1"/>
  <c r="AF20" i="1"/>
  <c r="AF70" i="1"/>
  <c r="AF26" i="1"/>
  <c r="AF28" i="1"/>
  <c r="AF40" i="1"/>
  <c r="AF49" i="1"/>
  <c r="AF67" i="1"/>
  <c r="AF33" i="1"/>
  <c r="AF65" i="1"/>
  <c r="AF25" i="1"/>
  <c r="AF48" i="1"/>
  <c r="AF39" i="1"/>
  <c r="AF32" i="1"/>
  <c r="AF38" i="1"/>
  <c r="AF50" i="1"/>
  <c r="AF42" i="1"/>
  <c r="AF13" i="1"/>
  <c r="AF17" i="1"/>
  <c r="AF66" i="1"/>
  <c r="AF71" i="1"/>
  <c r="AF52" i="1"/>
  <c r="AF46" i="1"/>
  <c r="AI17" i="1"/>
  <c r="AL17" i="1"/>
  <c r="AJ19" i="1"/>
  <c r="AF19" i="1"/>
  <c r="AT17" i="1"/>
  <c r="AX56" i="1" l="1"/>
  <c r="AX95" i="1" s="1"/>
  <c r="AF56" i="1"/>
  <c r="AJ56" i="1"/>
  <c r="AL56" i="1"/>
  <c r="AM56" i="1"/>
  <c r="AH56" i="1"/>
  <c r="AI56" i="1"/>
  <c r="AK56" i="1"/>
  <c r="AT5" i="1"/>
  <c r="AA95" i="1"/>
  <c r="D30" i="2" s="1"/>
  <c r="E30" i="2" s="1"/>
  <c r="AC95" i="1"/>
  <c r="W95" i="1"/>
  <c r="D26" i="2" s="1"/>
  <c r="E26" i="2" s="1"/>
  <c r="AL14" i="1"/>
  <c r="O95" i="1"/>
  <c r="D18" i="2" s="1"/>
  <c r="E18" i="2" s="1"/>
  <c r="AK17" i="1"/>
  <c r="AK20" i="1"/>
  <c r="AM14" i="1"/>
  <c r="P95" i="1"/>
  <c r="D19" i="2" s="1"/>
  <c r="E19" i="2" s="1"/>
  <c r="AK14" i="1"/>
  <c r="AJ14" i="1"/>
  <c r="M95" i="1"/>
  <c r="D16" i="2" s="1"/>
  <c r="E16" i="2" s="1"/>
  <c r="AI14" i="1"/>
  <c r="L95" i="1"/>
  <c r="D15" i="2" s="1"/>
  <c r="E15" i="2" s="1"/>
  <c r="AH13" i="1"/>
  <c r="AH17" i="1"/>
  <c r="AH14" i="1"/>
  <c r="I95" i="1"/>
  <c r="D12" i="2" s="1"/>
  <c r="E12" i="2" s="1"/>
  <c r="AT95" i="1" l="1"/>
  <c r="AF95" i="1"/>
  <c r="AL95" i="1"/>
  <c r="AI95" i="1"/>
  <c r="AJ95" i="1"/>
  <c r="AM95" i="1"/>
  <c r="AK95" i="1"/>
  <c r="N95" i="1"/>
  <c r="D17" i="2" s="1"/>
  <c r="E17" i="2" s="1"/>
  <c r="K95" i="1"/>
  <c r="D14" i="2" s="1"/>
  <c r="E14" i="2" s="1"/>
  <c r="AH95" i="1"/>
  <c r="AV8" i="1" l="1"/>
  <c r="BH8" i="1" s="1"/>
  <c r="AV61" i="1"/>
  <c r="BH61" i="1" s="1"/>
  <c r="AV12" i="1"/>
  <c r="BH12" i="1" s="1"/>
  <c r="AV13" i="1"/>
  <c r="BH13" i="1" s="1"/>
  <c r="AV17" i="1"/>
  <c r="BH17" i="1" s="1"/>
  <c r="AV20" i="1"/>
  <c r="BH20" i="1" s="1"/>
  <c r="AV19" i="1"/>
  <c r="BH19" i="1" s="1"/>
  <c r="AV22" i="1"/>
  <c r="BH22" i="1" s="1"/>
  <c r="AV65" i="1"/>
  <c r="BH65" i="1" s="1"/>
  <c r="AV67" i="1"/>
  <c r="BH67" i="1" s="1"/>
  <c r="AV71" i="1"/>
  <c r="BH71" i="1" s="1"/>
  <c r="BK71" i="1" s="1"/>
  <c r="AV70" i="1"/>
  <c r="BH70" i="1" s="1"/>
  <c r="AV31" i="1"/>
  <c r="BH31" i="1" s="1"/>
  <c r="AV33" i="1"/>
  <c r="BH33" i="1" s="1"/>
  <c r="AV49" i="1"/>
  <c r="AV62" i="1"/>
  <c r="BH62" i="1" s="1"/>
  <c r="AV64" i="1"/>
  <c r="BH64" i="1" s="1"/>
  <c r="AV66" i="1"/>
  <c r="BH66" i="1" s="1"/>
  <c r="AV21" i="1"/>
  <c r="BH21" i="1" s="1"/>
  <c r="AV51" i="1"/>
  <c r="AV11" i="1"/>
  <c r="BH11" i="1" s="1"/>
  <c r="AV6" i="1"/>
  <c r="BH6" i="1" s="1"/>
  <c r="AV37" i="1"/>
  <c r="BH37" i="1" s="1"/>
  <c r="AV18" i="1"/>
  <c r="BH18" i="1" s="1"/>
  <c r="AV59" i="1"/>
  <c r="BH59" i="1" s="1"/>
  <c r="AV7" i="1"/>
  <c r="BH7" i="1" s="1"/>
  <c r="AV55" i="1"/>
  <c r="BH55" i="1" s="1"/>
  <c r="AV60" i="1"/>
  <c r="BH60" i="1" s="1"/>
  <c r="BK60" i="1" s="1"/>
  <c r="BR60" i="1" s="1"/>
  <c r="BU60" i="1" s="1"/>
  <c r="AV57" i="1"/>
  <c r="BH57" i="1" s="1"/>
  <c r="AV53" i="1"/>
  <c r="BH53" i="1" s="1"/>
  <c r="AV47" i="1"/>
  <c r="AV24" i="1"/>
  <c r="BH24" i="1" s="1"/>
  <c r="AV23" i="1"/>
  <c r="BH23" i="1" s="1"/>
  <c r="AV36" i="1"/>
  <c r="BH36" i="1" s="1"/>
  <c r="AV35" i="1"/>
  <c r="BH35" i="1" s="1"/>
  <c r="AV54" i="1"/>
  <c r="BH54" i="1" s="1"/>
  <c r="AV29" i="1"/>
  <c r="BH29" i="1" s="1"/>
  <c r="AV9" i="1"/>
  <c r="BH9" i="1" s="1"/>
  <c r="AV14" i="1"/>
  <c r="BH14" i="1" s="1"/>
  <c r="AV41" i="1"/>
  <c r="BH41" i="1" s="1"/>
  <c r="AV16" i="1"/>
  <c r="BH16" i="1" s="1"/>
  <c r="AV34" i="1"/>
  <c r="BH34" i="1" s="1"/>
  <c r="AV69" i="1"/>
  <c r="BH69" i="1" s="1"/>
  <c r="AV58" i="1"/>
  <c r="BH58" i="1" s="1"/>
  <c r="AV15" i="1"/>
  <c r="BH15" i="1" s="1"/>
  <c r="AV10" i="1"/>
  <c r="BH10" i="1" s="1"/>
  <c r="AV84" i="1"/>
  <c r="BH84" i="1" s="1"/>
  <c r="AV76" i="1"/>
  <c r="BH76" i="1" s="1"/>
  <c r="AV90" i="1"/>
  <c r="BH90" i="1" s="1"/>
  <c r="AV83" i="1"/>
  <c r="BH83" i="1" s="1"/>
  <c r="AV79" i="1"/>
  <c r="BH79" i="1" s="1"/>
  <c r="AV87" i="1"/>
  <c r="BH87" i="1" s="1"/>
  <c r="AV74" i="1"/>
  <c r="BH74" i="1" s="1"/>
  <c r="AV72" i="1"/>
  <c r="BH72" i="1" s="1"/>
  <c r="BJ47" i="1" l="1"/>
  <c r="BH47" i="1"/>
  <c r="BK47" i="1" s="1"/>
  <c r="BJ49" i="1"/>
  <c r="BH49" i="1"/>
  <c r="BJ51" i="1"/>
  <c r="BH51" i="1"/>
  <c r="BJ72" i="1"/>
  <c r="BJ83" i="1"/>
  <c r="BJ34" i="1"/>
  <c r="BJ18" i="1"/>
  <c r="BJ62" i="1"/>
  <c r="BJ90" i="1"/>
  <c r="BJ16" i="1"/>
  <c r="BJ37" i="1"/>
  <c r="BJ76" i="1"/>
  <c r="AV63" i="1"/>
  <c r="BH63" i="1" s="1"/>
  <c r="BJ29" i="1"/>
  <c r="BJ53" i="1"/>
  <c r="BJ6" i="1"/>
  <c r="BJ33" i="1"/>
  <c r="BJ84" i="1"/>
  <c r="AV68" i="1"/>
  <c r="BH68" i="1" s="1"/>
  <c r="BJ54" i="1"/>
  <c r="BJ57" i="1"/>
  <c r="BJ11" i="1"/>
  <c r="BJ31" i="1"/>
  <c r="BJ10" i="1"/>
  <c r="BJ35" i="1"/>
  <c r="BJ60" i="1"/>
  <c r="BJ70" i="1"/>
  <c r="BJ74" i="1"/>
  <c r="BJ15" i="1"/>
  <c r="BJ36" i="1"/>
  <c r="BJ55" i="1"/>
  <c r="BJ21" i="1"/>
  <c r="BJ71" i="1"/>
  <c r="BJ87" i="1"/>
  <c r="BJ58" i="1"/>
  <c r="BJ23" i="1"/>
  <c r="BJ7" i="1"/>
  <c r="BJ66" i="1"/>
  <c r="BJ67" i="1"/>
  <c r="BJ79" i="1"/>
  <c r="BJ69" i="1"/>
  <c r="BJ24" i="1"/>
  <c r="BJ59" i="1"/>
  <c r="BJ64" i="1"/>
  <c r="BJ65" i="1"/>
  <c r="AV40" i="1"/>
  <c r="BH40" i="1" s="1"/>
  <c r="AV27" i="1"/>
  <c r="BH27" i="1" s="1"/>
  <c r="BJ12" i="1"/>
  <c r="AV38" i="1"/>
  <c r="BH38" i="1" s="1"/>
  <c r="AV25" i="1"/>
  <c r="BH25" i="1" s="1"/>
  <c r="BJ61" i="1"/>
  <c r="AV44" i="1"/>
  <c r="AV26" i="1"/>
  <c r="BH26" i="1" s="1"/>
  <c r="BJ8" i="1"/>
  <c r="BJ41" i="1"/>
  <c r="BJ22" i="1"/>
  <c r="AV32" i="1"/>
  <c r="BH32" i="1" s="1"/>
  <c r="BJ19" i="1"/>
  <c r="BJ14" i="1"/>
  <c r="AV39" i="1"/>
  <c r="BH39" i="1" s="1"/>
  <c r="BJ20" i="1"/>
  <c r="BJ9" i="1"/>
  <c r="AV30" i="1"/>
  <c r="BH30" i="1" s="1"/>
  <c r="BJ17" i="1"/>
  <c r="AV5" i="1"/>
  <c r="BH5" i="1" s="1"/>
  <c r="AV28" i="1"/>
  <c r="BH28" i="1" s="1"/>
  <c r="BJ13" i="1"/>
  <c r="AV42" i="1"/>
  <c r="BH42" i="1" s="1"/>
  <c r="AV43" i="1"/>
  <c r="AV50" i="1"/>
  <c r="AV52" i="1"/>
  <c r="BH52" i="1" s="1"/>
  <c r="AV48" i="1"/>
  <c r="AV45" i="1"/>
  <c r="AV46" i="1"/>
  <c r="AV56" i="1"/>
  <c r="BH56" i="1" s="1"/>
  <c r="BJ48" i="1" l="1"/>
  <c r="BH48" i="1"/>
  <c r="BJ50" i="1"/>
  <c r="BH50" i="1"/>
  <c r="BJ46" i="1"/>
  <c r="BH46" i="1"/>
  <c r="BJ45" i="1"/>
  <c r="BH45" i="1"/>
  <c r="BJ43" i="1"/>
  <c r="BH43" i="1"/>
  <c r="BJ44" i="1"/>
  <c r="BH44" i="1"/>
  <c r="BJ68" i="1"/>
  <c r="BJ63" i="1"/>
  <c r="BJ39" i="1"/>
  <c r="BJ25" i="1"/>
  <c r="BJ38" i="1"/>
  <c r="BJ30" i="1"/>
  <c r="BJ26" i="1"/>
  <c r="BJ27" i="1"/>
  <c r="BJ28" i="1"/>
  <c r="BJ32" i="1"/>
  <c r="BJ40" i="1"/>
  <c r="BJ5" i="1"/>
  <c r="BJ52" i="1"/>
  <c r="BJ42" i="1"/>
  <c r="Y95" i="1"/>
  <c r="D28" i="2" s="1"/>
  <c r="E28" i="2" s="1"/>
  <c r="E32" i="2" s="1"/>
  <c r="E43" i="2" s="1"/>
  <c r="E51" i="2" s="1"/>
  <c r="E56" i="2" s="1"/>
  <c r="BJ56" i="1"/>
  <c r="AV95" i="1"/>
  <c r="BJ95" i="1" l="1"/>
  <c r="BH95" i="1"/>
  <c r="BL95" i="1" l="1"/>
  <c r="BS95" i="1" l="1"/>
  <c r="BK5" i="1" l="1"/>
  <c r="BR5" i="1" s="1"/>
  <c r="BU5" i="1" s="1"/>
  <c r="BK70" i="1"/>
  <c r="BR70" i="1" s="1"/>
  <c r="BU70" i="1" s="1"/>
  <c r="BK74" i="1"/>
  <c r="BK36" i="1"/>
  <c r="BK69" i="1"/>
  <c r="BK53" i="1"/>
  <c r="BK39" i="1"/>
  <c r="BK34" i="1"/>
  <c r="BK28" i="1"/>
  <c r="BK88" i="1"/>
  <c r="BK11" i="1"/>
  <c r="BK27" i="1"/>
  <c r="BK57" i="1"/>
  <c r="BK10" i="1"/>
  <c r="BK87" i="1"/>
  <c r="BK48" i="1"/>
  <c r="BK65" i="1"/>
  <c r="BK9" i="1"/>
  <c r="BK64" i="1"/>
  <c r="BK14" i="1"/>
  <c r="BK49" i="1"/>
  <c r="BK72" i="1"/>
  <c r="BK46" i="1"/>
  <c r="BK63" i="1"/>
  <c r="BK52" i="1"/>
  <c r="BK78" i="1"/>
  <c r="BK26" i="1"/>
  <c r="BK43" i="1"/>
  <c r="BK58" i="1"/>
  <c r="BK93" i="1"/>
  <c r="BK77" i="1"/>
  <c r="BK33" i="1"/>
  <c r="BK7" i="1"/>
  <c r="BK42" i="1"/>
  <c r="BK75" i="1"/>
  <c r="BK24" i="1"/>
  <c r="BK66" i="1"/>
  <c r="BK20" i="1"/>
  <c r="BK16" i="1"/>
  <c r="BK67" i="1"/>
  <c r="BK84" i="1"/>
  <c r="BK90" i="1"/>
  <c r="BK32" i="1"/>
  <c r="BK15" i="1"/>
  <c r="BK29" i="1"/>
  <c r="BK44" i="1"/>
  <c r="BK80" i="1"/>
  <c r="BK62" i="1"/>
  <c r="BK38" i="1"/>
  <c r="BK89" i="1"/>
  <c r="BK73" i="1"/>
  <c r="BK6" i="1"/>
  <c r="BK30" i="1"/>
  <c r="BK45" i="1"/>
  <c r="BK31" i="1"/>
  <c r="BK59" i="1"/>
  <c r="BK85" i="1"/>
  <c r="BK18" i="1"/>
  <c r="BK50" i="1"/>
  <c r="BK55" i="1"/>
  <c r="BK81" i="1"/>
  <c r="BK51" i="1"/>
  <c r="BK21" i="1"/>
  <c r="BK82" i="1"/>
  <c r="BK76" i="1"/>
  <c r="BK83" i="1"/>
  <c r="BK22" i="1"/>
  <c r="BK23" i="1"/>
  <c r="BK54" i="1"/>
  <c r="BK41" i="1"/>
  <c r="BK40" i="1"/>
  <c r="BK37" i="1"/>
  <c r="BK19" i="1"/>
  <c r="BK35" i="1"/>
  <c r="BK92" i="1"/>
  <c r="BK68" i="1"/>
  <c r="BK25" i="1"/>
  <c r="BK86" i="1"/>
  <c r="BK56" i="1"/>
  <c r="BK79" i="1"/>
  <c r="BK8" i="1"/>
  <c r="BK61" i="1"/>
  <c r="BK12" i="1"/>
  <c r="BK13" i="1"/>
  <c r="BK91" i="1"/>
  <c r="BK17" i="1" l="1"/>
  <c r="BK95" i="1" l="1"/>
  <c r="BG95" i="1"/>
  <c r="BR17" i="1" l="1"/>
  <c r="BU17" i="1" s="1"/>
  <c r="BR46" i="1"/>
  <c r="BU46" i="1" s="1"/>
  <c r="BR29" i="1"/>
  <c r="BU29" i="1" s="1"/>
  <c r="BR49" i="1"/>
  <c r="BU49" i="1" s="1"/>
  <c r="BR25" i="1"/>
  <c r="BU25" i="1" s="1"/>
  <c r="BR67" i="1"/>
  <c r="BU67" i="1" s="1"/>
  <c r="BR50" i="1"/>
  <c r="BU50" i="1" s="1"/>
  <c r="BR83" i="1"/>
  <c r="BU83" i="1" s="1"/>
  <c r="BR74" i="1"/>
  <c r="BU74" i="1" s="1"/>
  <c r="BR27" i="1"/>
  <c r="BU27" i="1" s="1"/>
  <c r="BR58" i="1"/>
  <c r="BU58" i="1" s="1"/>
  <c r="BR73" i="1"/>
  <c r="BU73" i="1" s="1"/>
  <c r="BR81" i="1" l="1"/>
  <c r="BU81" i="1" s="1"/>
  <c r="BR39" i="1"/>
  <c r="BU39" i="1" s="1"/>
  <c r="BR19" i="1"/>
  <c r="BU19" i="1" s="1"/>
  <c r="BR48" i="1"/>
  <c r="BU48" i="1" s="1"/>
  <c r="BR76" i="1"/>
  <c r="BU76" i="1" s="1"/>
  <c r="BR37" i="1"/>
  <c r="BU37" i="1" s="1"/>
  <c r="BR10" i="1"/>
  <c r="BU10" i="1" s="1"/>
  <c r="BR47" i="1"/>
  <c r="BR31" i="1"/>
  <c r="BU31" i="1" s="1"/>
  <c r="BR44" i="1"/>
  <c r="BU44" i="1" s="1"/>
  <c r="BR34" i="1"/>
  <c r="BU34" i="1" s="1"/>
  <c r="BR71" i="1"/>
  <c r="BU71" i="1" s="1"/>
  <c r="BR23" i="1"/>
  <c r="BU23" i="1" s="1"/>
  <c r="BR20" i="1"/>
  <c r="BU20" i="1" s="1"/>
  <c r="BR66" i="1"/>
  <c r="BU66" i="1" s="1"/>
  <c r="BR7" i="1"/>
  <c r="BU7" i="1" s="1"/>
  <c r="BR16" i="1"/>
  <c r="BU16" i="1" s="1"/>
  <c r="BR26" i="1"/>
  <c r="BU26" i="1" s="1"/>
  <c r="BR53" i="1"/>
  <c r="BU53" i="1" s="1"/>
  <c r="BR6" i="1"/>
  <c r="BU6" i="1" s="1"/>
  <c r="BR79" i="1"/>
  <c r="BU79" i="1" s="1"/>
  <c r="BR24" i="1"/>
  <c r="BU24" i="1" s="1"/>
  <c r="BR92" i="1"/>
  <c r="BU92" i="1" s="1"/>
  <c r="BR82" i="1"/>
  <c r="BU82" i="1" s="1"/>
  <c r="BR89" i="1"/>
  <c r="BU89" i="1" s="1"/>
  <c r="BR91" i="1"/>
  <c r="BU91" i="1" s="1"/>
  <c r="BR80" i="1"/>
  <c r="BU80" i="1" s="1"/>
  <c r="BR13" i="1"/>
  <c r="BU13" i="1" s="1"/>
  <c r="BR61" i="1"/>
  <c r="BU61" i="1" s="1"/>
  <c r="BU47" i="1" l="1"/>
  <c r="D53" i="2"/>
  <c r="BR28" i="1"/>
  <c r="BU28" i="1" s="1"/>
  <c r="BR38" i="1"/>
  <c r="BU38" i="1" s="1"/>
  <c r="BR30" i="1"/>
  <c r="BU30" i="1" s="1"/>
  <c r="BR41" i="1"/>
  <c r="BU41" i="1" s="1"/>
  <c r="BR42" i="1"/>
  <c r="BU42" i="1" s="1"/>
  <c r="BR52" i="1"/>
  <c r="BU52" i="1" s="1"/>
  <c r="BR35" i="1"/>
  <c r="BU35" i="1" s="1"/>
  <c r="BR21" i="1"/>
  <c r="BU21" i="1" s="1"/>
  <c r="BR55" i="1"/>
  <c r="BU55" i="1" s="1"/>
  <c r="BR68" i="1"/>
  <c r="BU68" i="1" s="1"/>
  <c r="BR84" i="1"/>
  <c r="BU84" i="1" s="1"/>
  <c r="BR32" i="1"/>
  <c r="BU32" i="1" s="1"/>
  <c r="BR18" i="1"/>
  <c r="BU18" i="1" s="1"/>
  <c r="BR64" i="1"/>
  <c r="BU64" i="1" s="1"/>
  <c r="BR36" i="1"/>
  <c r="BU36" i="1" s="1"/>
  <c r="BR75" i="1"/>
  <c r="BU75" i="1" s="1"/>
  <c r="BR51" i="1"/>
  <c r="BU51" i="1" s="1"/>
  <c r="BR90" i="1"/>
  <c r="BU90" i="1" s="1"/>
  <c r="BR22" i="1"/>
  <c r="BU22" i="1" s="1"/>
  <c r="BR87" i="1"/>
  <c r="BU87" i="1" s="1"/>
  <c r="BR57" i="1"/>
  <c r="BU57" i="1" s="1"/>
  <c r="BR65" i="1"/>
  <c r="BU65" i="1" s="1"/>
  <c r="BR72" i="1"/>
  <c r="BU72" i="1" s="1"/>
  <c r="BR69" i="1"/>
  <c r="BU69" i="1" s="1"/>
  <c r="BR11" i="1"/>
  <c r="BU11" i="1" s="1"/>
  <c r="BR54" i="1"/>
  <c r="BU54" i="1" s="1"/>
  <c r="BR14" i="1"/>
  <c r="BU14" i="1" s="1"/>
  <c r="BR45" i="1"/>
  <c r="BU45" i="1" s="1"/>
  <c r="BR62" i="1"/>
  <c r="BU62" i="1" s="1"/>
  <c r="BR63" i="1"/>
  <c r="BU63" i="1" s="1"/>
  <c r="BR59" i="1"/>
  <c r="BU59" i="1" s="1"/>
  <c r="BR15" i="1"/>
  <c r="BU15" i="1" s="1"/>
  <c r="BR78" i="1"/>
  <c r="BU78" i="1" s="1"/>
  <c r="BR33" i="1"/>
  <c r="BU33" i="1" s="1"/>
  <c r="BR86" i="1"/>
  <c r="BU86" i="1" s="1"/>
  <c r="BR93" i="1"/>
  <c r="BU93" i="1" s="1"/>
  <c r="BR85" i="1"/>
  <c r="BU85" i="1" s="1"/>
  <c r="BR77" i="1"/>
  <c r="BU77" i="1" s="1"/>
  <c r="BR88" i="1"/>
  <c r="BU88" i="1" s="1"/>
  <c r="BR12" i="1"/>
  <c r="BU12" i="1" s="1"/>
  <c r="BR40" i="1" l="1"/>
  <c r="BU40" i="1" s="1"/>
  <c r="BR43" i="1"/>
  <c r="BU43" i="1" s="1"/>
  <c r="BR56" i="1"/>
  <c r="BU56" i="1" s="1"/>
  <c r="BR9" i="1"/>
  <c r="BU9" i="1" s="1"/>
  <c r="BR8" i="1" l="1"/>
  <c r="BU8" i="1" s="1"/>
  <c r="BQ95" i="1"/>
  <c r="BU95" i="1" l="1"/>
  <c r="BR95" i="1"/>
  <c r="H35" i="11" l="1"/>
  <c r="N35" i="11" l="1"/>
  <c r="K35" i="11"/>
  <c r="Q35" i="11"/>
  <c r="T35" i="11"/>
  <c r="K28" i="17" l="1"/>
  <c r="BX39" i="1" s="1"/>
  <c r="BW39" i="1"/>
  <c r="D14" i="9" l="1"/>
  <c r="M60" i="11" l="1"/>
  <c r="M61" i="11"/>
  <c r="M59" i="11"/>
  <c r="M58" i="11"/>
  <c r="M57" i="11"/>
  <c r="M56" i="11"/>
  <c r="M55" i="11"/>
  <c r="M54" i="11"/>
  <c r="M52" i="11"/>
  <c r="M51" i="11"/>
  <c r="M50" i="11"/>
  <c r="M49" i="11"/>
  <c r="M53" i="11"/>
  <c r="M48" i="11"/>
  <c r="M47" i="11"/>
  <c r="M46" i="11"/>
  <c r="M45" i="11"/>
  <c r="M44" i="11"/>
  <c r="M43" i="11"/>
  <c r="M42" i="11"/>
  <c r="M41" i="11"/>
  <c r="M40" i="11"/>
  <c r="M39" i="11"/>
  <c r="M38" i="11"/>
  <c r="M37" i="11"/>
  <c r="M36" i="11"/>
  <c r="M34" i="11"/>
  <c r="M33" i="11"/>
  <c r="M32" i="11"/>
  <c r="M31" i="11"/>
  <c r="M30" i="11"/>
  <c r="M29" i="11"/>
  <c r="M28" i="11"/>
  <c r="M27" i="11"/>
  <c r="M26" i="11"/>
  <c r="M25" i="11"/>
  <c r="M24" i="11"/>
  <c r="M23" i="11"/>
  <c r="M22" i="11"/>
  <c r="M21" i="11"/>
  <c r="M20" i="11"/>
  <c r="M19" i="11"/>
  <c r="M18" i="11"/>
  <c r="M17" i="11"/>
  <c r="M16" i="11"/>
  <c r="M15" i="11"/>
  <c r="M14" i="11"/>
  <c r="M13" i="11"/>
  <c r="M12" i="11"/>
  <c r="M8" i="11"/>
  <c r="M11" i="11"/>
  <c r="M10" i="11"/>
  <c r="M9" i="11"/>
  <c r="M7" i="11"/>
  <c r="M6" i="11"/>
  <c r="P61" i="11"/>
  <c r="G61" i="11"/>
  <c r="F61" i="11"/>
  <c r="G59" i="11"/>
  <c r="F59" i="11"/>
  <c r="G58" i="11"/>
  <c r="F58" i="11"/>
  <c r="G57" i="11"/>
  <c r="F57" i="11"/>
  <c r="P56" i="11"/>
  <c r="G56" i="11"/>
  <c r="F56" i="11"/>
  <c r="G55" i="11"/>
  <c r="F55" i="11"/>
  <c r="G54" i="11"/>
  <c r="F54" i="11"/>
  <c r="G52" i="11"/>
  <c r="F52" i="11"/>
  <c r="P51" i="11"/>
  <c r="G51" i="11"/>
  <c r="F51" i="11"/>
  <c r="G50" i="11"/>
  <c r="F50" i="11"/>
  <c r="P49" i="11"/>
  <c r="G49" i="11"/>
  <c r="F49" i="11"/>
  <c r="G53" i="11"/>
  <c r="F53" i="11"/>
  <c r="G48" i="11"/>
  <c r="F48" i="11"/>
  <c r="G47" i="11"/>
  <c r="F47" i="11"/>
  <c r="G46" i="11"/>
  <c r="F46" i="11"/>
  <c r="G45" i="11"/>
  <c r="F45" i="11"/>
  <c r="G44" i="11"/>
  <c r="F44" i="11"/>
  <c r="G43" i="11"/>
  <c r="F43" i="11"/>
  <c r="P42" i="11"/>
  <c r="G42" i="11"/>
  <c r="F42" i="11"/>
  <c r="G41" i="11"/>
  <c r="F41" i="11"/>
  <c r="G40" i="11"/>
  <c r="F40" i="11"/>
  <c r="G39" i="11"/>
  <c r="F39" i="11"/>
  <c r="P38" i="11"/>
  <c r="G38" i="11"/>
  <c r="F38" i="11"/>
  <c r="P37" i="11"/>
  <c r="G37" i="11"/>
  <c r="F37" i="11"/>
  <c r="P36" i="11"/>
  <c r="G36" i="11"/>
  <c r="F36" i="11"/>
  <c r="G34" i="11"/>
  <c r="F34" i="11"/>
  <c r="G33" i="11"/>
  <c r="F33" i="11"/>
  <c r="G32" i="11"/>
  <c r="F32" i="11"/>
  <c r="G31" i="11"/>
  <c r="F31" i="11"/>
  <c r="P30" i="11"/>
  <c r="G30" i="11"/>
  <c r="F30" i="11"/>
  <c r="P29" i="11"/>
  <c r="P28" i="11"/>
  <c r="G28" i="11"/>
  <c r="F28" i="11"/>
  <c r="H28" i="11" s="1"/>
  <c r="P27" i="11"/>
  <c r="G27" i="11"/>
  <c r="F27" i="11"/>
  <c r="H27" i="11" s="1"/>
  <c r="G26" i="11"/>
  <c r="F26" i="11"/>
  <c r="G25" i="11"/>
  <c r="F25" i="11"/>
  <c r="G24" i="11"/>
  <c r="F24" i="11"/>
  <c r="G23" i="11"/>
  <c r="F23" i="11"/>
  <c r="H23" i="11" s="1"/>
  <c r="G22" i="11"/>
  <c r="F22" i="11"/>
  <c r="H22" i="11" s="1"/>
  <c r="G21" i="11"/>
  <c r="F21" i="11"/>
  <c r="G20" i="11"/>
  <c r="F20" i="11"/>
  <c r="H20" i="11" s="1"/>
  <c r="P19" i="11"/>
  <c r="G19" i="11"/>
  <c r="F19" i="11"/>
  <c r="H19" i="11" s="1"/>
  <c r="G18" i="11"/>
  <c r="E8" i="16" s="1"/>
  <c r="E9" i="16" s="1"/>
  <c r="F18" i="11"/>
  <c r="G17" i="11"/>
  <c r="F17" i="11"/>
  <c r="G16" i="11"/>
  <c r="F16" i="11"/>
  <c r="G15" i="11"/>
  <c r="F15" i="11"/>
  <c r="H15" i="11" s="1"/>
  <c r="P14" i="11"/>
  <c r="G14" i="11"/>
  <c r="F14" i="11"/>
  <c r="H14" i="11" s="1"/>
  <c r="P13" i="11"/>
  <c r="G13" i="11"/>
  <c r="F13" i="11"/>
  <c r="G12" i="11"/>
  <c r="F12" i="11"/>
  <c r="H12" i="11" s="1"/>
  <c r="G8" i="11"/>
  <c r="F8" i="11"/>
  <c r="G11" i="11"/>
  <c r="F11" i="11"/>
  <c r="H11" i="11" s="1"/>
  <c r="G10" i="11"/>
  <c r="F10" i="11"/>
  <c r="G9" i="11"/>
  <c r="F9" i="11"/>
  <c r="H9" i="11" s="1"/>
  <c r="G7" i="11"/>
  <c r="F7" i="11"/>
  <c r="H7" i="11" s="1"/>
  <c r="G6" i="11"/>
  <c r="F6" i="11"/>
  <c r="H8" i="11" l="1"/>
  <c r="H26" i="11"/>
  <c r="H16" i="11"/>
  <c r="H24" i="11"/>
  <c r="H33" i="11"/>
  <c r="H37" i="11"/>
  <c r="H41" i="11"/>
  <c r="H45" i="11"/>
  <c r="H53" i="11"/>
  <c r="H52" i="11"/>
  <c r="H57" i="11"/>
  <c r="F60" i="11"/>
  <c r="H60" i="11" s="1"/>
  <c r="S56" i="11"/>
  <c r="K26" i="11"/>
  <c r="N26" i="11"/>
  <c r="H10" i="11"/>
  <c r="H13" i="11"/>
  <c r="H17" i="11"/>
  <c r="H21" i="11"/>
  <c r="H25" i="11"/>
  <c r="F29" i="11"/>
  <c r="H29" i="11" s="1"/>
  <c r="H32" i="11"/>
  <c r="H36" i="11"/>
  <c r="H40" i="11"/>
  <c r="H44" i="11"/>
  <c r="H48" i="11"/>
  <c r="H51" i="11"/>
  <c r="H56" i="11"/>
  <c r="H61" i="11"/>
  <c r="S42" i="11"/>
  <c r="S49" i="11"/>
  <c r="J38" i="17" s="1"/>
  <c r="K38" i="17" s="1"/>
  <c r="BX56" i="1" s="1"/>
  <c r="N14" i="11"/>
  <c r="K14" i="11"/>
  <c r="Q14" i="11"/>
  <c r="H18" i="11"/>
  <c r="D8" i="16"/>
  <c r="K22" i="11"/>
  <c r="N22" i="11"/>
  <c r="K9" i="11"/>
  <c r="N9" i="11"/>
  <c r="N12" i="11"/>
  <c r="K12" i="11"/>
  <c r="N16" i="11"/>
  <c r="K16" i="11"/>
  <c r="K20" i="11"/>
  <c r="N20" i="11"/>
  <c r="K24" i="11"/>
  <c r="N24" i="11"/>
  <c r="Q28" i="11"/>
  <c r="K28" i="11"/>
  <c r="N28" i="11"/>
  <c r="S19" i="11"/>
  <c r="J17" i="17" s="1"/>
  <c r="K17" i="17" s="1"/>
  <c r="BX18" i="1" s="1"/>
  <c r="S27" i="11"/>
  <c r="J23" i="17" s="1"/>
  <c r="K23" i="17" s="1"/>
  <c r="BX29" i="1" s="1"/>
  <c r="G63" i="11"/>
  <c r="N11" i="11"/>
  <c r="K11" i="11"/>
  <c r="H31" i="11"/>
  <c r="H39" i="11"/>
  <c r="H43" i="11"/>
  <c r="H47" i="11"/>
  <c r="H50" i="11"/>
  <c r="H55" i="11"/>
  <c r="H59" i="11"/>
  <c r="S28" i="11"/>
  <c r="J24" i="17" s="1"/>
  <c r="K24" i="17" s="1"/>
  <c r="BX30" i="1" s="1"/>
  <c r="S36" i="11"/>
  <c r="J29" i="17" s="1"/>
  <c r="K29" i="17" s="1"/>
  <c r="BX40" i="1" s="1"/>
  <c r="S51" i="11"/>
  <c r="S61" i="11"/>
  <c r="J46" i="17" s="1"/>
  <c r="K46" i="17" s="1"/>
  <c r="BX70" i="1" s="1"/>
  <c r="N7" i="11"/>
  <c r="K7" i="11"/>
  <c r="K8" i="11"/>
  <c r="N8" i="11"/>
  <c r="N15" i="11"/>
  <c r="K15" i="11"/>
  <c r="K19" i="11"/>
  <c r="N19" i="11"/>
  <c r="Q19" i="11"/>
  <c r="K23" i="11"/>
  <c r="N23" i="11"/>
  <c r="N27" i="11"/>
  <c r="Q27" i="11"/>
  <c r="K27" i="11"/>
  <c r="T27" i="11"/>
  <c r="BW29" i="1" s="1"/>
  <c r="S13" i="11"/>
  <c r="J11" i="17" s="1"/>
  <c r="K11" i="17" s="1"/>
  <c r="BX11" i="1" s="1"/>
  <c r="S29" i="11"/>
  <c r="S37" i="11"/>
  <c r="J30" i="17" s="1"/>
  <c r="K30" i="17" s="1"/>
  <c r="BX41" i="1" s="1"/>
  <c r="H6" i="11"/>
  <c r="F63" i="11"/>
  <c r="H30" i="11"/>
  <c r="H34" i="11"/>
  <c r="H38" i="11"/>
  <c r="H42" i="11"/>
  <c r="H46" i="11"/>
  <c r="H49" i="11"/>
  <c r="H54" i="11"/>
  <c r="H58" i="11"/>
  <c r="D15" i="9"/>
  <c r="S14" i="11"/>
  <c r="J12" i="17" s="1"/>
  <c r="K12" i="17" s="1"/>
  <c r="BX12" i="1" s="1"/>
  <c r="S30" i="11"/>
  <c r="S38" i="11"/>
  <c r="P34" i="11"/>
  <c r="S34" i="11" s="1"/>
  <c r="P8" i="11"/>
  <c r="Q8" i="11" s="1"/>
  <c r="P44" i="11"/>
  <c r="S44" i="11" s="1"/>
  <c r="J34" i="17" s="1"/>
  <c r="K34" i="17" s="1"/>
  <c r="BX51" i="1" s="1"/>
  <c r="P46" i="11"/>
  <c r="S46" i="11" s="1"/>
  <c r="P23" i="11"/>
  <c r="S23" i="11" s="1"/>
  <c r="T23" i="11" s="1"/>
  <c r="BW23" i="1" s="1"/>
  <c r="P32" i="11"/>
  <c r="S32" i="11" s="1"/>
  <c r="J26" i="17" s="1"/>
  <c r="K26" i="17" s="1"/>
  <c r="BX34" i="1" s="1"/>
  <c r="P45" i="11"/>
  <c r="S45" i="11" s="1"/>
  <c r="J35" i="17" s="1"/>
  <c r="K35" i="17" s="1"/>
  <c r="BX52" i="1" s="1"/>
  <c r="P15" i="11"/>
  <c r="S15" i="11" s="1"/>
  <c r="P52" i="11"/>
  <c r="S52" i="11" s="1"/>
  <c r="J40" i="17" s="1"/>
  <c r="K40" i="17" s="1"/>
  <c r="BX59" i="1" s="1"/>
  <c r="P54" i="11"/>
  <c r="S54" i="11" s="1"/>
  <c r="J42" i="17" s="1"/>
  <c r="K42" i="17" s="1"/>
  <c r="BX61" i="1" s="1"/>
  <c r="P12" i="11"/>
  <c r="S12" i="11" s="1"/>
  <c r="P40" i="11"/>
  <c r="S40" i="11" s="1"/>
  <c r="J32" i="17" s="1"/>
  <c r="K32" i="17" s="1"/>
  <c r="BX47" i="1" s="1"/>
  <c r="P58" i="11"/>
  <c r="S58" i="11" s="1"/>
  <c r="J43" i="17" s="1"/>
  <c r="K43" i="17" s="1"/>
  <c r="BX66" i="1" s="1"/>
  <c r="P20" i="11"/>
  <c r="S20" i="11" s="1"/>
  <c r="P21" i="11"/>
  <c r="S21" i="11" s="1"/>
  <c r="J19" i="17" s="1"/>
  <c r="K19" i="17" s="1"/>
  <c r="BX21" i="1" s="1"/>
  <c r="P48" i="11"/>
  <c r="S48" i="11" s="1"/>
  <c r="J37" i="17" s="1"/>
  <c r="K37" i="17" s="1"/>
  <c r="BX55" i="1" s="1"/>
  <c r="P16" i="11"/>
  <c r="S16" i="11" s="1"/>
  <c r="P7" i="11"/>
  <c r="S7" i="11" s="1"/>
  <c r="P55" i="11"/>
  <c r="S55" i="11" s="1"/>
  <c r="P6" i="11"/>
  <c r="D16" i="9" s="1"/>
  <c r="P9" i="11"/>
  <c r="Q9" i="11" s="1"/>
  <c r="P22" i="11"/>
  <c r="S22" i="11" s="1"/>
  <c r="P31" i="11"/>
  <c r="S31" i="11" s="1"/>
  <c r="J25" i="17" s="1"/>
  <c r="K25" i="17" s="1"/>
  <c r="BX33" i="1" s="1"/>
  <c r="P39" i="11"/>
  <c r="S39" i="11" s="1"/>
  <c r="J31" i="17" s="1"/>
  <c r="K31" i="17" s="1"/>
  <c r="BX45" i="1" s="1"/>
  <c r="P47" i="11"/>
  <c r="S47" i="11" s="1"/>
  <c r="J36" i="17" s="1"/>
  <c r="K36" i="17" s="1"/>
  <c r="BX54" i="1" s="1"/>
  <c r="P24" i="11"/>
  <c r="Q24" i="11" s="1"/>
  <c r="P33" i="11"/>
  <c r="S33" i="11" s="1"/>
  <c r="J27" i="17" s="1"/>
  <c r="K27" i="17" s="1"/>
  <c r="BX35" i="1" s="1"/>
  <c r="P41" i="11"/>
  <c r="S41" i="11" s="1"/>
  <c r="J33" i="17" s="1"/>
  <c r="K33" i="17" s="1"/>
  <c r="BX48" i="1" s="1"/>
  <c r="P53" i="11"/>
  <c r="S53" i="11" s="1"/>
  <c r="J41" i="17" s="1"/>
  <c r="K41" i="17" s="1"/>
  <c r="BX60" i="1" s="1"/>
  <c r="E61" i="2" s="1"/>
  <c r="P57" i="11"/>
  <c r="S57" i="11" s="1"/>
  <c r="P10" i="11"/>
  <c r="S10" i="11" s="1"/>
  <c r="J9" i="17" s="1"/>
  <c r="K9" i="17" s="1"/>
  <c r="BX8" i="1" s="1"/>
  <c r="P17" i="11"/>
  <c r="S17" i="11" s="1"/>
  <c r="J15" i="17" s="1"/>
  <c r="K15" i="17" s="1"/>
  <c r="BX16" i="1" s="1"/>
  <c r="P25" i="11"/>
  <c r="S25" i="11" s="1"/>
  <c r="P11" i="11"/>
  <c r="S11" i="11" s="1"/>
  <c r="T11" i="11" s="1"/>
  <c r="BW9" i="1" s="1"/>
  <c r="P18" i="11"/>
  <c r="S18" i="11" s="1"/>
  <c r="P26" i="11"/>
  <c r="Q26" i="11" s="1"/>
  <c r="P43" i="11"/>
  <c r="S43" i="11" s="1"/>
  <c r="P50" i="11"/>
  <c r="S50" i="11" s="1"/>
  <c r="J39" i="17" s="1"/>
  <c r="K39" i="17" s="1"/>
  <c r="BX57" i="1" s="1"/>
  <c r="P59" i="11"/>
  <c r="S59" i="11" s="1"/>
  <c r="J44" i="17" s="1"/>
  <c r="K44" i="17" s="1"/>
  <c r="BX68" i="1" s="1"/>
  <c r="P60" i="11"/>
  <c r="S60" i="11" s="1"/>
  <c r="J45" i="17" s="1"/>
  <c r="K45" i="17" s="1"/>
  <c r="BX69" i="1" s="1"/>
  <c r="T19" i="11" l="1"/>
  <c r="BW18" i="1" s="1"/>
  <c r="H63" i="11"/>
  <c r="J16" i="17"/>
  <c r="K16" i="17" s="1"/>
  <c r="BX17" i="1" s="1"/>
  <c r="C10" i="16"/>
  <c r="J20" i="17"/>
  <c r="K20" i="17" s="1"/>
  <c r="BX22" i="1" s="1"/>
  <c r="T22" i="11"/>
  <c r="BW22" i="1" s="1"/>
  <c r="J14" i="17"/>
  <c r="K14" i="17" s="1"/>
  <c r="BX15" i="1" s="1"/>
  <c r="T16" i="11"/>
  <c r="BW15" i="1" s="1"/>
  <c r="J10" i="17"/>
  <c r="K10" i="17" s="1"/>
  <c r="BX10" i="1" s="1"/>
  <c r="T12" i="11"/>
  <c r="BW10" i="1" s="1"/>
  <c r="J18" i="17"/>
  <c r="K18" i="17" s="1"/>
  <c r="BX19" i="1" s="1"/>
  <c r="T20" i="11"/>
  <c r="BW19" i="1" s="1"/>
  <c r="J13" i="17"/>
  <c r="K13" i="17" s="1"/>
  <c r="BX13" i="1" s="1"/>
  <c r="T15" i="11"/>
  <c r="BW13" i="1" s="1"/>
  <c r="J7" i="17"/>
  <c r="K7" i="17" s="1"/>
  <c r="BX5" i="1" s="1"/>
  <c r="T7" i="11"/>
  <c r="BW5" i="1" s="1"/>
  <c r="K38" i="11"/>
  <c r="N38" i="11"/>
  <c r="Q38" i="11"/>
  <c r="T38" i="11"/>
  <c r="BW42" i="1" s="1"/>
  <c r="K50" i="11"/>
  <c r="Q50" i="11"/>
  <c r="T50" i="11"/>
  <c r="BW57" i="1" s="1"/>
  <c r="N50" i="11"/>
  <c r="Q11" i="11"/>
  <c r="S8" i="11"/>
  <c r="Q16" i="11"/>
  <c r="S26" i="11"/>
  <c r="N40" i="11"/>
  <c r="Q40" i="11"/>
  <c r="K40" i="11"/>
  <c r="T40" i="11"/>
  <c r="BW47" i="1" s="1"/>
  <c r="K10" i="11"/>
  <c r="N10" i="11"/>
  <c r="Q10" i="11"/>
  <c r="T10" i="11"/>
  <c r="BW8" i="1" s="1"/>
  <c r="T52" i="11"/>
  <c r="BW59" i="1" s="1"/>
  <c r="K52" i="11"/>
  <c r="Q52" i="11"/>
  <c r="N52" i="11"/>
  <c r="D17" i="9"/>
  <c r="T34" i="11"/>
  <c r="BW38" i="1" s="1"/>
  <c r="K34" i="11"/>
  <c r="Q34" i="11"/>
  <c r="N34" i="11"/>
  <c r="Q23" i="11"/>
  <c r="Q15" i="11"/>
  <c r="N47" i="11"/>
  <c r="T47" i="11"/>
  <c r="BW54" i="1" s="1"/>
  <c r="K47" i="11"/>
  <c r="Q47" i="11"/>
  <c r="Q20" i="11"/>
  <c r="N36" i="11"/>
  <c r="K36" i="11"/>
  <c r="Q36" i="11"/>
  <c r="T36" i="11"/>
  <c r="BW40" i="1" s="1"/>
  <c r="Q53" i="11"/>
  <c r="K53" i="11"/>
  <c r="T53" i="11"/>
  <c r="BW60" i="1" s="1"/>
  <c r="E60" i="2" s="1"/>
  <c r="N53" i="11"/>
  <c r="S6" i="11"/>
  <c r="J6" i="17" s="1"/>
  <c r="K6" i="17" s="1"/>
  <c r="N30" i="11"/>
  <c r="T30" i="11"/>
  <c r="BW32" i="1" s="1"/>
  <c r="K30" i="11"/>
  <c r="Q30" i="11"/>
  <c r="T43" i="11"/>
  <c r="BW50" i="1" s="1"/>
  <c r="Q43" i="11"/>
  <c r="N43" i="11"/>
  <c r="K43" i="11"/>
  <c r="K32" i="11"/>
  <c r="Q32" i="11"/>
  <c r="T32" i="11"/>
  <c r="BW34" i="1" s="1"/>
  <c r="N32" i="11"/>
  <c r="N29" i="11"/>
  <c r="T29" i="11"/>
  <c r="BW31" i="1" s="1"/>
  <c r="K29" i="11"/>
  <c r="Q29" i="11"/>
  <c r="S24" i="11"/>
  <c r="T45" i="11"/>
  <c r="BW52" i="1" s="1"/>
  <c r="K45" i="11"/>
  <c r="N45" i="11"/>
  <c r="Q45" i="11"/>
  <c r="T58" i="11"/>
  <c r="BW66" i="1" s="1"/>
  <c r="K58" i="11"/>
  <c r="Q58" i="11"/>
  <c r="N58" i="11"/>
  <c r="Q7" i="11"/>
  <c r="T39" i="11"/>
  <c r="BW45" i="1" s="1"/>
  <c r="K39" i="11"/>
  <c r="N39" i="11"/>
  <c r="Q39" i="11"/>
  <c r="T28" i="11"/>
  <c r="BW30" i="1" s="1"/>
  <c r="T14" i="11"/>
  <c r="BW12" i="1" s="1"/>
  <c r="T61" i="11"/>
  <c r="BW70" i="1" s="1"/>
  <c r="N61" i="11"/>
  <c r="Q61" i="11"/>
  <c r="K61" i="11"/>
  <c r="T41" i="11"/>
  <c r="BW48" i="1" s="1"/>
  <c r="Q41" i="11"/>
  <c r="K41" i="11"/>
  <c r="N41" i="11"/>
  <c r="K54" i="11"/>
  <c r="Q54" i="11"/>
  <c r="T54" i="11"/>
  <c r="BW61" i="1" s="1"/>
  <c r="N54" i="11"/>
  <c r="N6" i="11"/>
  <c r="Q6" i="11"/>
  <c r="D19" i="9"/>
  <c r="K6" i="11"/>
  <c r="T6" i="11"/>
  <c r="Q31" i="11"/>
  <c r="N31" i="11"/>
  <c r="T31" i="11"/>
  <c r="BW33" i="1" s="1"/>
  <c r="K31" i="11"/>
  <c r="Q12" i="11"/>
  <c r="Q22" i="11"/>
  <c r="K56" i="11"/>
  <c r="Q56" i="11"/>
  <c r="T56" i="11"/>
  <c r="BW63" i="1" s="1"/>
  <c r="N56" i="11"/>
  <c r="Q25" i="11"/>
  <c r="N25" i="11"/>
  <c r="K25" i="11"/>
  <c r="T25" i="11"/>
  <c r="BW27" i="1" s="1"/>
  <c r="S9" i="11"/>
  <c r="T9" i="11" s="1"/>
  <c r="BW7" i="1" s="1"/>
  <c r="N37" i="11"/>
  <c r="T37" i="11"/>
  <c r="BW41" i="1" s="1"/>
  <c r="K37" i="11"/>
  <c r="Q37" i="11"/>
  <c r="K49" i="11"/>
  <c r="Q49" i="11"/>
  <c r="T49" i="11"/>
  <c r="BW56" i="1" s="1"/>
  <c r="N49" i="11"/>
  <c r="K51" i="11"/>
  <c r="Q51" i="11"/>
  <c r="T51" i="11"/>
  <c r="BW58" i="1" s="1"/>
  <c r="N51" i="11"/>
  <c r="K21" i="11"/>
  <c r="N21" i="11"/>
  <c r="Q21" i="11"/>
  <c r="T21" i="11"/>
  <c r="BW21" i="1" s="1"/>
  <c r="T60" i="11"/>
  <c r="BW69" i="1" s="1"/>
  <c r="N60" i="11"/>
  <c r="Q60" i="11"/>
  <c r="K60" i="11"/>
  <c r="T33" i="11"/>
  <c r="BW35" i="1" s="1"/>
  <c r="N33" i="11"/>
  <c r="Q33" i="11"/>
  <c r="K33" i="11"/>
  <c r="N46" i="11"/>
  <c r="T46" i="11"/>
  <c r="BW53" i="1" s="1"/>
  <c r="K46" i="11"/>
  <c r="Q46" i="11"/>
  <c r="Q59" i="11"/>
  <c r="T59" i="11"/>
  <c r="BW68" i="1" s="1"/>
  <c r="K59" i="11"/>
  <c r="N59" i="11"/>
  <c r="F8" i="16"/>
  <c r="D9" i="16"/>
  <c r="Q48" i="11"/>
  <c r="T48" i="11"/>
  <c r="BW55" i="1" s="1"/>
  <c r="K48" i="11"/>
  <c r="N48" i="11"/>
  <c r="K17" i="11"/>
  <c r="N17" i="11"/>
  <c r="T17" i="11"/>
  <c r="BW16" i="1" s="1"/>
  <c r="Q17" i="11"/>
  <c r="Q42" i="11"/>
  <c r="T42" i="11"/>
  <c r="BW49" i="1" s="1"/>
  <c r="K42" i="11"/>
  <c r="N42" i="11"/>
  <c r="Q55" i="11"/>
  <c r="K55" i="11"/>
  <c r="T55" i="11"/>
  <c r="BW62" i="1" s="1"/>
  <c r="N55" i="11"/>
  <c r="K18" i="11"/>
  <c r="N18" i="11"/>
  <c r="Q18" i="11"/>
  <c r="T18" i="11"/>
  <c r="BW17" i="1" s="1"/>
  <c r="T44" i="11"/>
  <c r="BW51" i="1" s="1"/>
  <c r="K44" i="11"/>
  <c r="N44" i="11"/>
  <c r="Q44" i="11"/>
  <c r="K13" i="11"/>
  <c r="T13" i="11"/>
  <c r="BW11" i="1" s="1"/>
  <c r="N13" i="11"/>
  <c r="Q13" i="11"/>
  <c r="K57" i="11"/>
  <c r="T57" i="11"/>
  <c r="BW64" i="1" s="1"/>
  <c r="Q57" i="11"/>
  <c r="N57" i="11"/>
  <c r="Q63" i="11" l="1"/>
  <c r="F20" i="9"/>
  <c r="F22" i="9"/>
  <c r="F24" i="9" s="1"/>
  <c r="J21" i="17"/>
  <c r="K21" i="17" s="1"/>
  <c r="BX25" i="1" s="1"/>
  <c r="T24" i="11"/>
  <c r="BW25" i="1" s="1"/>
  <c r="K63" i="11"/>
  <c r="F19" i="9"/>
  <c r="J22" i="17"/>
  <c r="K22" i="17" s="1"/>
  <c r="BX28" i="1" s="1"/>
  <c r="T26" i="11"/>
  <c r="BW28" i="1" s="1"/>
  <c r="C28" i="16"/>
  <c r="E16" i="16"/>
  <c r="E18" i="16" s="1"/>
  <c r="D10" i="16"/>
  <c r="D12" i="16" s="1"/>
  <c r="C16" i="16"/>
  <c r="C18" i="16" s="1"/>
  <c r="E10" i="16"/>
  <c r="E12" i="16" s="1"/>
  <c r="C12" i="16"/>
  <c r="D16" i="16"/>
  <c r="D18" i="16" s="1"/>
  <c r="N63" i="11"/>
  <c r="J8" i="17"/>
  <c r="K8" i="17" s="1"/>
  <c r="T8" i="11"/>
  <c r="BW6" i="1" s="1"/>
  <c r="BW95" i="1" l="1"/>
  <c r="BX6" i="1"/>
  <c r="BX95" i="1" s="1"/>
  <c r="K48" i="17"/>
  <c r="C20" i="16"/>
  <c r="F18" i="16"/>
  <c r="E34" i="16"/>
  <c r="E36" i="16" s="1"/>
  <c r="D28" i="16"/>
  <c r="D30" i="16" s="1"/>
  <c r="D34" i="16"/>
  <c r="D36" i="16" s="1"/>
  <c r="D38" i="16" s="1"/>
  <c r="C34" i="16"/>
  <c r="C36" i="16" s="1"/>
  <c r="E28" i="16"/>
  <c r="E30" i="16" s="1"/>
  <c r="C30" i="16"/>
  <c r="T63" i="11"/>
  <c r="K51" i="17" s="1"/>
  <c r="K53" i="17" s="1"/>
  <c r="E20" i="16"/>
  <c r="D20" i="16"/>
  <c r="F12" i="16"/>
  <c r="F20" i="16" s="1"/>
  <c r="F30" i="16" l="1"/>
  <c r="E38" i="16"/>
  <c r="F36" i="16"/>
  <c r="C38" i="16"/>
  <c r="F38" i="16" l="1"/>
</calcChain>
</file>

<file path=xl/sharedStrings.xml><?xml version="1.0" encoding="utf-8"?>
<sst xmlns="http://schemas.openxmlformats.org/spreadsheetml/2006/main" count="821" uniqueCount="373">
  <si>
    <t>Notes to the funding allocations</t>
  </si>
  <si>
    <t>DSG Schools Block</t>
  </si>
  <si>
    <r>
      <t>Unit Data</t>
    </r>
    <r>
      <rPr>
        <sz val="10"/>
        <color theme="1"/>
        <rFont val="Arial"/>
        <family val="2"/>
      </rPr>
      <t xml:space="preserve"> - The unit data used comes directly from the DfE, which is in the</t>
    </r>
    <r>
      <rPr>
        <sz val="10"/>
        <rFont val="Arial"/>
        <family val="2"/>
      </rPr>
      <t xml:space="preserve"> format as a percentage of the number on roll. All authorities have been instructed to use this data, which is driven in the main by the October 2021 pupil census data. </t>
    </r>
    <r>
      <rPr>
        <sz val="10"/>
        <color theme="1"/>
        <rFont val="Arial"/>
        <family val="2"/>
      </rPr>
      <t xml:space="preserve">This data is only amendable where it is not representative. As percentages of numbers on roll have been used, the pupil numbers will not be </t>
    </r>
    <r>
      <rPr>
        <sz val="10"/>
        <rFont val="Arial"/>
        <family val="2"/>
      </rPr>
      <t xml:space="preserve">absolute.
</t>
    </r>
    <r>
      <rPr>
        <sz val="10"/>
        <color theme="1"/>
        <rFont val="Arial"/>
        <family val="2"/>
      </rPr>
      <t>In order to manage the distribution of resources, the AWPU has been used to balance the total Individual Schools Budget shares.</t>
    </r>
  </si>
  <si>
    <r>
      <t>Pupil Data</t>
    </r>
    <r>
      <rPr>
        <sz val="10"/>
        <rFont val="Arial"/>
        <family val="2"/>
      </rPr>
      <t xml:space="preserve"> - The Pupil Data is based on the October 2021 pupil census as provided by the DfE. The NOR used does not include pupils on the census marked as 'S' (subsidiary registration for dual roled pupils)                                                                                                                                                                                                                                                   
If a school has opened in the last 7 years and is still admitting to all its year groups, we are required by regulations to estimate pupil numbers. Therefore the NOR for these schools will not match the value on the October 2021 census. For these schools, the figures shown are calculated based on the LA's financial year and as such include an element of part year effect for growth for our modelling purposes only, and also to enable the ESFA to recoup funding for them.              </t>
    </r>
  </si>
  <si>
    <r>
      <t>AWPU</t>
    </r>
    <r>
      <rPr>
        <sz val="10"/>
        <rFont val="Arial"/>
        <family val="2"/>
      </rPr>
      <t xml:space="preserve"> - There are only three allowable rates, Primary, KS3 and KS4. There is an increase from last year on these unit rates due to the significant increase in Schools Block funding.</t>
    </r>
    <r>
      <rPr>
        <b/>
        <sz val="10"/>
        <rFont val="Arial"/>
        <family val="2"/>
      </rPr>
      <t xml:space="preserve"> </t>
    </r>
  </si>
  <si>
    <r>
      <t xml:space="preserve">Deprivation - </t>
    </r>
    <r>
      <rPr>
        <sz val="10"/>
        <rFont val="Arial"/>
        <family val="2"/>
      </rPr>
      <t>The allocation of this factor uses FSM6 and IDACI data. The total funding distributed through the factor in 2022/23 will be maintained at approximately 7% of the total pupil led funding</t>
    </r>
    <r>
      <rPr>
        <b/>
        <sz val="10"/>
        <rFont val="Arial"/>
        <family val="2"/>
      </rPr>
      <t xml:space="preserve">.
FSM6 (Free School MEals - Ever 6) - </t>
    </r>
    <r>
      <rPr>
        <sz val="10"/>
        <rFont val="Arial"/>
        <family val="2"/>
      </rPr>
      <t>is</t>
    </r>
    <r>
      <rPr>
        <b/>
        <sz val="10"/>
        <rFont val="Arial"/>
        <family val="2"/>
      </rPr>
      <t xml:space="preserve"> </t>
    </r>
    <r>
      <rPr>
        <sz val="10"/>
        <rFont val="Arial"/>
        <family val="2"/>
      </rPr>
      <t xml:space="preserve">used to allocate 75% of the total deprivation funding. The data set used is the same as the Pupil Premium allocation data for 2021/22, and applied as a percentage to the October 2021 NOR
</t>
    </r>
    <r>
      <rPr>
        <b/>
        <sz val="10"/>
        <rFont val="Arial"/>
        <family val="2"/>
      </rPr>
      <t>IDACI (Income and Deprivation Affecting Children Index) -</t>
    </r>
    <r>
      <rPr>
        <sz val="10"/>
        <rFont val="Arial"/>
        <family val="2"/>
      </rPr>
      <t xml:space="preserve"> is used to allocate the remaining 25% of the total deprivation funding</t>
    </r>
    <r>
      <rPr>
        <b/>
        <sz val="10"/>
        <rFont val="Arial"/>
        <family val="2"/>
      </rPr>
      <t>.</t>
    </r>
    <r>
      <rPr>
        <b/>
        <sz val="10"/>
        <color rgb="FFFF0000"/>
        <rFont val="Arial"/>
        <family val="2"/>
      </rPr>
      <t xml:space="preserve"> </t>
    </r>
    <r>
      <rPr>
        <sz val="10"/>
        <rFont val="Arial"/>
        <family val="2"/>
      </rPr>
      <t>Each postcode of a child on the October 2021 census is assigned a scoring using the index, with 1 (band A) being the most deprived and 0 (band G) the least. Any child with a scoring over 0.2 (band F) will attract funding under this factor, with funding determined by the pre-determined band a child falls into.</t>
    </r>
  </si>
  <si>
    <r>
      <t>English as an Additional Language</t>
    </r>
    <r>
      <rPr>
        <sz val="10"/>
        <rFont val="Arial"/>
        <family val="2"/>
      </rPr>
      <t xml:space="preserve"> - The agreed factor that has been used is EAL3, where the number of eligible pupils is determined based on children deemed EAL on the census that have been in the school system for less than 3 years.                     </t>
    </r>
  </si>
  <si>
    <t>4 &amp; 5</t>
  </si>
  <si>
    <r>
      <t xml:space="preserve">Low Prior attainment - </t>
    </r>
    <r>
      <rPr>
        <sz val="10"/>
        <rFont val="Arial"/>
        <family val="2"/>
      </rPr>
      <t xml:space="preserve">Following the cancellation of assessments in summer 2020 and 2021 due to COVID-19, local authorities will use 2019 assessment data as a proxy for assessments which would have taken place in 2020 and 2021.
</t>
    </r>
    <r>
      <rPr>
        <b/>
        <sz val="10"/>
        <rFont val="Arial"/>
        <family val="2"/>
      </rPr>
      <t xml:space="preserve">
Low Prior Attainment represents the Notional SEN budget.</t>
    </r>
  </si>
  <si>
    <r>
      <t>Prior Attainment Primary</t>
    </r>
    <r>
      <rPr>
        <sz val="10"/>
        <rFont val="Arial"/>
        <family val="2"/>
      </rPr>
      <t xml:space="preserve"> - This has to be calculated on the Early Years Foundation Stage Profile (EYSFP). The number of eligible pupils for this factor is based on primary pupils not achieving the expected level of development in the EYSFP.</t>
    </r>
  </si>
  <si>
    <r>
      <t>Prior Attainment Secondary</t>
    </r>
    <r>
      <rPr>
        <sz val="10"/>
        <rFont val="Arial"/>
        <family val="2"/>
      </rPr>
      <t xml:space="preserve"> - This is calculated using the new KS2 tests for Yr 7-9 pupils, and the previous testing regime for Yr 10 &amp; 11 pupils. This factor applies to secondary pupils not reaching the expected standard in KS2 at either reading or writing or maths.</t>
    </r>
  </si>
  <si>
    <r>
      <t xml:space="preserve">Mobility - </t>
    </r>
    <r>
      <rPr>
        <sz val="10"/>
        <rFont val="Arial"/>
        <family val="2"/>
      </rPr>
      <t>This factor is based on those pupils whose start date at the school is not September, and entered the school in the last three academic years (excluding nursery entrants). This involves tracking individual pupils using their unique pupil ID through censuses from the past 3 years.  Only schools with over 6% of pupils meeting the criteria will attract funding under this factor.</t>
    </r>
  </si>
  <si>
    <r>
      <t>Rates</t>
    </r>
    <r>
      <rPr>
        <sz val="10"/>
        <rFont val="Arial"/>
        <family val="2"/>
      </rPr>
      <t xml:space="preserve"> - Rates will be managed centrally in 2022/23. Therefore, local authorities no longer need to allocate rates payments to schools. 
Funding is included for any schools needing an adjustment to the 2021/22 rates allocation.</t>
    </r>
  </si>
  <si>
    <r>
      <t>Minimum Funding Guarantee Budget</t>
    </r>
    <r>
      <rPr>
        <sz val="10"/>
        <rFont val="Arial"/>
        <family val="2"/>
      </rPr>
      <t xml:space="preserve"> - This is determined by deducting the lump sum and the rates figures from the
2022/23 school budget share.  This figure is then divided by the pupil numbers on roll to arrive at the per pupil funding for 2022/23.  This is then compared to the per pupil funding for 2021/22.</t>
    </r>
  </si>
  <si>
    <r>
      <t>Minimum Funding Guarantee Adjustment</t>
    </r>
    <r>
      <rPr>
        <sz val="10"/>
        <rFont val="Arial"/>
        <family val="2"/>
      </rPr>
      <t xml:space="preserve"> - The MFG is set at +0.5%. Effectively this ensures each school will gain, as a minimum, an increase of 0.5% per pupil funding when compared to the 2021/22 MFG Budget per pupil. The MFG percentage change indicates the impact on a schools funding, and the MFG Adjustment percentage reflects the difference between this and the assumption that each school should see an increase of 0.5% per pupil. Where the adjustment percentage figure is positive, the school will receive a MFG funding allocation, which is reflected in the MFG Adjustment row. Please note the total percentage difference year on year may be less than 0.5% as the MFG protects the per pupil amount, not pupil number variations.</t>
    </r>
  </si>
  <si>
    <r>
      <t>De-Delegation</t>
    </r>
    <r>
      <rPr>
        <sz val="10"/>
        <rFont val="Arial"/>
        <family val="2"/>
      </rPr>
      <t xml:space="preserve"> - This is only applicable to council maintained schools (i.e. not academies or free schools). Schools Forum have agreed to continue the de-delegation of funding for staff trade union duties. The figure shown is the amount that will be deducted from your schools baseline funding.</t>
    </r>
  </si>
  <si>
    <r>
      <t xml:space="preserve">Education Functions - </t>
    </r>
    <r>
      <rPr>
        <sz val="10"/>
        <rFont val="Arial"/>
        <family val="2"/>
      </rPr>
      <t>This is only applicable to council maintained schools (i.e. not academies or free schools). Schools Forum agreed to the de-delegation of funding for the Teachers Pensions Support &amp; Administration.</t>
    </r>
  </si>
  <si>
    <t>Other DSG Funding</t>
  </si>
  <si>
    <r>
      <rPr>
        <b/>
        <sz val="10"/>
        <rFont val="Arial"/>
        <family val="2"/>
      </rPr>
      <t>EYSFF (universal hours)</t>
    </r>
    <r>
      <rPr>
        <sz val="10"/>
        <rFont val="Arial"/>
        <family val="2"/>
      </rPr>
      <t xml:space="preserve"> - This indicative funding has been based on the actual nursery numbers in the May 21, Oct 21, and Jan 22 census (where known) which is then multiplied by your hourly rate. The Early Years Funding Formula has been changed from 2021-22 with the universal base rate being increased to £5.08. The remainder of the EYSFF rate is made up of a deprivation factor (7%), based on average IDACI score for pupils attending your setting and an additional needs factor (2%) which targets those settings with higher than average IDACI scoring (the figure set is 0.25). The number of hours is an estimate and funding will be amended throughout the year based on actual uptake of the free entitlement.
</t>
    </r>
    <r>
      <rPr>
        <b/>
        <sz val="10"/>
        <rFont val="Arial"/>
        <family val="2"/>
      </rPr>
      <t xml:space="preserve">EYSFF (additional hours) - </t>
    </r>
    <r>
      <rPr>
        <sz val="10"/>
        <rFont val="Arial"/>
        <family val="2"/>
      </rPr>
      <t xml:space="preserve">If your school offered the additional 15 hours in 2021-22 then we have estimated full year funding for 2022-23. This estimate is based on the actual nursery numbers in the May 21, Oct 21, and Jan 22 census (where know) which is then multiplied by your hourly rate. This is an estimate and funding will be amended throughout the year based on actual uptake of the additional entitlement.
</t>
    </r>
  </si>
  <si>
    <r>
      <t xml:space="preserve">Growth Contingency - </t>
    </r>
    <r>
      <rPr>
        <sz val="10"/>
        <rFont val="Arial"/>
        <family val="2"/>
      </rPr>
      <t>This is a contingency of DSG funding held and managed by Schools Forum, which provides funding to those schools who take on an additional form of entry in September 2022. The rate per form of entry has been set at £76,875 for 2022/23. This is calculated by dividing the total AWPU funding for the year by the total number of pupils, multiplied by 30, and apportioned for 7/12ths of the year.  Academy schools will receive the remaining 5/12ths of this funding (at £53,558) which will fully fund the  academic year, as per the different financial year timings. These allocations were approved by Schools Forum at the January 2022 meeting.</t>
    </r>
    <r>
      <rPr>
        <b/>
        <sz val="10"/>
        <rFont val="Arial"/>
        <family val="2"/>
      </rPr>
      <t xml:space="preserve"> 
</t>
    </r>
    <r>
      <rPr>
        <sz val="10"/>
        <rFont val="Arial"/>
        <family val="2"/>
      </rPr>
      <t>Further allocations will be made to secondary schools taking on a additional Y7 pupils above PAN following the October census</t>
    </r>
  </si>
  <si>
    <r>
      <t xml:space="preserve">Top up (Low Incidence Statements) - </t>
    </r>
    <r>
      <rPr>
        <sz val="10"/>
        <rFont val="Arial"/>
        <family val="2"/>
      </rPr>
      <t>To follow.</t>
    </r>
  </si>
  <si>
    <t>Other Grants (ESTIMATES) Maintained schools only</t>
  </si>
  <si>
    <t xml:space="preserve">
15</t>
  </si>
  <si>
    <r>
      <rPr>
        <b/>
        <sz val="10"/>
        <rFont val="Arial"/>
        <family val="2"/>
      </rPr>
      <t>From April 2021 onwards the Pupil Premium grant allocations will be based on the previous October census each year.</t>
    </r>
    <r>
      <rPr>
        <sz val="10"/>
        <rFont val="Arial"/>
        <family val="2"/>
      </rPr>
      <t xml:space="preserve">
</t>
    </r>
    <r>
      <rPr>
        <b/>
        <sz val="10"/>
        <rFont val="Arial"/>
        <family val="2"/>
      </rPr>
      <t xml:space="preserve">Pupil Premium (Deprivation) - </t>
    </r>
    <r>
      <rPr>
        <sz val="10"/>
        <rFont val="Arial"/>
        <family val="2"/>
      </rPr>
      <t>This is based on the number of children, who have been eligible at any census in the previous 6 years for free school meals.  The figures quoted are calculated using the FSM6 as recoded in the October 2021 census.  The rates for 2022/23 have been increased as follows (£1,385 for Primary and £985 for Secondary). These allocations will be confirmed by the DfE in June, after which we will make an adjustment to your cash advance allocation where necessary'</t>
    </r>
  </si>
  <si>
    <r>
      <rPr>
        <b/>
        <sz val="10"/>
        <rFont val="Arial"/>
        <family val="2"/>
      </rPr>
      <t xml:space="preserve">Pupil Premium (Service Children) - </t>
    </r>
    <r>
      <rPr>
        <sz val="10"/>
        <rFont val="Arial"/>
        <family val="2"/>
      </rPr>
      <t>This is based on the number of children who have been recorded as a service child at any census in the last 6 years.  A service child is defined as one whose parents or guardian are a member of the British Armed Forces. In 2022/23 the per pupil rate has increased to £320 and the estimates use eligible pupil numbers from 2021/22 multiplied by the new funding rate.</t>
    </r>
  </si>
  <si>
    <r>
      <rPr>
        <b/>
        <sz val="10"/>
        <rFont val="Arial"/>
        <family val="2"/>
      </rPr>
      <t xml:space="preserve">Pupil Premium (Post LAC) - </t>
    </r>
    <r>
      <rPr>
        <sz val="10"/>
        <rFont val="Arial"/>
        <family val="2"/>
      </rPr>
      <t>This is based on the number of children who have been adopted from care after 2005, or left care under a special guardianship order after 1991.  In 2022/23 the per pupil rate has increased to £2,410 and the estimates use eligible pupil numbers from 2021/22 multiplied by the new funding rate.</t>
    </r>
  </si>
  <si>
    <r>
      <t xml:space="preserve">Mainstream Supplementary Funding - </t>
    </r>
    <r>
      <rPr>
        <sz val="10"/>
        <rFont val="Arial"/>
        <family val="2"/>
      </rPr>
      <t>In the 2022/23, schools will be allocated £1.2 billion of additional funding, to provide support for the costs of the Health and Social Care Levy and wider costs. Allocations are estimated based on the grant methodolgy published by teh DfE</t>
    </r>
  </si>
  <si>
    <t>Grants information (DfE/ESFA):</t>
  </si>
  <si>
    <r>
      <rPr>
        <b/>
        <sz val="10"/>
        <rFont val="Arial"/>
        <family val="2"/>
      </rPr>
      <t>Teachers Pay Grant (TPG) and Teachers Pension Employers Contribution Grant (TPECG) for Maintained nursery schools, school nurseries, sixth forms, 16 to 19 schools -</t>
    </r>
    <r>
      <rPr>
        <sz val="10"/>
        <rFont val="Arial"/>
        <family val="2"/>
      </rPr>
      <t xml:space="preserve"> awaiting confirmed allocations from the DfE/ESFA</t>
    </r>
  </si>
  <si>
    <r>
      <rPr>
        <b/>
        <sz val="10"/>
        <rFont val="Arial"/>
        <family val="2"/>
      </rPr>
      <t>PE and Sports Grant</t>
    </r>
    <r>
      <rPr>
        <sz val="10"/>
        <rFont val="Arial"/>
        <family val="2"/>
      </rPr>
      <t xml:space="preserve"> - This is the final part of the academic year 2021/22 grant, due in May '22. There is current uncertainty as to whether this grant will continue from September '22 and therefore we have just included the final payment of the 2021/22 academic year allocation.</t>
    </r>
  </si>
  <si>
    <r>
      <rPr>
        <b/>
        <sz val="10"/>
        <rFont val="Arial"/>
        <family val="2"/>
      </rPr>
      <t>Universal Infant Free School Meals (UIFSM) -</t>
    </r>
    <r>
      <rPr>
        <sz val="10"/>
        <rFont val="Arial"/>
        <family val="2"/>
      </rPr>
      <t xml:space="preserve"> This is an academic year grant, therefore your financial year allocation will be made up of 2 amounts - the final estimated payment for the academic year 2021/22 and the first estimated payment for academic year 2022/23.  These figures are based on the latest allocations form the DfE (initial 2021/22 allocation at £2.34 per meal). The final figures will be issued by the DfE in June, after which we will make an amendment to your cash advance allocation where necessary</t>
    </r>
  </si>
  <si>
    <t>22 &amp; 23</t>
  </si>
  <si>
    <r>
      <rPr>
        <b/>
        <sz val="10"/>
        <rFont val="Arial"/>
        <family val="2"/>
      </rPr>
      <t xml:space="preserve">16-19 Revenue Funding - </t>
    </r>
    <r>
      <rPr>
        <sz val="10"/>
        <rFont val="Arial"/>
        <family val="2"/>
      </rPr>
      <t>Allocations for Apr '22-Jul '22 and Aug '22-Mar '23 as per information from the ESFA</t>
    </r>
  </si>
  <si>
    <r>
      <t xml:space="preserve">Devolved Formula Capital - </t>
    </r>
    <r>
      <rPr>
        <sz val="10"/>
        <rFont val="Arial"/>
        <family val="2"/>
      </rPr>
      <t>awaiting confirmed allocations from the DfE/ESFA</t>
    </r>
  </si>
  <si>
    <t>Individual School Budget 2022-23</t>
  </si>
  <si>
    <t>Select School</t>
  </si>
  <si>
    <t>Sacred Heart Catholic Primary School</t>
  </si>
  <si>
    <t>DfE no.</t>
  </si>
  <si>
    <t>select school</t>
  </si>
  <si>
    <t>Barnhill Community High</t>
  </si>
  <si>
    <t>Unit Value</t>
  </si>
  <si>
    <t>Units</t>
  </si>
  <si>
    <t>Total value</t>
  </si>
  <si>
    <t>Notes</t>
  </si>
  <si>
    <t>Belmore Nursery and Primary School</t>
  </si>
  <si>
    <t>AWPU Primary</t>
  </si>
  <si>
    <t>Bishop Ramsey CE School</t>
  </si>
  <si>
    <t>AWPU KS3</t>
  </si>
  <si>
    <t>Bishopshalt School</t>
  </si>
  <si>
    <t>AWPU KS4</t>
  </si>
  <si>
    <t>Botwell House Catholic Primary School</t>
  </si>
  <si>
    <t>AWPU Total</t>
  </si>
  <si>
    <t>Bourne Primary School</t>
  </si>
  <si>
    <t>Brookside Primary School</t>
  </si>
  <si>
    <t>Deprivation - Primary FSM6</t>
  </si>
  <si>
    <t>BWI CE Primary School</t>
  </si>
  <si>
    <t>Deprivation - Secondary FSM6</t>
  </si>
  <si>
    <t>Charville Primary School</t>
  </si>
  <si>
    <t>Deprivation - Primary IDACI Band F</t>
  </si>
  <si>
    <t>Cherry Lane Primary School</t>
  </si>
  <si>
    <t>Deprivation - Primary IDACI Band E</t>
  </si>
  <si>
    <t>Colham Manor Primary School</t>
  </si>
  <si>
    <t>Deprivation - Primary IDACI Band D</t>
  </si>
  <si>
    <t>Coteford Infant School</t>
  </si>
  <si>
    <t>Deprivation - Primary IDACI Band C</t>
  </si>
  <si>
    <t>Coteford Junior School</t>
  </si>
  <si>
    <t>Deprivation - Primary IDACI Band B</t>
  </si>
  <si>
    <t>Cowley St. Laurence CE Primary</t>
  </si>
  <si>
    <t>Deprivation - Primary IDACI Band A</t>
  </si>
  <si>
    <t xml:space="preserve">Cranford Park Primary </t>
  </si>
  <si>
    <t>Deprivation - Secondary IDACI Band F</t>
  </si>
  <si>
    <t>De Salis Studio College</t>
  </si>
  <si>
    <t>Deprivation - Secondary IDACI Band E</t>
  </si>
  <si>
    <t>Deanesfield Primary School</t>
  </si>
  <si>
    <t>Deprivation - Secondary IDACI Band D</t>
  </si>
  <si>
    <t>Dr. Triplett's C.E. Primary</t>
  </si>
  <si>
    <t>Deprivation - Secondary IDACI Band C</t>
  </si>
  <si>
    <t>Field End Infant School</t>
  </si>
  <si>
    <t>Deprivation - Secondary IDACI Band B</t>
  </si>
  <si>
    <t>Field End Junior School</t>
  </si>
  <si>
    <t>Deprivation - Secondary IDACI Band A</t>
  </si>
  <si>
    <t>Frithwood Primary School</t>
  </si>
  <si>
    <t>EAL Primary</t>
  </si>
  <si>
    <t>Glebe Primary School</t>
  </si>
  <si>
    <t>EAL Secondary</t>
  </si>
  <si>
    <t>Grange Park Infant School</t>
  </si>
  <si>
    <t xml:space="preserve">Prior Attainment Primary </t>
  </si>
  <si>
    <t>NS</t>
  </si>
  <si>
    <t>Grange Park Junior School</t>
  </si>
  <si>
    <t>Prior Attainment Secondary</t>
  </si>
  <si>
    <t>Guru Nanak Sikh Academy</t>
  </si>
  <si>
    <t>Mobility Primary</t>
  </si>
  <si>
    <t>Harefield Infant School</t>
  </si>
  <si>
    <t>Mobility Secondary</t>
  </si>
  <si>
    <t>Harefield Junior School</t>
  </si>
  <si>
    <t>AEN Total</t>
  </si>
  <si>
    <t>Harlington School</t>
  </si>
  <si>
    <t>Harlyn Primary School</t>
  </si>
  <si>
    <t>Lump Sum</t>
  </si>
  <si>
    <t>Harmondsworth Primary School</t>
  </si>
  <si>
    <t>Lump Sum protection</t>
  </si>
  <si>
    <t>Rates</t>
  </si>
  <si>
    <t>Haydon School</t>
  </si>
  <si>
    <t>Adjustment to 21/22 rates</t>
  </si>
  <si>
    <t>Hayes Park Primary School</t>
  </si>
  <si>
    <t>Split Site</t>
  </si>
  <si>
    <t>Heathrow Primary School</t>
  </si>
  <si>
    <t>PFI</t>
  </si>
  <si>
    <t>Hermitage Primary School</t>
  </si>
  <si>
    <t>Adjustments to 21/22 budget shares</t>
  </si>
  <si>
    <t>Hewens College</t>
  </si>
  <si>
    <t>School Factors Total</t>
  </si>
  <si>
    <t>Hewens Primary School</t>
  </si>
  <si>
    <t>Highfield Primary School</t>
  </si>
  <si>
    <t>Total</t>
  </si>
  <si>
    <t>Hillingdon Primary School</t>
  </si>
  <si>
    <t>Hillside Infant School</t>
  </si>
  <si>
    <t>MFG Budget</t>
  </si>
  <si>
    <t>Hillside Junior School</t>
  </si>
  <si>
    <t>MFG Unit Value 22/23</t>
  </si>
  <si>
    <t>Holy Trinity C. of E. Primary</t>
  </si>
  <si>
    <t>MFG Unit Value 21/22</t>
  </si>
  <si>
    <t>John Locke Academy</t>
  </si>
  <si>
    <t>MFG % Change</t>
  </si>
  <si>
    <t>Lady Bankes Primary School</t>
  </si>
  <si>
    <t>MFG Adjustment %</t>
  </si>
  <si>
    <t>Lake Farm Park Academy</t>
  </si>
  <si>
    <t xml:space="preserve">MFG Adjustment </t>
  </si>
  <si>
    <t>Laurel Lane Primary School</t>
  </si>
  <si>
    <t>Post MFG Budget</t>
  </si>
  <si>
    <t>Minet Infant School</t>
  </si>
  <si>
    <t>Minet Junior School</t>
  </si>
  <si>
    <t>De-delegation</t>
  </si>
  <si>
    <t>Nanaksar Primary School</t>
  </si>
  <si>
    <t>Education Functions</t>
  </si>
  <si>
    <t>Newnham Infant School</t>
  </si>
  <si>
    <t>Newnham Junior School</t>
  </si>
  <si>
    <t>CFR I01</t>
  </si>
  <si>
    <t>Final DSG Schools Block Budget</t>
  </si>
  <si>
    <t>Northwood School</t>
  </si>
  <si>
    <t>Oak Farm Primary School</t>
  </si>
  <si>
    <t xml:space="preserve">Other DSG funding </t>
  </si>
  <si>
    <t>Oak Wood School</t>
  </si>
  <si>
    <t>Park Academy West London</t>
  </si>
  <si>
    <t>EYSFF (Universal 15 Hrs)</t>
  </si>
  <si>
    <t>Est</t>
  </si>
  <si>
    <t>Parkside Studio College</t>
  </si>
  <si>
    <t>EYSFF (Additional 15 Hrs)</t>
  </si>
  <si>
    <t>Pinkwell Primary</t>
  </si>
  <si>
    <t>Growth Contingency</t>
  </si>
  <si>
    <t>Queensmead School</t>
  </si>
  <si>
    <t>Growth Contingency Academies (Apr 22-Aug 22)</t>
  </si>
  <si>
    <t>Rabbsfarm Primary School</t>
  </si>
  <si>
    <t>CFR I03</t>
  </si>
  <si>
    <t>Top up (Low incidence statements / excluding SRP's)</t>
  </si>
  <si>
    <t>To follow</t>
  </si>
  <si>
    <t>Rosedale College</t>
  </si>
  <si>
    <t>Rosedale Primary School</t>
  </si>
  <si>
    <t>Ruislip Gardens Primary School</t>
  </si>
  <si>
    <t>Ruislip High School</t>
  </si>
  <si>
    <t>CFR I05</t>
  </si>
  <si>
    <t>Pupil Premium (Deprivation)</t>
  </si>
  <si>
    <t>Ryefield Primary School</t>
  </si>
  <si>
    <t>Pupil Premium (Service Children)</t>
  </si>
  <si>
    <t>Pupil Premium (Post LAC)</t>
  </si>
  <si>
    <t>St Andrews CE Primary School</t>
  </si>
  <si>
    <t>Mainstream Supplementary Funding</t>
  </si>
  <si>
    <t>TPG Nursery schools, school nurseries, sixth forms, 16 to 19 schools (Apr 22-Aug 22)</t>
  </si>
  <si>
    <t>St Bernadette Catholic Primary School</t>
  </si>
  <si>
    <t>TPECG Nursery schools, school nurseries, sixth forms, 16 to 19 schools (Apr 22-Aug 22)</t>
  </si>
  <si>
    <t>St Martins CE Primary School</t>
  </si>
  <si>
    <t>CFR I18</t>
  </si>
  <si>
    <t>PE and Sports Grant (Apr 22-Aug 22)</t>
  </si>
  <si>
    <t>St Mary's Catholic Primary School</t>
  </si>
  <si>
    <t>Universal Infant Free School Meals (UIFSM)</t>
  </si>
  <si>
    <t>St Matthews Primary School</t>
  </si>
  <si>
    <t>CFR I02</t>
  </si>
  <si>
    <t>16-19 Revenue Funding (Apr 22-Jul 22)</t>
  </si>
  <si>
    <t>St Swithun Wells Catholic Primary School</t>
  </si>
  <si>
    <t>16-19 Revenue Funding (Aug 22-Mar 23)</t>
  </si>
  <si>
    <t>St.Catherine Catholic Primary School</t>
  </si>
  <si>
    <t>Swakeleys School for Girls</t>
  </si>
  <si>
    <t>CFR CI01</t>
  </si>
  <si>
    <t>Devolved Formula Capital</t>
  </si>
  <si>
    <t>The Breakspear School</t>
  </si>
  <si>
    <t>The Douay Martyrs School</t>
  </si>
  <si>
    <r>
      <rPr>
        <i/>
        <sz val="10"/>
        <rFont val="Arial"/>
        <family val="2"/>
      </rPr>
      <t xml:space="preserve">NS </t>
    </r>
    <r>
      <rPr>
        <sz val="10"/>
        <rFont val="Arial"/>
        <family val="2"/>
      </rPr>
      <t>: Notional SEN</t>
    </r>
  </si>
  <si>
    <t>The Global Academy</t>
  </si>
  <si>
    <t>The Harefield Academy</t>
  </si>
  <si>
    <t>UTC Heathrow</t>
  </si>
  <si>
    <t>Uxbridge High School</t>
  </si>
  <si>
    <t>Vyners School</t>
  </si>
  <si>
    <t>Warrender Primary School</t>
  </si>
  <si>
    <t>West Drayton Academy</t>
  </si>
  <si>
    <t>Whitehall Infant School</t>
  </si>
  <si>
    <t>Whitehall Junior School</t>
  </si>
  <si>
    <t>Whiteheath Infant School</t>
  </si>
  <si>
    <t>Whiteheath Junior School</t>
  </si>
  <si>
    <t>William Byrd Primary Academy</t>
  </si>
  <si>
    <t>Wood End Park Community</t>
  </si>
  <si>
    <t>Yeading Infant School</t>
  </si>
  <si>
    <t>Yeading Junior School</t>
  </si>
  <si>
    <t>all schools</t>
  </si>
  <si>
    <t>all</t>
  </si>
  <si>
    <t>SCHOOLS BLOCK FORMULA 2022-23</t>
  </si>
  <si>
    <t>Non DSG grants - estimates maintained schools only</t>
  </si>
  <si>
    <t>DfE</t>
  </si>
  <si>
    <t>School Name</t>
  </si>
  <si>
    <t>NOR</t>
  </si>
  <si>
    <t>NOR Primary</t>
  </si>
  <si>
    <t>NOR Secondary</t>
  </si>
  <si>
    <t>NOR KS3</t>
  </si>
  <si>
    <t>NOR KS4</t>
  </si>
  <si>
    <t>Deprivation - Primary FSM 6</t>
  </si>
  <si>
    <t>Deprivation - Secondary FSM 6</t>
  </si>
  <si>
    <t>Deprivation (IDACI) Band F Primary</t>
  </si>
  <si>
    <t>Deprivation (IDACI) Band E Primary</t>
  </si>
  <si>
    <t>Deprivation (IDACI) Band D Primary</t>
  </si>
  <si>
    <t>Deprivation (IDACI) Band C Primary</t>
  </si>
  <si>
    <t>Deprivation (IDACI) Band B Primary</t>
  </si>
  <si>
    <t>Deprivation (IDACI) Band A Primary</t>
  </si>
  <si>
    <t>Deprivation (IDACI) Band F Secondary</t>
  </si>
  <si>
    <t>Deprivation (IDACI) Band E Secondary</t>
  </si>
  <si>
    <t>Deprivation (IDACI) Band D Secondary</t>
  </si>
  <si>
    <t>Deprivation (IDACI) Band C Secondary</t>
  </si>
  <si>
    <t>Deprivation (IDACI) Band B Secondary</t>
  </si>
  <si>
    <t>Deprivation (IDACI) Band A Secondary</t>
  </si>
  <si>
    <t>EAL 3 Primary</t>
  </si>
  <si>
    <t>EAL 3 Secondary</t>
  </si>
  <si>
    <t>Low Att Pri</t>
  </si>
  <si>
    <t>Low Att Sec</t>
  </si>
  <si>
    <t>Mobility Pri</t>
  </si>
  <si>
    <t>Mobility Sec</t>
  </si>
  <si>
    <t>Deprivation (FSM Ever 6) Primary</t>
  </si>
  <si>
    <t>Deprivation (FSM Ever 6) Secondary</t>
  </si>
  <si>
    <t>EAL (P)</t>
  </si>
  <si>
    <t>EAL (S)</t>
  </si>
  <si>
    <t>Low Attainment (P)</t>
  </si>
  <si>
    <t>Low Attainment (S)</t>
  </si>
  <si>
    <t>Mobility (P)</t>
  </si>
  <si>
    <t>Mobility (S)</t>
  </si>
  <si>
    <t>22-23 rates</t>
  </si>
  <si>
    <t>21-22 rates adjustment</t>
  </si>
  <si>
    <t>Split Sites</t>
  </si>
  <si>
    <t>Adjustment to 21-22 budget share</t>
  </si>
  <si>
    <t>School factors total</t>
  </si>
  <si>
    <t>Notional SEN allocation</t>
  </si>
  <si>
    <t>Total Allocation</t>
  </si>
  <si>
    <t>22-23 MFG Budget</t>
  </si>
  <si>
    <t>22-23 MFG Unit Value</t>
  </si>
  <si>
    <t>21-22 MFG Unit Value</t>
  </si>
  <si>
    <t>MFG % change</t>
  </si>
  <si>
    <t>MFG Value adjustment</t>
  </si>
  <si>
    <t>22-23 MFG Adjustment</t>
  </si>
  <si>
    <t>Dedelegation</t>
  </si>
  <si>
    <t>Education functions</t>
  </si>
  <si>
    <t>Post de-delegation budget</t>
  </si>
  <si>
    <t>EYSFF</t>
  </si>
  <si>
    <t>EYSFF (Additional)</t>
  </si>
  <si>
    <t>Growth Contingency Academies April-Aug 22</t>
  </si>
  <si>
    <t>Top up (Low incidence statements)</t>
  </si>
  <si>
    <t>Pupil Premium-Deprivation</t>
  </si>
  <si>
    <t>Pupil Premium - Service Children</t>
  </si>
  <si>
    <t>Pupil Premium - Post LAC</t>
  </si>
  <si>
    <t>Supplementary Grant Funding</t>
  </si>
  <si>
    <t>TPG
(pre 4 &amp; post 16)</t>
  </si>
  <si>
    <t>TPECG 
(pre 4 &amp; post 16)</t>
  </si>
  <si>
    <t>PE and Sports</t>
  </si>
  <si>
    <t>UIFSM</t>
  </si>
  <si>
    <t>DFC</t>
  </si>
  <si>
    <t>ESFA Sixth form (Apr 22-Jul 22)</t>
  </si>
  <si>
    <t>ESFA Sixth form (Aug 22-Mar 23)</t>
  </si>
  <si>
    <t>Bishop Winnington-Ingram CE Primary School</t>
  </si>
  <si>
    <t>Cherry Lane Primary</t>
  </si>
  <si>
    <t>Hayes Park</t>
  </si>
  <si>
    <t>Pinkwell Primary School</t>
  </si>
  <si>
    <t>St Martins CE Primary</t>
  </si>
  <si>
    <t>Swakeleys School for Girls incorporating 6th Form @ Swakeleys</t>
  </si>
  <si>
    <t>LAEstab</t>
  </si>
  <si>
    <t>SC Ever6 pupils</t>
  </si>
  <si>
    <t>Post-LAC pupils</t>
  </si>
  <si>
    <t>PE &amp; Sports</t>
  </si>
  <si>
    <t>Minet Nursery and Infant School</t>
  </si>
  <si>
    <t>Newnham Infant and Nursery School</t>
  </si>
  <si>
    <t>Yeading Infant and Nursery School</t>
  </si>
  <si>
    <t>Whiteheath Infant &amp; Nursery School</t>
  </si>
  <si>
    <t>Bishop Winnington-Ingram CofE Primary School</t>
  </si>
  <si>
    <t>Holy Trinity CofE Primary School</t>
  </si>
  <si>
    <t>Dr Triplett's CofE Primary School</t>
  </si>
  <si>
    <t>St Catherine Catholic Primary School</t>
  </si>
  <si>
    <t>Grange Park Infant and Nursery School</t>
  </si>
  <si>
    <t>St Andrew's C of E Primary School</t>
  </si>
  <si>
    <t>Hayes Park School</t>
  </si>
  <si>
    <t>School:</t>
  </si>
  <si>
    <t>MCMILLAN NURSERY EYSFF  BUDGET 2022-23</t>
  </si>
  <si>
    <t>INDICATIVE</t>
  </si>
  <si>
    <t>Funding</t>
  </si>
  <si>
    <t>Hourly Rate</t>
  </si>
  <si>
    <t>Allocation</t>
  </si>
  <si>
    <t>(£ / hour)</t>
  </si>
  <si>
    <t>£</t>
  </si>
  <si>
    <t>Maintained Nursery School lump sum</t>
  </si>
  <si>
    <t>Base</t>
  </si>
  <si>
    <t>IDACI</t>
  </si>
  <si>
    <t>Additional Needs</t>
  </si>
  <si>
    <t>Total Hourly Rate</t>
  </si>
  <si>
    <t>Projected Universal Hours</t>
  </si>
  <si>
    <t>Projected Additional Hours</t>
  </si>
  <si>
    <t>EYSFF Funding of Projected Hours (Projected Hours × Total Hourly Rate)</t>
  </si>
  <si>
    <t>Total EYSFF Funding</t>
  </si>
  <si>
    <t>EYSFF INDICATIVE BUDGET 2022-23</t>
  </si>
  <si>
    <t>Budgeted Hours</t>
  </si>
  <si>
    <t>Base rate funding</t>
  </si>
  <si>
    <t>Deprivation supplement</t>
  </si>
  <si>
    <t>Additional needs supplement</t>
  </si>
  <si>
    <t>Provider</t>
  </si>
  <si>
    <t>Type</t>
  </si>
  <si>
    <t>Summer 21 Hours Actual</t>
  </si>
  <si>
    <t>Autumn 21 Hours Actual</t>
  </si>
  <si>
    <t>Spring 22 Hours Estimate</t>
  </si>
  <si>
    <t>Total Hours</t>
  </si>
  <si>
    <t>Base rate 
per hour 
(£)</t>
  </si>
  <si>
    <t>Base rate
funding 
(£)</t>
  </si>
  <si>
    <t>Deprivation per hour 
(£)</t>
  </si>
  <si>
    <t>Deprivation 
funding 
(£)</t>
  </si>
  <si>
    <t>Additional Needs per hour 
(£)</t>
  </si>
  <si>
    <t>Additional Needs Funding
(£)</t>
  </si>
  <si>
    <t>Total
 hourly rate
 (£)</t>
  </si>
  <si>
    <t>Total Budget Funding 
(£)</t>
  </si>
  <si>
    <t>Lump 
sum 
(£)</t>
  </si>
  <si>
    <t>Mcmillan Nursery</t>
  </si>
  <si>
    <t>School</t>
  </si>
  <si>
    <t>EYSFF ADDITIONAL 15 HOURS BUDGET 2022/23</t>
  </si>
  <si>
    <t>Budget Hours</t>
  </si>
  <si>
    <t>Summer Hours</t>
  </si>
  <si>
    <t>Autumn Hours</t>
  </si>
  <si>
    <t>Spring Hours</t>
  </si>
  <si>
    <t>Total hourly rate
(£)</t>
  </si>
  <si>
    <t>Total Budget Funding
(£)</t>
  </si>
  <si>
    <t>EYSFF Calculator</t>
  </si>
  <si>
    <t>Universal Hours</t>
  </si>
  <si>
    <t>Term</t>
  </si>
  <si>
    <t>Summer</t>
  </si>
  <si>
    <t>Autumn</t>
  </si>
  <si>
    <t>Spring</t>
  </si>
  <si>
    <t>Budgeted no. of children</t>
  </si>
  <si>
    <t>Hourly rate</t>
  </si>
  <si>
    <t>Original Budget April '22</t>
  </si>
  <si>
    <t>Estimated no. of children</t>
  </si>
  <si>
    <t>Deanesfield Primary</t>
  </si>
  <si>
    <t>Estimated no. of hours</t>
  </si>
  <si>
    <t>Estimated funding</t>
  </si>
  <si>
    <t>Adjustment to budget</t>
  </si>
  <si>
    <t>Additional Hours</t>
  </si>
  <si>
    <t>Lady Bankes Infant School</t>
  </si>
  <si>
    <t>McMillan</t>
  </si>
  <si>
    <t>Oak Farm Infant School</t>
  </si>
  <si>
    <t>How to use the EYSFF Calculator</t>
  </si>
  <si>
    <t>1. Select your school from the drop-down box</t>
  </si>
  <si>
    <t>2. The tables will populate with the budgeted EYSFF hours and funding for your school</t>
  </si>
  <si>
    <t>3. If you wish to adjust the number of pupils for a term, enter the new figure in the box highlighted yellow for the term you wish to change</t>
  </si>
  <si>
    <t>4. This will automatically calculate the revised funding estimate and the adjustment needed for your budgeting purpose</t>
  </si>
  <si>
    <t>5. Please note, this is just for your budgeting purposes and will not impact on the EYSFF funding for your school which will be adjusted based on actual numbers as in previous years</t>
  </si>
  <si>
    <t>West london academy renamed - West Drayton and William Byrd moved</t>
  </si>
  <si>
    <t>notes updated but need checking</t>
  </si>
  <si>
    <t>Copy and pasted data from apt</t>
  </si>
  <si>
    <t>Copies awpu, idaci, attain, mob rates across</t>
  </si>
  <si>
    <t xml:space="preserve">Deprivation rate changed </t>
  </si>
  <si>
    <t>MFG values copied</t>
  </si>
  <si>
    <t>EYSFF three terms hours values pasted</t>
  </si>
  <si>
    <t>idaci avg copied</t>
  </si>
  <si>
    <t>name changes</t>
  </si>
  <si>
    <t>eal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</si>
</sst>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0.0"/>
    <numFmt numFmtId="166" formatCode="#,##0_ ;\-#,##0\ "/>
    <numFmt numFmtId="167" formatCode="\$#,##0\ ;\(\$#,##0\)"/>
    <numFmt numFmtId="168" formatCode="_(&quot;£&quot;* #,##0.00_);_(&quot;£&quot;* \(#,##0.00\);_(&quot;£&quot;* &quot;-&quot;??_);_(@_)"/>
    <numFmt numFmtId="169" formatCode="&quot;£&quot;#,##0"/>
    <numFmt numFmtId="170" formatCode="_-&quot;£&quot;* #,##0_-;\-&quot;£&quot;* #,##0_-;_-&quot;£&quot;* &quot;-&quot;??_-;_-@_-"/>
    <numFmt numFmtId="171" formatCode="_-* #,##0_-;\-* #,##0_-;_-* &quot;-&quot;??_-;_-@_-"/>
    <numFmt numFmtId="172" formatCode="0.0000"/>
  </numFmts>
  <fonts count="58" x14ac:knownFonts="1">
    <font>
      <sz val="10"/>
      <name val="Arial"/>
    </font>
    <font>
      <sz val="11"/>
      <color theme="1"/>
      <name val="Calibri"/>
      <family val="2"/>
      <scheme val="minor"/>
    </font>
    <font>
      <sz val="10"/>
      <name val="Arial"/>
      <family val="2"/>
    </font>
    <font>
      <sz val="8"/>
      <name val="Arial"/>
      <family val="2"/>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4"/>
      <name val="Arial"/>
      <family val="2"/>
    </font>
    <font>
      <b/>
      <u/>
      <sz val="14"/>
      <color indexed="24"/>
      <name val="Times New Roman"/>
      <family val="1"/>
    </font>
    <font>
      <b/>
      <sz val="10"/>
      <color indexed="1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24"/>
      <name val="Times New Roman"/>
      <family val="1"/>
    </font>
    <font>
      <b/>
      <sz val="10"/>
      <color indexed="24"/>
      <name val="Times New Roman"/>
      <family val="1"/>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56"/>
      <name val="Cambria"/>
      <family val="2"/>
    </font>
    <font>
      <b/>
      <sz val="11"/>
      <color indexed="8"/>
      <name val="Calibri"/>
      <family val="2"/>
    </font>
    <font>
      <sz val="11"/>
      <color indexed="10"/>
      <name val="Calibri"/>
      <family val="2"/>
    </font>
    <font>
      <u/>
      <sz val="10"/>
      <name val="Arial"/>
      <family val="2"/>
    </font>
    <font>
      <b/>
      <u/>
      <sz val="12"/>
      <name val="Arial"/>
      <family val="2"/>
    </font>
    <font>
      <b/>
      <sz val="12"/>
      <name val="Arial"/>
      <family val="2"/>
    </font>
    <font>
      <sz val="9"/>
      <name val="Arial"/>
      <family val="2"/>
    </font>
    <font>
      <b/>
      <u/>
      <sz val="14"/>
      <name val="Arial"/>
      <family val="2"/>
    </font>
    <font>
      <b/>
      <u/>
      <sz val="10"/>
      <name val="Arial"/>
      <family val="2"/>
    </font>
    <font>
      <sz val="8"/>
      <color indexed="72"/>
      <name val="MS Sans Serif"/>
      <family val="2"/>
    </font>
    <font>
      <sz val="11"/>
      <color theme="1"/>
      <name val="Calibri"/>
      <family val="2"/>
      <scheme val="minor"/>
    </font>
    <font>
      <sz val="12"/>
      <color theme="1"/>
      <name val="Arial"/>
      <family val="2"/>
    </font>
    <font>
      <b/>
      <u/>
      <sz val="16"/>
      <color theme="1"/>
      <name val="Calibri"/>
      <family val="2"/>
      <scheme val="minor"/>
    </font>
    <font>
      <i/>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name val="Arial"/>
      <family val="2"/>
    </font>
    <font>
      <b/>
      <u/>
      <sz val="16"/>
      <name val="Arial"/>
      <family val="2"/>
    </font>
    <font>
      <b/>
      <u/>
      <sz val="10"/>
      <color theme="1"/>
      <name val="Arial"/>
      <family val="2"/>
    </font>
    <font>
      <i/>
      <sz val="10"/>
      <color theme="1"/>
      <name val="Arial"/>
      <family val="2"/>
    </font>
    <font>
      <b/>
      <i/>
      <sz val="10"/>
      <color theme="1"/>
      <name val="Arial"/>
      <family val="2"/>
    </font>
    <font>
      <sz val="10"/>
      <color rgb="FFFF0000"/>
      <name val="Arial"/>
      <family val="2"/>
    </font>
    <font>
      <b/>
      <sz val="10"/>
      <color rgb="FFFF0000"/>
      <name val="Arial"/>
      <family val="2"/>
    </font>
    <font>
      <sz val="10"/>
      <name val="Arial"/>
      <family val="2"/>
    </font>
    <font>
      <i/>
      <sz val="9"/>
      <name val="Arial"/>
      <family val="2"/>
    </font>
    <font>
      <i/>
      <sz val="10"/>
      <name val="Arial"/>
      <family val="2"/>
    </font>
    <font>
      <sz val="24"/>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gray0625">
        <fgColor indexed="22"/>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7" tint="0.3999450666829432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23"/>
      </top>
      <bottom style="medium">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ck">
        <color indexed="64"/>
      </top>
      <bottom style="double">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ck">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4"/>
      </top>
      <bottom style="double">
        <color indexed="64"/>
      </bottom>
      <diagonal/>
    </border>
    <border>
      <left style="thick">
        <color indexed="64"/>
      </left>
      <right style="thick">
        <color indexed="64"/>
      </right>
      <top style="thin">
        <color indexed="64"/>
      </top>
      <bottom/>
      <diagonal/>
    </border>
    <border>
      <left/>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s>
  <cellStyleXfs count="102">
    <xf numFmtId="0" fontId="0" fillId="0" borderId="0"/>
    <xf numFmtId="0" fontId="2" fillId="0" borderId="0"/>
    <xf numFmtId="0" fontId="2"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3" fontId="12" fillId="0" borderId="0" applyFont="0" applyFill="0" applyBorder="0" applyAlignment="0" applyProtection="0"/>
    <xf numFmtId="0" fontId="13" fillId="0" borderId="0" applyNumberFormat="0" applyFill="0" applyBorder="0" applyAlignment="0" applyProtection="0"/>
    <xf numFmtId="8" fontId="14" fillId="0" borderId="3" applyFont="0" applyBorder="0" applyAlignment="0">
      <alignment horizontal="center"/>
    </xf>
    <xf numFmtId="44"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44" fontId="40" fillId="0" borderId="0" applyFont="0" applyFill="0" applyBorder="0" applyAlignment="0" applyProtection="0"/>
    <xf numFmtId="168" fontId="2" fillId="0" borderId="0" applyFont="0" applyFill="0" applyBorder="0" applyAlignment="0" applyProtection="0"/>
    <xf numFmtId="167" fontId="12" fillId="0" borderId="0" applyFont="0" applyFill="0" applyBorder="0" applyAlignment="0" applyProtection="0"/>
    <xf numFmtId="0" fontId="12" fillId="0" borderId="0" applyFont="0" applyFill="0" applyBorder="0" applyAlignment="0" applyProtection="0"/>
    <xf numFmtId="0" fontId="15" fillId="0" borderId="0" applyNumberFormat="0" applyFill="0" applyBorder="0" applyAlignment="0" applyProtection="0"/>
    <xf numFmtId="2" fontId="12" fillId="0" borderId="0" applyFon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6" fillId="0" borderId="0">
      <alignment horizontal="left" vertical="center"/>
    </xf>
    <xf numFmtId="0" fontId="21" fillId="0" borderId="7" applyNumberFormat="0" applyFill="0" applyAlignment="0" applyProtection="0"/>
    <xf numFmtId="0" fontId="22" fillId="22" borderId="0" applyNumberFormat="0" applyBorder="0" applyAlignment="0" applyProtection="0"/>
    <xf numFmtId="0" fontId="7" fillId="0" borderId="0"/>
    <xf numFmtId="0" fontId="7" fillId="0" borderId="0"/>
    <xf numFmtId="0" fontId="2" fillId="0" borderId="0"/>
    <xf numFmtId="0" fontId="2" fillId="0" borderId="0"/>
    <xf numFmtId="0" fontId="39" fillId="0" borderId="0" applyAlignment="0">
      <alignment vertical="top" wrapText="1"/>
      <protection locked="0"/>
    </xf>
    <xf numFmtId="0" fontId="4" fillId="0" borderId="0"/>
    <xf numFmtId="0" fontId="2" fillId="0" borderId="0"/>
    <xf numFmtId="0" fontId="41" fillId="0" borderId="0"/>
    <xf numFmtId="0" fontId="40" fillId="0" borderId="0"/>
    <xf numFmtId="0" fontId="40" fillId="0" borderId="0"/>
    <xf numFmtId="0" fontId="2" fillId="0" borderId="0"/>
    <xf numFmtId="0" fontId="2" fillId="0" borderId="0"/>
    <xf numFmtId="0" fontId="40" fillId="0" borderId="0"/>
    <xf numFmtId="0" fontId="23" fillId="0" borderId="0">
      <alignment horizontal="right"/>
    </xf>
    <xf numFmtId="3" fontId="23" fillId="0" borderId="8"/>
    <xf numFmtId="3" fontId="23" fillId="0" borderId="9"/>
    <xf numFmtId="0" fontId="24" fillId="0" borderId="0">
      <alignment horizontal="left"/>
    </xf>
    <xf numFmtId="3" fontId="23" fillId="0" borderId="10">
      <alignment horizontal="right"/>
    </xf>
    <xf numFmtId="3" fontId="23" fillId="0" borderId="11"/>
    <xf numFmtId="0" fontId="2" fillId="23" borderId="12" applyNumberFormat="0" applyFont="0" applyAlignment="0" applyProtection="0"/>
    <xf numFmtId="3" fontId="6" fillId="0" borderId="0">
      <alignment horizontal="right"/>
    </xf>
    <xf numFmtId="0" fontId="25" fillId="20" borderId="13" applyNumberFormat="0" applyAlignment="0" applyProtection="0"/>
    <xf numFmtId="40" fontId="26" fillId="24" borderId="0">
      <alignment horizontal="right"/>
    </xf>
    <xf numFmtId="0" fontId="27" fillId="24" borderId="0">
      <alignment horizontal="right"/>
    </xf>
    <xf numFmtId="0" fontId="28" fillId="24" borderId="14"/>
    <xf numFmtId="0" fontId="28" fillId="0" borderId="0" applyBorder="0">
      <alignment horizontal="centerContinuous"/>
    </xf>
    <xf numFmtId="0" fontId="29" fillId="0" borderId="0" applyBorder="0">
      <alignment horizontal="centerContinuous"/>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3" fontId="24" fillId="25" borderId="15">
      <alignment horizontal="right"/>
    </xf>
    <xf numFmtId="3" fontId="24" fillId="25" borderId="8"/>
    <xf numFmtId="3" fontId="23" fillId="25" borderId="0">
      <alignment horizontal="right"/>
    </xf>
    <xf numFmtId="3" fontId="23" fillId="25" borderId="16"/>
    <xf numFmtId="0" fontId="24" fillId="25" borderId="0">
      <alignment horizontal="right"/>
    </xf>
    <xf numFmtId="3" fontId="24" fillId="25" borderId="17"/>
    <xf numFmtId="0" fontId="30" fillId="0" borderId="0" applyNumberFormat="0" applyFill="0" applyBorder="0" applyAlignment="0" applyProtection="0"/>
    <xf numFmtId="0" fontId="31" fillId="0" borderId="18" applyNumberFormat="0" applyFill="0" applyAlignment="0" applyProtection="0"/>
    <xf numFmtId="0" fontId="32" fillId="0" borderId="0" applyNumberFormat="0" applyFill="0" applyBorder="0" applyAlignment="0" applyProtection="0"/>
    <xf numFmtId="43" fontId="54"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44" fontId="0" fillId="0" borderId="0" xfId="39" applyFont="1"/>
    <xf numFmtId="44" fontId="0" fillId="0" borderId="0" xfId="0" applyNumberFormat="1"/>
    <xf numFmtId="0" fontId="5" fillId="0" borderId="0" xfId="0" applyFont="1"/>
    <xf numFmtId="2" fontId="0" fillId="0" borderId="0" xfId="0" applyNumberFormat="1"/>
    <xf numFmtId="1" fontId="0" fillId="0" borderId="0" xfId="0" applyNumberFormat="1"/>
    <xf numFmtId="0" fontId="5" fillId="0" borderId="20" xfId="0" applyFont="1" applyBorder="1"/>
    <xf numFmtId="0" fontId="5" fillId="26" borderId="19" xfId="0" applyFont="1" applyFill="1" applyBorder="1"/>
    <xf numFmtId="0" fontId="0" fillId="0" borderId="21" xfId="0" applyBorder="1"/>
    <xf numFmtId="44" fontId="0" fillId="0" borderId="21" xfId="0" applyNumberFormat="1" applyBorder="1"/>
    <xf numFmtId="44" fontId="0" fillId="0" borderId="21" xfId="39" applyFont="1" applyBorder="1"/>
    <xf numFmtId="0" fontId="0" fillId="0" borderId="22" xfId="0" applyBorder="1"/>
    <xf numFmtId="44" fontId="0" fillId="0" borderId="22" xfId="0" applyNumberFormat="1" applyBorder="1"/>
    <xf numFmtId="44" fontId="0" fillId="0" borderId="22" xfId="39" applyFont="1" applyBorder="1"/>
    <xf numFmtId="0" fontId="0" fillId="0" borderId="23" xfId="0" applyBorder="1"/>
    <xf numFmtId="44" fontId="0" fillId="0" borderId="23" xfId="0" applyNumberFormat="1" applyBorder="1"/>
    <xf numFmtId="44" fontId="0" fillId="0" borderId="23" xfId="39" applyFont="1" applyBorder="1"/>
    <xf numFmtId="0" fontId="5" fillId="0" borderId="23" xfId="0" applyFont="1" applyBorder="1"/>
    <xf numFmtId="0" fontId="5" fillId="0" borderId="24" xfId="0" applyFont="1" applyBorder="1"/>
    <xf numFmtId="44" fontId="5" fillId="0" borderId="24" xfId="39" applyFont="1" applyBorder="1"/>
    <xf numFmtId="10" fontId="0" fillId="0" borderId="22" xfId="86" applyNumberFormat="1" applyFont="1" applyBorder="1"/>
    <xf numFmtId="0" fontId="0" fillId="29" borderId="24" xfId="0" applyFill="1" applyBorder="1"/>
    <xf numFmtId="0" fontId="5" fillId="29" borderId="24" xfId="0" applyFont="1" applyFill="1" applyBorder="1"/>
    <xf numFmtId="0" fontId="5" fillId="26" borderId="34" xfId="0" applyFont="1" applyFill="1" applyBorder="1"/>
    <xf numFmtId="0" fontId="5" fillId="26" borderId="35" xfId="0" applyFont="1" applyFill="1" applyBorder="1"/>
    <xf numFmtId="0" fontId="2" fillId="0" borderId="0" xfId="1"/>
    <xf numFmtId="0" fontId="34" fillId="0" borderId="0" xfId="1" applyFont="1" applyAlignment="1">
      <alignment horizontal="left"/>
    </xf>
    <xf numFmtId="0" fontId="5" fillId="0" borderId="0" xfId="1" applyFont="1"/>
    <xf numFmtId="0" fontId="33" fillId="0" borderId="0" xfId="1" applyFont="1"/>
    <xf numFmtId="44" fontId="2" fillId="0" borderId="0" xfId="39"/>
    <xf numFmtId="44" fontId="2" fillId="26" borderId="19" xfId="39" applyFill="1" applyBorder="1"/>
    <xf numFmtId="166" fontId="2" fillId="26" borderId="19" xfId="39" applyNumberFormat="1" applyFill="1" applyBorder="1"/>
    <xf numFmtId="44" fontId="2" fillId="0" borderId="24" xfId="39" applyBorder="1"/>
    <xf numFmtId="0" fontId="5" fillId="0" borderId="0" xfId="1" applyFont="1" applyAlignment="1">
      <alignment horizontal="left"/>
    </xf>
    <xf numFmtId="44" fontId="35" fillId="0" borderId="19" xfId="39" applyFont="1" applyBorder="1"/>
    <xf numFmtId="0" fontId="5" fillId="0" borderId="34" xfId="1" applyFont="1" applyBorder="1"/>
    <xf numFmtId="0" fontId="5" fillId="0" borderId="35" xfId="1" applyFont="1" applyBorder="1"/>
    <xf numFmtId="0" fontId="0" fillId="0" borderId="0" xfId="0" applyAlignment="1">
      <alignment vertical="top"/>
    </xf>
    <xf numFmtId="0" fontId="5" fillId="0" borderId="0" xfId="0" applyFont="1" applyAlignment="1">
      <alignment vertical="top"/>
    </xf>
    <xf numFmtId="0" fontId="5" fillId="0" borderId="38" xfId="0" applyFont="1" applyBorder="1" applyAlignment="1">
      <alignment vertical="top" wrapText="1"/>
    </xf>
    <xf numFmtId="0" fontId="5" fillId="0" borderId="40" xfId="0" applyFont="1" applyBorder="1" applyAlignment="1">
      <alignment vertical="top" wrapText="1"/>
    </xf>
    <xf numFmtId="0" fontId="36" fillId="0" borderId="0" xfId="1" applyFont="1"/>
    <xf numFmtId="1" fontId="37" fillId="0" borderId="0" xfId="0" applyNumberFormat="1" applyFont="1"/>
    <xf numFmtId="0" fontId="37" fillId="0" borderId="0" xfId="0" applyFont="1"/>
    <xf numFmtId="0" fontId="35" fillId="0" borderId="0" xfId="0" applyFont="1" applyAlignment="1">
      <alignment vertical="top"/>
    </xf>
    <xf numFmtId="0" fontId="38" fillId="0" borderId="0" xfId="0" applyFont="1"/>
    <xf numFmtId="0" fontId="0" fillId="0" borderId="41" xfId="0" applyBorder="1"/>
    <xf numFmtId="0" fontId="2" fillId="0" borderId="0" xfId="0" applyFont="1"/>
    <xf numFmtId="0" fontId="0" fillId="0" borderId="0" xfId="0" applyAlignment="1">
      <alignment wrapText="1"/>
    </xf>
    <xf numFmtId="0" fontId="0" fillId="0" borderId="42" xfId="0" applyBorder="1"/>
    <xf numFmtId="0" fontId="0" fillId="0" borderId="14" xfId="0" applyBorder="1"/>
    <xf numFmtId="0" fontId="2" fillId="0" borderId="22" xfId="0" applyFont="1" applyBorder="1"/>
    <xf numFmtId="44" fontId="0" fillId="0" borderId="0" xfId="39" applyFont="1" applyBorder="1"/>
    <xf numFmtId="0" fontId="2" fillId="0" borderId="23" xfId="0" applyFont="1" applyBorder="1"/>
    <xf numFmtId="0" fontId="42" fillId="0" borderId="0" xfId="0" applyFont="1"/>
    <xf numFmtId="0" fontId="44" fillId="0" borderId="0" xfId="0" applyFont="1"/>
    <xf numFmtId="44" fontId="0" fillId="0" borderId="9" xfId="39" applyFont="1" applyBorder="1"/>
    <xf numFmtId="0" fontId="0" fillId="0" borderId="24" xfId="0" applyBorder="1" applyAlignment="1">
      <alignment wrapText="1"/>
    </xf>
    <xf numFmtId="0" fontId="0" fillId="0" borderId="43" xfId="0" applyBorder="1"/>
    <xf numFmtId="0" fontId="0" fillId="0" borderId="49" xfId="0" applyBorder="1"/>
    <xf numFmtId="0" fontId="2" fillId="0" borderId="21" xfId="0" applyFont="1" applyBorder="1"/>
    <xf numFmtId="0" fontId="0" fillId="0" borderId="24" xfId="0" applyBorder="1"/>
    <xf numFmtId="0" fontId="0" fillId="0" borderId="0" xfId="0" applyAlignment="1">
      <alignment horizontal="center"/>
    </xf>
    <xf numFmtId="0" fontId="2" fillId="0" borderId="0" xfId="0" applyFont="1" applyAlignment="1">
      <alignment vertical="top"/>
    </xf>
    <xf numFmtId="0" fontId="45" fillId="0" borderId="45" xfId="0" applyFont="1" applyBorder="1" applyAlignment="1">
      <alignment vertical="top" wrapText="1"/>
    </xf>
    <xf numFmtId="0" fontId="2" fillId="0" borderId="41" xfId="0" applyFont="1" applyBorder="1"/>
    <xf numFmtId="44" fontId="2" fillId="0" borderId="24" xfId="39" applyFill="1" applyBorder="1"/>
    <xf numFmtId="0" fontId="5" fillId="0" borderId="34" xfId="0" applyFont="1" applyBorder="1" applyAlignment="1">
      <alignment vertical="top"/>
    </xf>
    <xf numFmtId="0" fontId="5" fillId="0" borderId="36" xfId="0" applyFont="1" applyBorder="1" applyAlignment="1">
      <alignment vertical="top" wrapText="1"/>
    </xf>
    <xf numFmtId="0" fontId="0" fillId="0" borderId="36" xfId="0" applyBorder="1" applyAlignment="1">
      <alignment vertical="top"/>
    </xf>
    <xf numFmtId="0" fontId="2" fillId="0" borderId="24" xfId="0" applyFont="1" applyBorder="1"/>
    <xf numFmtId="44" fontId="0" fillId="0" borderId="24" xfId="39" applyFont="1" applyBorder="1"/>
    <xf numFmtId="0" fontId="2" fillId="0" borderId="42" xfId="0" applyFont="1" applyBorder="1"/>
    <xf numFmtId="0" fontId="2" fillId="0" borderId="49" xfId="0" applyFont="1" applyBorder="1"/>
    <xf numFmtId="9" fontId="0" fillId="0" borderId="0" xfId="0" applyNumberFormat="1"/>
    <xf numFmtId="0" fontId="5" fillId="0" borderId="33" xfId="0" applyFont="1" applyBorder="1" applyAlignment="1">
      <alignment vertical="top"/>
    </xf>
    <xf numFmtId="0" fontId="0" fillId="0" borderId="32" xfId="0" applyBorder="1" applyAlignment="1">
      <alignment vertical="top"/>
    </xf>
    <xf numFmtId="44" fontId="0" fillId="0" borderId="24" xfId="0" applyNumberFormat="1" applyBorder="1"/>
    <xf numFmtId="170" fontId="0" fillId="0" borderId="24" xfId="39" applyNumberFormat="1" applyFont="1" applyBorder="1"/>
    <xf numFmtId="44" fontId="0" fillId="0" borderId="38" xfId="0" applyNumberFormat="1" applyBorder="1"/>
    <xf numFmtId="44" fontId="0" fillId="0" borderId="40" xfId="0" applyNumberFormat="1" applyBorder="1"/>
    <xf numFmtId="2" fontId="0" fillId="0" borderId="0" xfId="0" applyNumberFormat="1" applyAlignment="1">
      <alignment horizontal="center" vertical="center"/>
    </xf>
    <xf numFmtId="44" fontId="5" fillId="28" borderId="28" xfId="39" applyFont="1" applyFill="1" applyBorder="1" applyAlignment="1">
      <alignment horizontal="center" vertical="center"/>
    </xf>
    <xf numFmtId="44" fontId="0" fillId="28" borderId="28" xfId="39" applyFont="1" applyFill="1" applyBorder="1" applyAlignment="1">
      <alignment horizontal="center" vertical="center"/>
    </xf>
    <xf numFmtId="0" fontId="0" fillId="28" borderId="28" xfId="0" applyFill="1" applyBorder="1" applyAlignment="1">
      <alignment horizontal="center" vertical="center"/>
    </xf>
    <xf numFmtId="44" fontId="0" fillId="28" borderId="28" xfId="0" applyNumberFormat="1" applyFill="1" applyBorder="1" applyAlignment="1">
      <alignment horizontal="center" vertical="center"/>
    </xf>
    <xf numFmtId="10" fontId="0" fillId="28" borderId="28" xfId="86" applyNumberFormat="1" applyFont="1" applyFill="1" applyBorder="1" applyAlignment="1">
      <alignment horizontal="center" vertical="center"/>
    </xf>
    <xf numFmtId="0" fontId="5" fillId="26" borderId="29" xfId="0" applyFont="1" applyFill="1" applyBorder="1" applyAlignment="1">
      <alignment horizontal="center" vertical="center"/>
    </xf>
    <xf numFmtId="44" fontId="0" fillId="0" borderId="24" xfId="39" applyFont="1" applyBorder="1" applyAlignment="1">
      <alignment horizontal="center" vertical="center"/>
    </xf>
    <xf numFmtId="44" fontId="0" fillId="0" borderId="38" xfId="39" applyFont="1" applyBorder="1" applyAlignment="1">
      <alignment horizontal="center" vertical="center"/>
    </xf>
    <xf numFmtId="44" fontId="0" fillId="0" borderId="52" xfId="39" applyFont="1" applyBorder="1" applyAlignment="1">
      <alignment horizontal="center" vertical="center"/>
    </xf>
    <xf numFmtId="44" fontId="0" fillId="0" borderId="40" xfId="39" applyFont="1" applyBorder="1" applyAlignment="1">
      <alignment horizontal="center" vertical="center"/>
    </xf>
    <xf numFmtId="0" fontId="0" fillId="0" borderId="0" xfId="0" applyAlignment="1">
      <alignment horizontal="center" vertical="center"/>
    </xf>
    <xf numFmtId="44" fontId="0" fillId="0" borderId="0" xfId="39" applyFont="1" applyAlignment="1">
      <alignment horizontal="center" vertical="center"/>
    </xf>
    <xf numFmtId="10" fontId="0" fillId="0" borderId="0" xfId="86" applyNumberFormat="1" applyFont="1" applyAlignment="1">
      <alignment horizontal="center" vertical="center"/>
    </xf>
    <xf numFmtId="44" fontId="5" fillId="0" borderId="0" xfId="39"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10" fontId="3" fillId="0" borderId="0" xfId="86" applyNumberFormat="1" applyFont="1" applyFill="1" applyAlignment="1" applyProtection="1">
      <alignment horizontal="center" vertical="center"/>
    </xf>
    <xf numFmtId="1" fontId="2" fillId="0" borderId="0" xfId="0" applyNumberFormat="1" applyFont="1"/>
    <xf numFmtId="1" fontId="2" fillId="0" borderId="0" xfId="0" applyNumberFormat="1" applyFont="1" applyAlignment="1">
      <alignment horizontal="center" vertical="center"/>
    </xf>
    <xf numFmtId="2" fontId="2" fillId="0" borderId="0" xfId="0" applyNumberFormat="1" applyFont="1"/>
    <xf numFmtId="2" fontId="2" fillId="0" borderId="0" xfId="0" applyNumberFormat="1" applyFont="1" applyAlignment="1">
      <alignment horizontal="center" vertical="center"/>
    </xf>
    <xf numFmtId="0" fontId="2" fillId="0" borderId="44" xfId="0" applyFont="1" applyBorder="1"/>
    <xf numFmtId="0" fontId="2" fillId="0" borderId="37" xfId="0" applyFont="1" applyBorder="1"/>
    <xf numFmtId="1" fontId="2" fillId="0" borderId="37" xfId="0" applyNumberFormat="1" applyFont="1" applyBorder="1"/>
    <xf numFmtId="0" fontId="2" fillId="0" borderId="39" xfId="0" applyFont="1" applyBorder="1"/>
    <xf numFmtId="0" fontId="2" fillId="0" borderId="52" xfId="0" applyFont="1" applyBorder="1"/>
    <xf numFmtId="165" fontId="2" fillId="0" borderId="0" xfId="0" applyNumberFormat="1" applyFont="1" applyAlignment="1">
      <alignment horizontal="center" vertical="center"/>
    </xf>
    <xf numFmtId="0" fontId="48" fillId="0" borderId="0" xfId="0" applyFont="1"/>
    <xf numFmtId="0" fontId="49" fillId="0" borderId="0" xfId="0" applyFont="1"/>
    <xf numFmtId="0" fontId="2" fillId="0" borderId="0" xfId="0" applyFont="1" applyAlignment="1">
      <alignment horizontal="center"/>
    </xf>
    <xf numFmtId="0" fontId="50" fillId="0" borderId="0" xfId="0" applyFont="1" applyAlignment="1">
      <alignment horizontal="center"/>
    </xf>
    <xf numFmtId="0" fontId="2" fillId="0" borderId="24" xfId="0" applyFont="1" applyBorder="1" applyAlignment="1">
      <alignment horizontal="center"/>
    </xf>
    <xf numFmtId="0" fontId="46" fillId="0" borderId="24" xfId="0" applyFont="1" applyBorder="1" applyAlignment="1">
      <alignment horizontal="center"/>
    </xf>
    <xf numFmtId="3" fontId="46" fillId="0" borderId="24" xfId="0" applyNumberFormat="1" applyFont="1" applyBorder="1" applyAlignment="1">
      <alignment horizontal="center"/>
    </xf>
    <xf numFmtId="8" fontId="46" fillId="0" borderId="24" xfId="0" applyNumberFormat="1" applyFont="1" applyBorder="1" applyAlignment="1">
      <alignment horizontal="center"/>
    </xf>
    <xf numFmtId="8" fontId="2" fillId="0" borderId="24" xfId="0" applyNumberFormat="1" applyFont="1" applyBorder="1" applyAlignment="1">
      <alignment horizontal="center"/>
    </xf>
    <xf numFmtId="44" fontId="46" fillId="0" borderId="24" xfId="0" applyNumberFormat="1" applyFont="1" applyBorder="1" applyAlignment="1">
      <alignment horizontal="center"/>
    </xf>
    <xf numFmtId="0" fontId="51" fillId="0" borderId="0" xfId="0" applyFont="1"/>
    <xf numFmtId="3" fontId="2" fillId="0" borderId="24" xfId="0" applyNumberFormat="1" applyFont="1" applyBorder="1" applyAlignment="1">
      <alignment horizontal="center"/>
    </xf>
    <xf numFmtId="0" fontId="46" fillId="0" borderId="21" xfId="0" applyFont="1" applyBorder="1" applyAlignment="1">
      <alignment horizontal="center"/>
    </xf>
    <xf numFmtId="3" fontId="46" fillId="0" borderId="23" xfId="0" applyNumberFormat="1" applyFont="1" applyBorder="1" applyAlignment="1">
      <alignment horizontal="center"/>
    </xf>
    <xf numFmtId="3" fontId="46" fillId="31" borderId="19" xfId="0" applyNumberFormat="1" applyFont="1" applyFill="1" applyBorder="1" applyAlignment="1">
      <alignment horizontal="center"/>
    </xf>
    <xf numFmtId="0" fontId="2" fillId="0" borderId="21" xfId="0" applyFont="1" applyBorder="1" applyAlignment="1">
      <alignment horizontal="center"/>
    </xf>
    <xf numFmtId="3" fontId="2" fillId="31" borderId="19" xfId="0" applyNumberFormat="1" applyFont="1" applyFill="1" applyBorder="1" applyAlignment="1">
      <alignment horizontal="center"/>
    </xf>
    <xf numFmtId="0" fontId="5" fillId="0" borderId="44" xfId="0" applyFont="1" applyBorder="1"/>
    <xf numFmtId="0" fontId="5" fillId="0" borderId="45" xfId="0" applyFont="1" applyBorder="1" applyAlignment="1">
      <alignment horizontal="center"/>
    </xf>
    <xf numFmtId="0" fontId="5" fillId="0" borderId="38" xfId="0" applyFont="1" applyBorder="1" applyAlignment="1">
      <alignment horizontal="center"/>
    </xf>
    <xf numFmtId="0" fontId="5" fillId="0" borderId="37" xfId="0" applyFont="1" applyBorder="1"/>
    <xf numFmtId="3" fontId="5" fillId="0" borderId="38" xfId="0" applyNumberFormat="1" applyFont="1" applyBorder="1" applyAlignment="1">
      <alignment horizontal="center"/>
    </xf>
    <xf numFmtId="0" fontId="5" fillId="0" borderId="53" xfId="0" applyFont="1" applyBorder="1"/>
    <xf numFmtId="0" fontId="5" fillId="0" borderId="54" xfId="0" applyFont="1" applyBorder="1" applyAlignment="1">
      <alignment horizontal="center"/>
    </xf>
    <xf numFmtId="44" fontId="5" fillId="0" borderId="38" xfId="0" applyNumberFormat="1" applyFont="1" applyBorder="1" applyAlignment="1">
      <alignment horizontal="center"/>
    </xf>
    <xf numFmtId="0" fontId="5" fillId="0" borderId="39" xfId="0" applyFont="1" applyBorder="1"/>
    <xf numFmtId="6" fontId="2" fillId="0" borderId="52" xfId="0" applyNumberFormat="1" applyFont="1" applyBorder="1" applyAlignment="1">
      <alignment horizontal="center"/>
    </xf>
    <xf numFmtId="6" fontId="5" fillId="0" borderId="40" xfId="0" applyNumberFormat="1" applyFont="1" applyBorder="1" applyAlignment="1">
      <alignment horizontal="center"/>
    </xf>
    <xf numFmtId="169" fontId="2" fillId="0" borderId="24" xfId="0" applyNumberFormat="1" applyFont="1" applyBorder="1" applyAlignment="1">
      <alignment horizontal="center"/>
    </xf>
    <xf numFmtId="169" fontId="5" fillId="0" borderId="38" xfId="0" applyNumberFormat="1" applyFont="1" applyBorder="1" applyAlignment="1">
      <alignment horizontal="center"/>
    </xf>
    <xf numFmtId="169" fontId="46" fillId="0" borderId="24" xfId="0" applyNumberFormat="1" applyFont="1" applyBorder="1" applyAlignment="1">
      <alignment horizontal="center"/>
    </xf>
    <xf numFmtId="0" fontId="2" fillId="0" borderId="50" xfId="0" applyFont="1" applyBorder="1"/>
    <xf numFmtId="0" fontId="45" fillId="0" borderId="21" xfId="0" applyFont="1" applyBorder="1" applyAlignment="1">
      <alignment horizontal="center"/>
    </xf>
    <xf numFmtId="0" fontId="5" fillId="0" borderId="21" xfId="0" applyFont="1" applyBorder="1" applyAlignment="1">
      <alignment horizontal="center"/>
    </xf>
    <xf numFmtId="0" fontId="5" fillId="0" borderId="55" xfId="0" applyFont="1" applyBorder="1" applyAlignment="1">
      <alignment horizontal="center"/>
    </xf>
    <xf numFmtId="3" fontId="46" fillId="0" borderId="51" xfId="0" applyNumberFormat="1" applyFont="1" applyBorder="1" applyAlignment="1">
      <alignment horizontal="center"/>
    </xf>
    <xf numFmtId="3" fontId="5" fillId="0" borderId="45" xfId="0" applyNumberFormat="1" applyFont="1" applyBorder="1" applyAlignment="1">
      <alignment horizontal="center"/>
    </xf>
    <xf numFmtId="6" fontId="46" fillId="0" borderId="52" xfId="0" applyNumberFormat="1" applyFont="1" applyBorder="1" applyAlignment="1">
      <alignment horizontal="center"/>
    </xf>
    <xf numFmtId="0" fontId="42" fillId="0" borderId="0" xfId="61" applyFont="1"/>
    <xf numFmtId="0" fontId="2" fillId="0" borderId="0" xfId="61"/>
    <xf numFmtId="0" fontId="2" fillId="0" borderId="46" xfId="61" applyBorder="1"/>
    <xf numFmtId="0" fontId="2" fillId="0" borderId="47" xfId="61" applyBorder="1"/>
    <xf numFmtId="0" fontId="2" fillId="0" borderId="41" xfId="61" applyBorder="1"/>
    <xf numFmtId="0" fontId="2" fillId="0" borderId="14" xfId="61" applyBorder="1"/>
    <xf numFmtId="0" fontId="2" fillId="0" borderId="0" xfId="61" applyAlignment="1">
      <alignment wrapText="1"/>
    </xf>
    <xf numFmtId="0" fontId="2" fillId="0" borderId="24" xfId="61" applyBorder="1"/>
    <xf numFmtId="7" fontId="2" fillId="0" borderId="0" xfId="39" applyNumberFormat="1"/>
    <xf numFmtId="43" fontId="5" fillId="0" borderId="25" xfId="98" applyFont="1" applyBorder="1" applyAlignment="1">
      <alignment vertical="center"/>
    </xf>
    <xf numFmtId="43" fontId="5" fillId="0" borderId="26" xfId="98" applyFont="1" applyBorder="1" applyAlignment="1">
      <alignment horizontal="center" vertical="center"/>
    </xf>
    <xf numFmtId="43" fontId="5" fillId="0" borderId="30" xfId="98" applyFont="1" applyBorder="1" applyAlignment="1">
      <alignment horizontal="center" vertical="center"/>
    </xf>
    <xf numFmtId="43" fontId="5" fillId="0" borderId="0" xfId="98" applyFont="1"/>
    <xf numFmtId="43" fontId="5" fillId="0" borderId="34" xfId="98" applyFont="1" applyBorder="1"/>
    <xf numFmtId="43" fontId="5" fillId="0" borderId="25" xfId="98" applyFont="1" applyBorder="1"/>
    <xf numFmtId="43" fontId="5" fillId="0" borderId="30" xfId="98" applyFont="1" applyBorder="1"/>
    <xf numFmtId="169" fontId="0" fillId="0" borderId="0" xfId="0" applyNumberFormat="1" applyAlignment="1">
      <alignment horizontal="center" vertical="center"/>
    </xf>
    <xf numFmtId="169" fontId="0" fillId="0" borderId="0" xfId="39" applyNumberFormat="1" applyFont="1" applyAlignment="1">
      <alignment horizontal="center" vertical="center"/>
    </xf>
    <xf numFmtId="170" fontId="5" fillId="0" borderId="51" xfId="39" applyNumberFormat="1" applyFont="1" applyBorder="1" applyAlignment="1">
      <alignment horizontal="center" vertical="center"/>
    </xf>
    <xf numFmtId="10" fontId="0" fillId="0" borderId="24" xfId="86" applyNumberFormat="1" applyFont="1" applyFill="1" applyBorder="1" applyAlignment="1">
      <alignment horizontal="center" vertical="center"/>
    </xf>
    <xf numFmtId="44" fontId="0" fillId="0" borderId="0" xfId="39" applyFont="1" applyBorder="1" applyAlignment="1">
      <alignment horizontal="center" vertical="center"/>
    </xf>
    <xf numFmtId="43" fontId="5" fillId="0" borderId="0" xfId="98" applyFont="1" applyBorder="1" applyAlignment="1">
      <alignment horizontal="center" vertical="center"/>
    </xf>
    <xf numFmtId="0" fontId="5" fillId="0" borderId="44" xfId="0" applyFont="1" applyBorder="1" applyAlignment="1">
      <alignment horizontal="center" vertical="top"/>
    </xf>
    <xf numFmtId="0" fontId="5" fillId="0" borderId="37" xfId="0" applyFont="1" applyBorder="1" applyAlignment="1">
      <alignment horizontal="center" vertical="top"/>
    </xf>
    <xf numFmtId="0" fontId="5" fillId="0" borderId="50" xfId="0" applyFont="1" applyBorder="1" applyAlignment="1">
      <alignment horizontal="center" vertical="top"/>
    </xf>
    <xf numFmtId="0" fontId="5" fillId="0" borderId="39" xfId="0" applyFont="1" applyBorder="1" applyAlignment="1">
      <alignment horizontal="center" vertical="top"/>
    </xf>
    <xf numFmtId="0" fontId="2" fillId="0" borderId="45" xfId="0" applyFont="1" applyBorder="1" applyAlignment="1">
      <alignment vertical="top" wrapText="1"/>
    </xf>
    <xf numFmtId="0" fontId="2" fillId="0" borderId="38" xfId="0" applyFont="1" applyBorder="1" applyAlignment="1">
      <alignment vertical="top" wrapText="1"/>
    </xf>
    <xf numFmtId="44" fontId="52" fillId="0" borderId="22" xfId="39" applyFont="1" applyBorder="1"/>
    <xf numFmtId="43" fontId="0" fillId="0" borderId="21" xfId="98" applyFont="1" applyBorder="1"/>
    <xf numFmtId="43" fontId="0" fillId="0" borderId="22" xfId="98" applyFont="1" applyBorder="1"/>
    <xf numFmtId="43" fontId="0" fillId="0" borderId="0" xfId="98" applyFont="1"/>
    <xf numFmtId="171" fontId="0" fillId="0" borderId="21" xfId="98" applyNumberFormat="1" applyFont="1" applyBorder="1"/>
    <xf numFmtId="171" fontId="0" fillId="0" borderId="22" xfId="98" applyNumberFormat="1" applyFont="1" applyBorder="1"/>
    <xf numFmtId="171" fontId="0" fillId="0" borderId="23" xfId="98" applyNumberFormat="1" applyFont="1" applyBorder="1"/>
    <xf numFmtId="171" fontId="5" fillId="0" borderId="23" xfId="98" applyNumberFormat="1" applyFont="1" applyBorder="1"/>
    <xf numFmtId="0" fontId="5" fillId="29" borderId="24" xfId="0" applyFont="1" applyFill="1" applyBorder="1" applyAlignment="1">
      <alignment horizontal="center"/>
    </xf>
    <xf numFmtId="0" fontId="0" fillId="0" borderId="24" xfId="0" applyBorder="1" applyAlignment="1">
      <alignment horizontal="center" wrapText="1"/>
    </xf>
    <xf numFmtId="0" fontId="0" fillId="0" borderId="0" xfId="0" applyAlignment="1">
      <alignment horizontal="center" wrapText="1"/>
    </xf>
    <xf numFmtId="166" fontId="0" fillId="0" borderId="24" xfId="0" applyNumberFormat="1" applyBorder="1" applyAlignment="1">
      <alignment horizontal="center" wrapText="1"/>
    </xf>
    <xf numFmtId="0" fontId="0" fillId="0" borderId="24" xfId="0" applyBorder="1" applyAlignment="1">
      <alignment horizontal="center"/>
    </xf>
    <xf numFmtId="171" fontId="0" fillId="0" borderId="24" xfId="98" applyNumberFormat="1" applyFont="1" applyBorder="1"/>
    <xf numFmtId="44" fontId="52" fillId="0" borderId="24" xfId="86" applyNumberFormat="1" applyFont="1" applyBorder="1"/>
    <xf numFmtId="44" fontId="52" fillId="0" borderId="24" xfId="39" applyFont="1" applyBorder="1"/>
    <xf numFmtId="44" fontId="52" fillId="0" borderId="17" xfId="39" applyFont="1" applyBorder="1"/>
    <xf numFmtId="43" fontId="0" fillId="0" borderId="0" xfId="0" applyNumberFormat="1"/>
    <xf numFmtId="4" fontId="0" fillId="0" borderId="0" xfId="0" applyNumberFormat="1" applyAlignment="1">
      <alignment vertical="top"/>
    </xf>
    <xf numFmtId="43" fontId="5" fillId="28" borderId="27" xfId="98" applyFont="1" applyFill="1" applyBorder="1" applyAlignment="1">
      <alignment horizontal="center" vertical="center"/>
    </xf>
    <xf numFmtId="43" fontId="5" fillId="28" borderId="28" xfId="98" applyFont="1" applyFill="1" applyBorder="1" applyAlignment="1">
      <alignment horizontal="center" vertical="center"/>
    </xf>
    <xf numFmtId="170" fontId="5" fillId="26" borderId="36" xfId="39" applyNumberFormat="1" applyFont="1" applyFill="1" applyBorder="1"/>
    <xf numFmtId="170" fontId="5" fillId="0" borderId="24" xfId="39" applyNumberFormat="1" applyFont="1" applyBorder="1"/>
    <xf numFmtId="170" fontId="0" fillId="0" borderId="0" xfId="39" applyNumberFormat="1" applyFont="1"/>
    <xf numFmtId="0" fontId="55" fillId="0" borderId="0" xfId="0" applyFont="1" applyAlignment="1">
      <alignment horizontal="left"/>
    </xf>
    <xf numFmtId="0" fontId="52" fillId="0" borderId="0" xfId="0" applyFont="1" applyAlignment="1">
      <alignment vertical="top"/>
    </xf>
    <xf numFmtId="0" fontId="57" fillId="0" borderId="0" xfId="0" applyFont="1" applyAlignment="1">
      <alignment horizontal="left" vertical="center"/>
    </xf>
    <xf numFmtId="0" fontId="52" fillId="0" borderId="0" xfId="0" applyFont="1" applyAlignment="1">
      <alignment horizontal="center" vertical="top" wrapText="1"/>
    </xf>
    <xf numFmtId="0" fontId="44" fillId="0" borderId="24" xfId="0" applyFont="1" applyBorder="1" applyAlignment="1">
      <alignment horizontal="center" vertical="center" wrapText="1"/>
    </xf>
    <xf numFmtId="0" fontId="5" fillId="0" borderId="50" xfId="0" applyFont="1" applyBorder="1" applyAlignment="1">
      <alignment horizontal="center" vertical="top" wrapText="1"/>
    </xf>
    <xf numFmtId="171" fontId="0" fillId="0" borderId="0" xfId="98" applyNumberFormat="1" applyFont="1"/>
    <xf numFmtId="170" fontId="0" fillId="0" borderId="21" xfId="39" applyNumberFormat="1" applyFont="1" applyBorder="1"/>
    <xf numFmtId="170" fontId="0" fillId="0" borderId="22" xfId="39" applyNumberFormat="1" applyFont="1" applyBorder="1"/>
    <xf numFmtId="170" fontId="0" fillId="0" borderId="24" xfId="39" applyNumberFormat="1" applyFont="1" applyBorder="1" applyAlignment="1">
      <alignment horizontal="center" vertical="center"/>
    </xf>
    <xf numFmtId="170" fontId="0" fillId="0" borderId="52" xfId="39" applyNumberFormat="1" applyFont="1" applyBorder="1" applyAlignment="1">
      <alignment horizontal="center" vertical="center"/>
    </xf>
    <xf numFmtId="170" fontId="2" fillId="0" borderId="0" xfId="39" applyNumberFormat="1" applyFont="1" applyAlignment="1">
      <alignment horizontal="center" vertical="center"/>
    </xf>
    <xf numFmtId="170" fontId="0" fillId="0" borderId="0" xfId="39" applyNumberFormat="1" applyFont="1" applyAlignment="1">
      <alignment horizontal="center" vertical="center"/>
    </xf>
    <xf numFmtId="170" fontId="2" fillId="27" borderId="28" xfId="39" applyNumberFormat="1" applyFont="1" applyFill="1" applyBorder="1" applyAlignment="1">
      <alignment horizontal="center" vertical="center"/>
    </xf>
    <xf numFmtId="170" fontId="2" fillId="27" borderId="24" xfId="39" applyNumberFormat="1" applyFont="1" applyFill="1" applyBorder="1" applyAlignment="1">
      <alignment horizontal="center" vertical="center"/>
    </xf>
    <xf numFmtId="170" fontId="5" fillId="0" borderId="26" xfId="39" applyNumberFormat="1" applyFont="1" applyBorder="1" applyAlignment="1">
      <alignment horizontal="center" vertical="center"/>
    </xf>
    <xf numFmtId="44" fontId="2" fillId="0" borderId="0" xfId="39" applyFill="1" applyBorder="1"/>
    <xf numFmtId="44" fontId="0" fillId="36" borderId="37" xfId="0" applyNumberFormat="1" applyFill="1" applyBorder="1"/>
    <xf numFmtId="44" fontId="0" fillId="36" borderId="24" xfId="0" applyNumberFormat="1" applyFill="1" applyBorder="1"/>
    <xf numFmtId="44" fontId="0" fillId="36" borderId="38" xfId="0" applyNumberFormat="1" applyFill="1" applyBorder="1"/>
    <xf numFmtId="4" fontId="47" fillId="0" borderId="23" xfId="0" applyNumberFormat="1" applyFont="1" applyBorder="1" applyAlignment="1">
      <alignment horizontal="center" vertical="center"/>
    </xf>
    <xf numFmtId="170" fontId="2" fillId="0" borderId="23" xfId="39" applyNumberFormat="1" applyFont="1" applyBorder="1" applyAlignment="1">
      <alignment horizontal="center" vertical="center"/>
    </xf>
    <xf numFmtId="44" fontId="0" fillId="0" borderId="23" xfId="39" applyFont="1" applyBorder="1" applyAlignment="1">
      <alignment horizontal="center" vertical="center"/>
    </xf>
    <xf numFmtId="170" fontId="0" fillId="0" borderId="23" xfId="39" applyNumberFormat="1" applyFont="1" applyBorder="1" applyAlignment="1">
      <alignment horizontal="center" vertical="center"/>
    </xf>
    <xf numFmtId="170" fontId="2" fillId="27" borderId="23" xfId="39" applyNumberFormat="1" applyFont="1" applyFill="1" applyBorder="1" applyAlignment="1">
      <alignment horizontal="center" vertical="center"/>
    </xf>
    <xf numFmtId="44" fontId="0" fillId="0" borderId="56" xfId="39" applyFont="1" applyBorder="1" applyAlignment="1">
      <alignment horizontal="center" vertical="center"/>
    </xf>
    <xf numFmtId="170" fontId="0" fillId="0" borderId="37" xfId="0" applyNumberFormat="1" applyBorder="1"/>
    <xf numFmtId="170" fontId="0" fillId="0" borderId="24" xfId="0" applyNumberFormat="1" applyBorder="1"/>
    <xf numFmtId="170" fontId="0" fillId="36" borderId="24" xfId="0" applyNumberFormat="1" applyFill="1" applyBorder="1"/>
    <xf numFmtId="44" fontId="0" fillId="36" borderId="52" xfId="0" applyNumberFormat="1" applyFill="1" applyBorder="1"/>
    <xf numFmtId="44" fontId="0" fillId="36" borderId="39" xfId="0" applyNumberFormat="1" applyFill="1" applyBorder="1"/>
    <xf numFmtId="0" fontId="2" fillId="0" borderId="38" xfId="0" applyFont="1" applyBorder="1" applyAlignment="1">
      <alignment vertical="center" wrapText="1"/>
    </xf>
    <xf numFmtId="0" fontId="5" fillId="0" borderId="38" xfId="0" applyFont="1" applyBorder="1" applyAlignment="1">
      <alignment wrapText="1"/>
    </xf>
    <xf numFmtId="0" fontId="5" fillId="0" borderId="0" xfId="0" applyFont="1" applyAlignment="1">
      <alignment vertical="top" wrapText="1"/>
    </xf>
    <xf numFmtId="170" fontId="2" fillId="0" borderId="24" xfId="0" applyNumberFormat="1" applyFont="1" applyBorder="1"/>
    <xf numFmtId="44" fontId="2" fillId="36" borderId="24" xfId="0" applyNumberFormat="1" applyFont="1" applyFill="1" applyBorder="1"/>
    <xf numFmtId="170" fontId="2" fillId="36" borderId="24" xfId="0" applyNumberFormat="1" applyFont="1" applyFill="1" applyBorder="1"/>
    <xf numFmtId="44" fontId="2" fillId="36" borderId="52" xfId="0" applyNumberFormat="1" applyFont="1" applyFill="1" applyBorder="1"/>
    <xf numFmtId="0" fontId="5" fillId="26" borderId="19" xfId="0" applyFont="1" applyFill="1" applyBorder="1" applyProtection="1">
      <protection locked="0"/>
    </xf>
    <xf numFmtId="2" fontId="5" fillId="29" borderId="33" xfId="0" applyNumberFormat="1" applyFont="1" applyFill="1" applyBorder="1" applyAlignment="1">
      <alignment wrapText="1"/>
    </xf>
    <xf numFmtId="2" fontId="5" fillId="29" borderId="25" xfId="0" applyNumberFormat="1" applyFont="1" applyFill="1" applyBorder="1" applyAlignment="1">
      <alignment wrapText="1"/>
    </xf>
    <xf numFmtId="0" fontId="5" fillId="26" borderId="26" xfId="0" applyFont="1" applyFill="1" applyBorder="1" applyAlignment="1">
      <alignment wrapText="1"/>
    </xf>
    <xf numFmtId="0" fontId="5" fillId="27" borderId="28" xfId="0" applyFont="1" applyFill="1" applyBorder="1" applyAlignment="1">
      <alignment horizontal="center" vertical="center" wrapText="1"/>
    </xf>
    <xf numFmtId="169" fontId="5" fillId="28" borderId="28" xfId="39" applyNumberFormat="1" applyFont="1" applyFill="1" applyBorder="1" applyAlignment="1" applyProtection="1">
      <alignment horizontal="center" vertical="center" wrapText="1"/>
    </xf>
    <xf numFmtId="44" fontId="5" fillId="28" borderId="28" xfId="39" applyFont="1" applyFill="1" applyBorder="1" applyAlignment="1" applyProtection="1">
      <alignment horizontal="center" vertical="center" wrapText="1"/>
    </xf>
    <xf numFmtId="44" fontId="5" fillId="35" borderId="28" xfId="39" applyFont="1" applyFill="1" applyBorder="1" applyAlignment="1" applyProtection="1">
      <alignment horizontal="center" vertical="center" wrapText="1"/>
    </xf>
    <xf numFmtId="0" fontId="5" fillId="28" borderId="28" xfId="0" applyFont="1" applyFill="1" applyBorder="1" applyAlignment="1">
      <alignment horizontal="center" vertical="center" wrapText="1"/>
    </xf>
    <xf numFmtId="10" fontId="5" fillId="28" borderId="28" xfId="86" applyNumberFormat="1" applyFont="1" applyFill="1" applyBorder="1" applyAlignment="1" applyProtection="1">
      <alignment horizontal="center" vertical="center" wrapText="1"/>
    </xf>
    <xf numFmtId="170" fontId="5" fillId="27" borderId="28" xfId="39" applyNumberFormat="1" applyFont="1" applyFill="1" applyBorder="1" applyAlignment="1" applyProtection="1">
      <alignment horizontal="center" vertical="center" wrapText="1"/>
    </xf>
    <xf numFmtId="0" fontId="5" fillId="26" borderId="29" xfId="0" applyFont="1" applyFill="1" applyBorder="1" applyAlignment="1">
      <alignment horizontal="center" vertical="center" wrapText="1"/>
    </xf>
    <xf numFmtId="0" fontId="5" fillId="30" borderId="27" xfId="0" applyFont="1" applyFill="1" applyBorder="1" applyAlignment="1">
      <alignment horizontal="center" vertical="center" wrapText="1"/>
    </xf>
    <xf numFmtId="0" fontId="5" fillId="30" borderId="28" xfId="0" applyFont="1" applyFill="1" applyBorder="1" applyAlignment="1">
      <alignment horizontal="center" vertical="center" wrapText="1"/>
    </xf>
    <xf numFmtId="0" fontId="5" fillId="32" borderId="29" xfId="0" applyFont="1" applyFill="1" applyBorder="1" applyAlignment="1">
      <alignment horizontal="center" vertical="center" wrapText="1"/>
    </xf>
    <xf numFmtId="0" fontId="5" fillId="0" borderId="0" xfId="0" applyFont="1" applyAlignment="1">
      <alignment wrapText="1"/>
    </xf>
    <xf numFmtId="44" fontId="5" fillId="34" borderId="27" xfId="39" applyFont="1" applyFill="1" applyBorder="1" applyAlignment="1" applyProtection="1">
      <alignment horizontal="center" vertical="center" wrapText="1"/>
    </xf>
    <xf numFmtId="0" fontId="5" fillId="34" borderId="28" xfId="0" applyFont="1" applyFill="1" applyBorder="1" applyAlignment="1">
      <alignment horizontal="center" vertical="center" wrapText="1"/>
    </xf>
    <xf numFmtId="44" fontId="5" fillId="34" borderId="28" xfId="39" applyFont="1" applyFill="1" applyBorder="1" applyAlignment="1" applyProtection="1">
      <alignment horizontal="center" vertical="center" wrapText="1"/>
    </xf>
    <xf numFmtId="0" fontId="5" fillId="34" borderId="29" xfId="0" applyFont="1" applyFill="1" applyBorder="1" applyAlignment="1">
      <alignment horizontal="center" vertical="center" wrapText="1"/>
    </xf>
    <xf numFmtId="42" fontId="0" fillId="0" borderId="38" xfId="0" applyNumberFormat="1" applyBorder="1"/>
    <xf numFmtId="44" fontId="0" fillId="0" borderId="37" xfId="0" applyNumberFormat="1" applyBorder="1"/>
    <xf numFmtId="44" fontId="0" fillId="36" borderId="40" xfId="0" applyNumberFormat="1" applyFill="1" applyBorder="1"/>
    <xf numFmtId="0" fontId="2" fillId="0" borderId="24" xfId="1" applyBorder="1"/>
    <xf numFmtId="44" fontId="0" fillId="0" borderId="24" xfId="39" applyFont="1" applyFill="1" applyBorder="1" applyAlignment="1">
      <alignment horizontal="center" vertical="center"/>
    </xf>
    <xf numFmtId="170" fontId="0" fillId="0" borderId="24" xfId="39" applyNumberFormat="1" applyFont="1" applyFill="1" applyBorder="1" applyAlignment="1">
      <alignment horizontal="center" vertical="center"/>
    </xf>
    <xf numFmtId="170" fontId="0" fillId="0" borderId="23" xfId="39" applyNumberFormat="1" applyFont="1" applyFill="1" applyBorder="1" applyAlignment="1">
      <alignment horizontal="center" vertical="center"/>
    </xf>
    <xf numFmtId="170" fontId="2" fillId="0" borderId="24" xfId="39" applyNumberFormat="1" applyFont="1" applyFill="1" applyBorder="1" applyAlignment="1">
      <alignment horizontal="center" vertical="center"/>
    </xf>
    <xf numFmtId="44" fontId="0" fillId="0" borderId="38" xfId="39" applyFont="1" applyFill="1" applyBorder="1" applyAlignment="1">
      <alignment horizontal="center" vertical="center"/>
    </xf>
    <xf numFmtId="0" fontId="2" fillId="0" borderId="57" xfId="0" applyFont="1" applyBorder="1"/>
    <xf numFmtId="0" fontId="2" fillId="0" borderId="58" xfId="0" applyFont="1" applyBorder="1"/>
    <xf numFmtId="4" fontId="47" fillId="0" borderId="59" xfId="0" applyNumberFormat="1" applyFont="1" applyBorder="1" applyAlignment="1">
      <alignment horizontal="center" vertical="center"/>
    </xf>
    <xf numFmtId="170" fontId="0" fillId="0" borderId="59" xfId="39" applyNumberFormat="1" applyFont="1" applyBorder="1" applyAlignment="1">
      <alignment horizontal="center" vertical="center"/>
    </xf>
    <xf numFmtId="10" fontId="0" fillId="0" borderId="52" xfId="86" applyNumberFormat="1" applyFont="1" applyFill="1" applyBorder="1" applyAlignment="1">
      <alignment horizontal="center" vertical="center"/>
    </xf>
    <xf numFmtId="170" fontId="2" fillId="27" borderId="52" xfId="39" applyNumberFormat="1" applyFont="1" applyFill="1" applyBorder="1" applyAlignment="1">
      <alignment horizontal="center" vertical="center"/>
    </xf>
    <xf numFmtId="170" fontId="0" fillId="0" borderId="0" xfId="0" applyNumberFormat="1"/>
    <xf numFmtId="44" fontId="0" fillId="0" borderId="47" xfId="39" applyFont="1" applyFill="1" applyBorder="1"/>
    <xf numFmtId="44" fontId="0" fillId="0" borderId="24" xfId="39" applyFont="1" applyFill="1" applyBorder="1"/>
    <xf numFmtId="44" fontId="0" fillId="0" borderId="52" xfId="39" applyFont="1" applyFill="1" applyBorder="1"/>
    <xf numFmtId="10" fontId="0" fillId="0" borderId="24" xfId="86" applyNumberFormat="1" applyFont="1" applyBorder="1"/>
    <xf numFmtId="170" fontId="2" fillId="0" borderId="24" xfId="39" applyNumberFormat="1" applyFont="1" applyBorder="1" applyAlignment="1">
      <alignment horizontal="center" vertical="center"/>
    </xf>
    <xf numFmtId="44" fontId="0" fillId="36" borderId="44" xfId="0" applyNumberFormat="1" applyFill="1" applyBorder="1"/>
    <xf numFmtId="44" fontId="0" fillId="36" borderId="51" xfId="0" applyNumberFormat="1" applyFill="1" applyBorder="1"/>
    <xf numFmtId="44" fontId="0" fillId="36" borderId="45" xfId="0" applyNumberFormat="1" applyFill="1" applyBorder="1"/>
    <xf numFmtId="170" fontId="0" fillId="36" borderId="37" xfId="0" applyNumberFormat="1" applyFill="1" applyBorder="1"/>
    <xf numFmtId="0" fontId="0" fillId="0" borderId="42" xfId="0" applyBorder="1" applyAlignment="1">
      <alignment horizontal="center"/>
    </xf>
    <xf numFmtId="3" fontId="44" fillId="0" borderId="22" xfId="0" applyNumberFormat="1" applyFont="1" applyBorder="1" applyAlignment="1">
      <alignment horizontal="center"/>
    </xf>
    <xf numFmtId="44" fontId="0" fillId="0" borderId="22" xfId="39" applyFont="1" applyBorder="1" applyAlignment="1">
      <alignment horizontal="center"/>
    </xf>
    <xf numFmtId="44" fontId="0" fillId="0" borderId="23" xfId="39" applyFont="1" applyBorder="1" applyAlignment="1">
      <alignment horizontal="center"/>
    </xf>
    <xf numFmtId="0" fontId="44" fillId="0" borderId="0" xfId="0" applyFont="1" applyAlignment="1">
      <alignment horizontal="center"/>
    </xf>
    <xf numFmtId="9" fontId="0" fillId="0" borderId="48" xfId="0" applyNumberFormat="1" applyBorder="1" applyAlignment="1">
      <alignment horizontal="center"/>
    </xf>
    <xf numFmtId="0" fontId="44" fillId="0" borderId="24" xfId="0" applyFont="1" applyBorder="1" applyAlignment="1">
      <alignment horizontal="center" wrapText="1"/>
    </xf>
    <xf numFmtId="44" fontId="44" fillId="0" borderId="24" xfId="39" applyFont="1" applyBorder="1" applyAlignment="1">
      <alignment horizontal="center" wrapText="1"/>
    </xf>
    <xf numFmtId="0" fontId="44" fillId="0" borderId="41" xfId="0" applyFont="1" applyBorder="1" applyAlignment="1">
      <alignment horizontal="center"/>
    </xf>
    <xf numFmtId="0" fontId="44" fillId="0" borderId="22" xfId="0" applyFont="1" applyBorder="1" applyAlignment="1">
      <alignment horizontal="center"/>
    </xf>
    <xf numFmtId="44" fontId="44" fillId="0" borderId="22" xfId="39" applyFont="1" applyBorder="1" applyAlignment="1">
      <alignment horizontal="center"/>
    </xf>
    <xf numFmtId="44" fontId="44" fillId="0" borderId="22" xfId="0" applyNumberFormat="1" applyFont="1" applyBorder="1" applyAlignment="1">
      <alignment horizontal="center"/>
    </xf>
    <xf numFmtId="7" fontId="44" fillId="0" borderId="23" xfId="0" applyNumberFormat="1" applyFont="1" applyBorder="1" applyAlignment="1">
      <alignment horizontal="center"/>
    </xf>
    <xf numFmtId="44" fontId="44" fillId="0" borderId="23" xfId="0" applyNumberFormat="1" applyFont="1" applyBorder="1" applyAlignment="1">
      <alignment horizontal="center"/>
    </xf>
    <xf numFmtId="44" fontId="44" fillId="0" borderId="23" xfId="39" applyFont="1" applyBorder="1" applyAlignment="1">
      <alignment horizontal="center"/>
    </xf>
    <xf numFmtId="0" fontId="43" fillId="0" borderId="0" xfId="0" applyFont="1" applyAlignment="1">
      <alignment horizontal="center"/>
    </xf>
    <xf numFmtId="172" fontId="0" fillId="0" borderId="0" xfId="0" applyNumberFormat="1" applyAlignment="1">
      <alignment horizontal="center"/>
    </xf>
    <xf numFmtId="0" fontId="0" fillId="0" borderId="9" xfId="0" applyBorder="1" applyAlignment="1">
      <alignment horizontal="center"/>
    </xf>
    <xf numFmtId="0" fontId="44" fillId="0" borderId="48" xfId="0" applyFont="1" applyBorder="1" applyAlignment="1">
      <alignment horizontal="center"/>
    </xf>
    <xf numFmtId="0" fontId="44" fillId="0" borderId="42" xfId="0" applyFont="1" applyBorder="1" applyAlignment="1">
      <alignment horizontal="center"/>
    </xf>
    <xf numFmtId="172" fontId="0" fillId="0" borderId="41" xfId="0" applyNumberFormat="1" applyBorder="1" applyAlignment="1">
      <alignment horizontal="center"/>
    </xf>
    <xf numFmtId="169" fontId="44" fillId="0" borderId="22" xfId="0" applyNumberFormat="1" applyFont="1" applyBorder="1" applyAlignment="1">
      <alignment horizontal="center"/>
    </xf>
    <xf numFmtId="0" fontId="0" fillId="0" borderId="22" xfId="0" applyBorder="1" applyAlignment="1">
      <alignment horizontal="center"/>
    </xf>
    <xf numFmtId="0" fontId="43" fillId="0" borderId="22" xfId="0" applyFont="1" applyBorder="1" applyAlignment="1">
      <alignment horizontal="center"/>
    </xf>
    <xf numFmtId="0" fontId="0" fillId="0" borderId="41" xfId="0" applyBorder="1" applyAlignment="1">
      <alignment horizontal="center"/>
    </xf>
    <xf numFmtId="1" fontId="0" fillId="0" borderId="22" xfId="0" applyNumberFormat="1" applyBorder="1" applyAlignment="1">
      <alignment horizontal="center"/>
    </xf>
    <xf numFmtId="44" fontId="0" fillId="0" borderId="22" xfId="0" applyNumberFormat="1" applyBorder="1" applyAlignment="1">
      <alignment horizontal="center"/>
    </xf>
    <xf numFmtId="0" fontId="0" fillId="0" borderId="23" xfId="0" applyBorder="1" applyAlignment="1">
      <alignment horizontal="center"/>
    </xf>
    <xf numFmtId="0" fontId="43" fillId="0" borderId="23" xfId="0" applyFont="1" applyBorder="1" applyAlignment="1">
      <alignment horizontal="center"/>
    </xf>
    <xf numFmtId="3" fontId="44" fillId="0" borderId="23" xfId="0" applyNumberFormat="1" applyFont="1" applyBorder="1" applyAlignment="1">
      <alignment horizontal="center"/>
    </xf>
    <xf numFmtId="0" fontId="0" fillId="0" borderId="49" xfId="0" applyBorder="1" applyAlignment="1">
      <alignment horizontal="center"/>
    </xf>
    <xf numFmtId="1" fontId="0" fillId="0" borderId="23" xfId="0" applyNumberFormat="1" applyBorder="1" applyAlignment="1">
      <alignment horizontal="center"/>
    </xf>
    <xf numFmtId="44" fontId="0" fillId="0" borderId="23" xfId="0" applyNumberFormat="1" applyBorder="1" applyAlignment="1">
      <alignment horizontal="center"/>
    </xf>
    <xf numFmtId="0" fontId="2" fillId="0" borderId="0" xfId="61" applyAlignment="1">
      <alignment horizontal="center"/>
    </xf>
    <xf numFmtId="0" fontId="44" fillId="0" borderId="0" xfId="61" applyFont="1" applyAlignment="1">
      <alignment horizontal="center"/>
    </xf>
    <xf numFmtId="0" fontId="43" fillId="0" borderId="0" xfId="61" applyFont="1" applyAlignment="1">
      <alignment horizontal="center"/>
    </xf>
    <xf numFmtId="0" fontId="2" fillId="0" borderId="42" xfId="61" applyBorder="1" applyAlignment="1">
      <alignment horizontal="center"/>
    </xf>
    <xf numFmtId="0" fontId="2" fillId="0" borderId="9" xfId="61" applyBorder="1" applyAlignment="1">
      <alignment horizontal="center"/>
    </xf>
    <xf numFmtId="0" fontId="44" fillId="0" borderId="48" xfId="61" applyFont="1" applyBorder="1" applyAlignment="1">
      <alignment horizontal="center"/>
    </xf>
    <xf numFmtId="0" fontId="44" fillId="0" borderId="24" xfId="61" applyFont="1" applyBorder="1" applyAlignment="1">
      <alignment horizontal="center" wrapText="1"/>
    </xf>
    <xf numFmtId="170" fontId="44" fillId="0" borderId="14" xfId="39" applyNumberFormat="1" applyFont="1" applyBorder="1" applyAlignment="1">
      <alignment horizontal="center"/>
    </xf>
    <xf numFmtId="172" fontId="44" fillId="0" borderId="22" xfId="0" applyNumberFormat="1" applyFont="1" applyBorder="1" applyAlignment="1">
      <alignment horizontal="center"/>
    </xf>
    <xf numFmtId="0" fontId="44" fillId="0" borderId="22" xfId="61" applyFont="1" applyBorder="1" applyAlignment="1">
      <alignment horizontal="center"/>
    </xf>
    <xf numFmtId="0" fontId="44" fillId="0" borderId="41" xfId="61" applyFont="1" applyBorder="1" applyAlignment="1">
      <alignment horizontal="center"/>
    </xf>
    <xf numFmtId="3" fontId="44" fillId="0" borderId="41" xfId="0" applyNumberFormat="1" applyFont="1" applyBorder="1" applyAlignment="1">
      <alignment horizontal="center"/>
    </xf>
    <xf numFmtId="172" fontId="0" fillId="0" borderId="23" xfId="0" applyNumberFormat="1" applyBorder="1" applyAlignment="1">
      <alignment horizontal="center"/>
    </xf>
    <xf numFmtId="44" fontId="0" fillId="0" borderId="49" xfId="0" applyNumberFormat="1" applyBorder="1" applyAlignment="1">
      <alignment horizontal="center"/>
    </xf>
    <xf numFmtId="0" fontId="44" fillId="0" borderId="23" xfId="61" applyFont="1" applyBorder="1" applyAlignment="1">
      <alignment horizontal="center"/>
    </xf>
    <xf numFmtId="0" fontId="44" fillId="0" borderId="49" xfId="61" applyFont="1" applyBorder="1" applyAlignment="1">
      <alignment horizontal="center"/>
    </xf>
    <xf numFmtId="170" fontId="44" fillId="0" borderId="43" xfId="39" applyNumberFormat="1" applyFont="1" applyBorder="1" applyAlignment="1">
      <alignment horizontal="center"/>
    </xf>
    <xf numFmtId="170" fontId="44" fillId="0" borderId="0" xfId="39" applyNumberFormat="1" applyFont="1" applyBorder="1" applyAlignment="1">
      <alignment horizontal="center"/>
    </xf>
    <xf numFmtId="0" fontId="5" fillId="0" borderId="24" xfId="0" applyFont="1" applyBorder="1" applyAlignment="1">
      <alignment horizontal="center" vertical="center" wrapText="1"/>
    </xf>
    <xf numFmtId="44" fontId="5" fillId="0" borderId="24" xfId="39" applyFont="1" applyBorder="1" applyAlignment="1">
      <alignment horizontal="center" wrapText="1"/>
    </xf>
    <xf numFmtId="0" fontId="5" fillId="0" borderId="24" xfId="0" applyFont="1" applyBorder="1" applyAlignment="1">
      <alignment horizontal="center" wrapText="1"/>
    </xf>
    <xf numFmtId="0" fontId="5" fillId="0" borderId="0" xfId="0" applyFont="1" applyAlignment="1">
      <alignment horizontal="center"/>
    </xf>
    <xf numFmtId="9" fontId="0" fillId="0" borderId="14" xfId="0" applyNumberFormat="1" applyBorder="1" applyAlignment="1">
      <alignment horizontal="center"/>
    </xf>
    <xf numFmtId="0" fontId="5" fillId="0" borderId="24" xfId="0" applyFont="1" applyBorder="1" applyAlignment="1">
      <alignment wrapText="1"/>
    </xf>
    <xf numFmtId="0" fontId="2" fillId="0" borderId="24" xfId="0" applyFont="1" applyBorder="1" applyAlignment="1">
      <alignment horizontal="left"/>
    </xf>
    <xf numFmtId="3" fontId="0" fillId="0" borderId="24" xfId="0" applyNumberFormat="1" applyBorder="1" applyAlignment="1">
      <alignment horizontal="center"/>
    </xf>
    <xf numFmtId="3" fontId="44" fillId="0" borderId="24" xfId="0" applyNumberFormat="1" applyFont="1" applyBorder="1" applyAlignment="1">
      <alignment horizontal="center"/>
    </xf>
    <xf numFmtId="0" fontId="44" fillId="0" borderId="24" xfId="0" applyFont="1" applyBorder="1" applyAlignment="1">
      <alignment horizontal="center"/>
    </xf>
    <xf numFmtId="7" fontId="0" fillId="0" borderId="24" xfId="0" applyNumberFormat="1" applyBorder="1" applyAlignment="1">
      <alignment horizontal="center"/>
    </xf>
    <xf numFmtId="169" fontId="0" fillId="0" borderId="24" xfId="39" applyNumberFormat="1" applyFont="1" applyBorder="1" applyAlignment="1">
      <alignment horizontal="center"/>
    </xf>
    <xf numFmtId="169" fontId="0" fillId="0" borderId="24" xfId="0" applyNumberFormat="1" applyBorder="1" applyAlignment="1">
      <alignment horizontal="center"/>
    </xf>
    <xf numFmtId="44" fontId="44" fillId="0" borderId="24" xfId="0" applyNumberFormat="1" applyFont="1" applyBorder="1"/>
    <xf numFmtId="7" fontId="44" fillId="0" borderId="24" xfId="0" applyNumberFormat="1" applyFont="1" applyBorder="1" applyAlignment="1">
      <alignment horizontal="center"/>
    </xf>
    <xf numFmtId="169" fontId="5" fillId="0" borderId="24" xfId="0" applyNumberFormat="1" applyFont="1" applyBorder="1" applyAlignment="1">
      <alignment horizontal="center"/>
    </xf>
    <xf numFmtId="0" fontId="0" fillId="0" borderId="24" xfId="0" applyBorder="1" applyAlignment="1">
      <alignment horizontal="left"/>
    </xf>
    <xf numFmtId="3" fontId="0" fillId="0" borderId="24" xfId="0" applyNumberFormat="1" applyBorder="1"/>
    <xf numFmtId="0" fontId="43" fillId="0" borderId="24" xfId="0" applyFont="1" applyBorder="1" applyAlignment="1">
      <alignment horizontal="center"/>
    </xf>
    <xf numFmtId="169" fontId="44" fillId="0" borderId="24" xfId="0" applyNumberFormat="1" applyFont="1" applyBorder="1" applyAlignment="1">
      <alignment horizontal="center"/>
    </xf>
    <xf numFmtId="169" fontId="44" fillId="0" borderId="24" xfId="0" applyNumberFormat="1" applyFont="1" applyBorder="1"/>
    <xf numFmtId="44" fontId="0" fillId="0" borderId="24" xfId="39" applyFont="1" applyBorder="1" applyAlignment="1">
      <alignment horizontal="center"/>
    </xf>
    <xf numFmtId="44" fontId="44" fillId="0" borderId="24" xfId="39" applyFont="1" applyBorder="1" applyAlignment="1">
      <alignment horizontal="center"/>
    </xf>
    <xf numFmtId="0" fontId="44" fillId="0" borderId="24" xfId="0" applyFont="1" applyBorder="1"/>
    <xf numFmtId="169" fontId="44" fillId="0" borderId="24" xfId="39" applyNumberFormat="1" applyFont="1" applyBorder="1" applyAlignment="1">
      <alignment horizontal="center"/>
    </xf>
    <xf numFmtId="0" fontId="2" fillId="0" borderId="24" xfId="61" applyBorder="1" applyAlignment="1">
      <alignment wrapText="1"/>
    </xf>
    <xf numFmtId="0" fontId="2" fillId="0" borderId="24" xfId="61" applyBorder="1" applyAlignment="1">
      <alignment horizontal="center" wrapText="1"/>
    </xf>
    <xf numFmtId="3" fontId="2" fillId="0" borderId="24" xfId="61" applyNumberFormat="1" applyBorder="1" applyAlignment="1">
      <alignment horizontal="center"/>
    </xf>
    <xf numFmtId="3" fontId="44" fillId="0" borderId="24" xfId="61" applyNumberFormat="1" applyFont="1" applyBorder="1" applyAlignment="1">
      <alignment horizontal="center"/>
    </xf>
    <xf numFmtId="0" fontId="44" fillId="0" borderId="24" xfId="61" applyFont="1" applyBorder="1" applyAlignment="1">
      <alignment horizontal="center"/>
    </xf>
    <xf numFmtId="7" fontId="44" fillId="0" borderId="24" xfId="61" applyNumberFormat="1" applyFont="1" applyBorder="1" applyAlignment="1">
      <alignment horizontal="center"/>
    </xf>
    <xf numFmtId="170" fontId="44" fillId="0" borderId="24" xfId="39" applyNumberFormat="1" applyFont="1" applyBorder="1" applyAlignment="1">
      <alignment horizontal="center"/>
    </xf>
    <xf numFmtId="44" fontId="5" fillId="27" borderId="33" xfId="39" applyFont="1" applyFill="1" applyBorder="1" applyAlignment="1">
      <alignment horizontal="center" vertical="center"/>
    </xf>
    <xf numFmtId="44" fontId="5" fillId="27" borderId="31" xfId="39" applyFont="1" applyFill="1" applyBorder="1" applyAlignment="1">
      <alignment horizontal="center" vertical="center"/>
    </xf>
    <xf numFmtId="44" fontId="5" fillId="0" borderId="33" xfId="39" applyFont="1" applyFill="1" applyBorder="1" applyAlignment="1">
      <alignment horizontal="center"/>
    </xf>
    <xf numFmtId="44" fontId="5" fillId="0" borderId="31" xfId="39" applyFont="1" applyFill="1" applyBorder="1" applyAlignment="1">
      <alignment horizontal="center"/>
    </xf>
    <xf numFmtId="44" fontId="5" fillId="0" borderId="32" xfId="39" applyFont="1" applyFill="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5" fillId="33" borderId="24" xfId="0" applyFont="1" applyFill="1" applyBorder="1" applyAlignment="1">
      <alignment horizontal="center"/>
    </xf>
    <xf numFmtId="0" fontId="5" fillId="37" borderId="24" xfId="0" applyFont="1" applyFill="1" applyBorder="1" applyAlignment="1">
      <alignment horizontal="center"/>
    </xf>
    <xf numFmtId="0" fontId="5" fillId="31" borderId="24" xfId="0" applyFont="1" applyFill="1" applyBorder="1" applyAlignment="1">
      <alignment horizontal="center"/>
    </xf>
    <xf numFmtId="44" fontId="5" fillId="30" borderId="24" xfId="39" applyFont="1" applyFill="1" applyBorder="1" applyAlignment="1">
      <alignment horizontal="center"/>
    </xf>
    <xf numFmtId="0" fontId="5" fillId="32" borderId="24" xfId="0" applyFont="1" applyFill="1" applyBorder="1" applyAlignment="1">
      <alignment horizontal="center"/>
    </xf>
    <xf numFmtId="0" fontId="5" fillId="31" borderId="24" xfId="61" applyFont="1" applyFill="1" applyBorder="1" applyAlignment="1">
      <alignment horizontal="center"/>
    </xf>
    <xf numFmtId="0" fontId="44" fillId="37" borderId="24" xfId="61" applyFont="1" applyFill="1" applyBorder="1" applyAlignment="1">
      <alignment horizontal="center"/>
    </xf>
    <xf numFmtId="0" fontId="5" fillId="0" borderId="51" xfId="0" applyFont="1" applyBorder="1" applyAlignment="1">
      <alignment horizontal="center"/>
    </xf>
  </cellXfs>
  <cellStyles count="102">
    <cellStyle name="%" xfId="1" xr:uid="{00000000-0005-0000-0000-000000000000}"/>
    <cellStyle name="]_x000d__x000a_Zoomed=1_x000d__x000a_Row=0_x000d__x000a_Column=0_x000d__x000a_Height=0_x000d__x000a_Width=0_x000d__x000a_FontName=FoxFont_x000d__x000a_FontStyle=0_x000d__x000a_FontSize=9_x000d__x000a_PrtFontName=FoxPrin"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Comma" xfId="98" builtinId="3"/>
    <cellStyle name="Comma 2" xfId="30" xr:uid="{00000000-0005-0000-0000-00001D000000}"/>
    <cellStyle name="Comma 2 2" xfId="31" xr:uid="{00000000-0005-0000-0000-00001E000000}"/>
    <cellStyle name="Comma 3" xfId="32" xr:uid="{00000000-0005-0000-0000-00001F000000}"/>
    <cellStyle name="Comma 3 2" xfId="33" xr:uid="{00000000-0005-0000-0000-000020000000}"/>
    <cellStyle name="Comma 4" xfId="34" xr:uid="{00000000-0005-0000-0000-000021000000}"/>
    <cellStyle name="Comma 5" xfId="35" xr:uid="{00000000-0005-0000-0000-000022000000}"/>
    <cellStyle name="Comma 6" xfId="100" xr:uid="{1F2AE5CE-078A-4369-9DCE-F2FFCEFDD491}"/>
    <cellStyle name="Comma0" xfId="36" xr:uid="{00000000-0005-0000-0000-000023000000}"/>
    <cellStyle name="Contents" xfId="37" xr:uid="{00000000-0005-0000-0000-000024000000}"/>
    <cellStyle name="CURR" xfId="38" xr:uid="{00000000-0005-0000-0000-000025000000}"/>
    <cellStyle name="Currency" xfId="39" builtinId="4"/>
    <cellStyle name="Currency 2" xfId="40" xr:uid="{00000000-0005-0000-0000-000027000000}"/>
    <cellStyle name="Currency 2 2" xfId="41" xr:uid="{00000000-0005-0000-0000-000028000000}"/>
    <cellStyle name="Currency 3" xfId="42" xr:uid="{00000000-0005-0000-0000-000029000000}"/>
    <cellStyle name="Currency 3 2" xfId="43" xr:uid="{00000000-0005-0000-0000-00002A000000}"/>
    <cellStyle name="Currency 4" xfId="44" xr:uid="{00000000-0005-0000-0000-00002B000000}"/>
    <cellStyle name="Currency 5" xfId="45" xr:uid="{00000000-0005-0000-0000-00002C000000}"/>
    <cellStyle name="Currency 6" xfId="101" xr:uid="{7E4FF502-622C-4738-8193-9DCB18D04DD2}"/>
    <cellStyle name="Currency0" xfId="46" xr:uid="{00000000-0005-0000-0000-00002D000000}"/>
    <cellStyle name="Date" xfId="47" xr:uid="{00000000-0005-0000-0000-00002E000000}"/>
    <cellStyle name="Explanatory Text" xfId="48" builtinId="53" customBuiltin="1"/>
    <cellStyle name="Fixed" xfId="49" xr:uid="{00000000-0005-0000-0000-000030000000}"/>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EAName" xfId="56" xr:uid="{00000000-0005-0000-0000-000037000000}"/>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3" xfId="61" xr:uid="{00000000-0005-0000-0000-00003D000000}"/>
    <cellStyle name="Normal 2 4" xfId="62" xr:uid="{00000000-0005-0000-0000-00003E000000}"/>
    <cellStyle name="Normal 2 5" xfId="63" xr:uid="{00000000-0005-0000-0000-00003F000000}"/>
    <cellStyle name="Normal 3" xfId="64" xr:uid="{00000000-0005-0000-0000-000040000000}"/>
    <cellStyle name="Normal 3 2" xfId="65" xr:uid="{00000000-0005-0000-0000-000041000000}"/>
    <cellStyle name="Normal 3 3" xfId="66" xr:uid="{00000000-0005-0000-0000-000042000000}"/>
    <cellStyle name="Normal 4" xfId="67" xr:uid="{00000000-0005-0000-0000-000043000000}"/>
    <cellStyle name="Normal 4 2" xfId="68" xr:uid="{00000000-0005-0000-0000-000044000000}"/>
    <cellStyle name="Normal 5" xfId="69" xr:uid="{00000000-0005-0000-0000-000045000000}"/>
    <cellStyle name="Normal 6" xfId="70" xr:uid="{00000000-0005-0000-0000-000046000000}"/>
    <cellStyle name="Normal 7" xfId="71" xr:uid="{00000000-0005-0000-0000-000047000000}"/>
    <cellStyle name="Normal 8" xfId="99" xr:uid="{15CD84E8-04AC-492D-94E2-6B415258B13D}"/>
    <cellStyle name="Normaltext" xfId="72" xr:uid="{00000000-0005-0000-0000-000048000000}"/>
    <cellStyle name="Normgrndtot" xfId="73" xr:uid="{00000000-0005-0000-0000-000049000000}"/>
    <cellStyle name="Normsubtotal" xfId="74" xr:uid="{00000000-0005-0000-0000-00004A000000}"/>
    <cellStyle name="Normtextbold" xfId="75" xr:uid="{00000000-0005-0000-0000-00004B000000}"/>
    <cellStyle name="Normtinteger" xfId="76" xr:uid="{00000000-0005-0000-0000-00004C000000}"/>
    <cellStyle name="Normtotal" xfId="77" xr:uid="{00000000-0005-0000-0000-00004D000000}"/>
    <cellStyle name="Note" xfId="78" builtinId="10" customBuiltin="1"/>
    <cellStyle name="Number" xfId="79" xr:uid="{00000000-0005-0000-0000-00004F000000}"/>
    <cellStyle name="Output" xfId="80" builtinId="21" customBuiltin="1"/>
    <cellStyle name="Output Amounts" xfId="81" xr:uid="{00000000-0005-0000-0000-000051000000}"/>
    <cellStyle name="Output Column Headings" xfId="82" xr:uid="{00000000-0005-0000-0000-000052000000}"/>
    <cellStyle name="Output Line Items" xfId="83" xr:uid="{00000000-0005-0000-0000-000053000000}"/>
    <cellStyle name="Output Report Heading" xfId="84" xr:uid="{00000000-0005-0000-0000-000054000000}"/>
    <cellStyle name="Output Report Title" xfId="85" xr:uid="{00000000-0005-0000-0000-000055000000}"/>
    <cellStyle name="Per cent" xfId="86" builtinId="5"/>
    <cellStyle name="Percent 2" xfId="87" xr:uid="{00000000-0005-0000-0000-000057000000}"/>
    <cellStyle name="Percent 2 2" xfId="88" xr:uid="{00000000-0005-0000-0000-000058000000}"/>
    <cellStyle name="sdso" xfId="89" xr:uid="{00000000-0005-0000-0000-000059000000}"/>
    <cellStyle name="Shadgrndtot" xfId="90" xr:uid="{00000000-0005-0000-0000-00005A000000}"/>
    <cellStyle name="Shadinteger" xfId="91" xr:uid="{00000000-0005-0000-0000-00005B000000}"/>
    <cellStyle name="Shadsubtotal" xfId="92" xr:uid="{00000000-0005-0000-0000-00005C000000}"/>
    <cellStyle name="Shadtext" xfId="93" xr:uid="{00000000-0005-0000-0000-00005D000000}"/>
    <cellStyle name="Shadtotal" xfId="94" xr:uid="{00000000-0005-0000-0000-00005E000000}"/>
    <cellStyle name="Title" xfId="95" builtinId="15" customBuiltin="1"/>
    <cellStyle name="Total" xfId="96" builtinId="25" customBuiltin="1"/>
    <cellStyle name="Warning Text" xfId="97" builtinId="11" customBuiltin="1"/>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info/Estimates/Estimates%202020-21/Schools/Send%20Out%20-%20Under%20Contruction/202021_P2_APT_312_Hillingdon%20(0%25%20transfer)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Fininfo/Estimates/Estimates%202013-14/Schools%20Budgets/Final%20Budget%202013%2014/Hillingdon%20Schools%20Budget%202013%2014%20Final%20Version%20Revised%2025.2.1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Finance\Fininfo\Estimates\Estimates%202014-15\School%20Budgets\Modelling%20Tool%20(APT)\Final%20submission\Hillingdon%20312%20Final%20APT%20Submission%2021.1.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Finance/Shared%20Documents/Fininfo/Budget%20Monitoring/Budget%20Monitoring%202021-22/School%20grants/pe-and-sport-premium_2021-to-2022_published-28-10-2021_hillingdon.od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Finance/Shared%20Documents/Fininfo/Budget%20Monitoring/Budget%20Monitoring%202021-22/School%20grants/UIFSM_2020-21_Publication_File_Valu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instream%20Supplementary%20funding%202022-23%20illustrative%20allocation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YSFF/EYSFF%202022_23%20Work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9-20 submitted baselines"/>
      <sheetName val="19-20 HN places"/>
      <sheetName val="Proposed Free Schools"/>
      <sheetName val="Inputs &amp; Adjustments"/>
      <sheetName val="Local Factors"/>
      <sheetName val="Adjusted Factors"/>
      <sheetName val="19-20 final baselines"/>
      <sheetName val="Commentary"/>
      <sheetName val="ProformaAggregation"/>
      <sheetName val="Proforma"/>
      <sheetName val="Block transfers"/>
      <sheetName val="De Delegation"/>
      <sheetName val="Education Functions"/>
      <sheetName val="New ISB"/>
      <sheetName val="School level SB"/>
      <sheetName val="Recoupment"/>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Input Data"/>
      <sheetName val="12-13 LA Table"/>
      <sheetName val="12-13 Table 4"/>
      <sheetName val="12-13 Baselines"/>
      <sheetName val="Local Factors"/>
      <sheetName val="Factors"/>
      <sheetName val="New Delegation Control"/>
      <sheetName val="Control Sheet"/>
      <sheetName val="New ISB"/>
      <sheetName val="De Delegation"/>
      <sheetName val="Summary Data"/>
      <sheetName val="Pro Forma"/>
      <sheetName val="Pro Forma Commentary"/>
      <sheetName val="Look Up"/>
      <sheetName val="Chart_Data"/>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3-14 submitted Baselines"/>
      <sheetName val="Local Factors"/>
      <sheetName val="Inputs &amp; Adjustments"/>
      <sheetName val="Adjusted Factors"/>
      <sheetName val="13-14 final baselines"/>
      <sheetName val="Commentary"/>
      <sheetName val="Proforma"/>
      <sheetName val="De Delegation"/>
      <sheetName val="New ISB"/>
      <sheetName val="School level SB"/>
      <sheetName val="Recoupment"/>
      <sheetName val="Valid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ed"/>
      <sheetName val="Academies"/>
    </sheetNames>
    <sheetDataSet>
      <sheetData sheetId="0">
        <row r="3">
          <cell r="C3">
            <v>3123300</v>
          </cell>
          <cell r="D3">
            <v>3300</v>
          </cell>
          <cell r="E3" t="str">
            <v>Bishop Winnington-Ingram CofE Primary School</v>
          </cell>
          <cell r="F3">
            <v>18020</v>
          </cell>
          <cell r="G3">
            <v>10511.666666666668</v>
          </cell>
          <cell r="H3">
            <v>10512</v>
          </cell>
          <cell r="I3">
            <v>7508.3333333333339</v>
          </cell>
          <cell r="J3">
            <v>7508</v>
          </cell>
        </row>
        <row r="4">
          <cell r="C4">
            <v>3123401</v>
          </cell>
          <cell r="D4">
            <v>3401</v>
          </cell>
          <cell r="E4" t="str">
            <v>Botwell House Catholic Primary School</v>
          </cell>
          <cell r="F4">
            <v>21340</v>
          </cell>
          <cell r="G4">
            <v>12448.333333333332</v>
          </cell>
          <cell r="H4">
            <v>12448</v>
          </cell>
          <cell r="I4">
            <v>8891.6666666666661</v>
          </cell>
          <cell r="J4">
            <v>8892</v>
          </cell>
        </row>
        <row r="5">
          <cell r="C5">
            <v>3122003</v>
          </cell>
          <cell r="D5">
            <v>2003</v>
          </cell>
          <cell r="E5" t="str">
            <v>Bourne Primary School</v>
          </cell>
          <cell r="F5">
            <v>17710</v>
          </cell>
          <cell r="G5">
            <v>10330.833333333332</v>
          </cell>
          <cell r="H5">
            <v>10331</v>
          </cell>
          <cell r="I5">
            <v>7379.1666666666661</v>
          </cell>
          <cell r="J5">
            <v>7379</v>
          </cell>
        </row>
        <row r="6">
          <cell r="C6">
            <v>3122084</v>
          </cell>
          <cell r="D6">
            <v>2084</v>
          </cell>
          <cell r="E6" t="str">
            <v>Cherry Lane Primary School</v>
          </cell>
          <cell r="F6">
            <v>21170</v>
          </cell>
          <cell r="G6">
            <v>12349.166666666668</v>
          </cell>
          <cell r="H6">
            <v>12349</v>
          </cell>
          <cell r="I6">
            <v>8820.8333333333339</v>
          </cell>
          <cell r="J6">
            <v>8821</v>
          </cell>
        </row>
        <row r="7">
          <cell r="C7">
            <v>3122010</v>
          </cell>
          <cell r="D7">
            <v>2010</v>
          </cell>
          <cell r="E7" t="str">
            <v>Colham Manor Primary School</v>
          </cell>
          <cell r="F7">
            <v>20990</v>
          </cell>
          <cell r="G7">
            <v>12244.166666666668</v>
          </cell>
          <cell r="H7">
            <v>12244</v>
          </cell>
          <cell r="I7">
            <v>8745.8333333333339</v>
          </cell>
          <cell r="J7">
            <v>8746</v>
          </cell>
        </row>
        <row r="8">
          <cell r="C8">
            <v>3122012</v>
          </cell>
          <cell r="D8">
            <v>2012</v>
          </cell>
          <cell r="E8" t="str">
            <v>Coteford Infant School</v>
          </cell>
          <cell r="F8">
            <v>17430</v>
          </cell>
          <cell r="G8">
            <v>10167.5</v>
          </cell>
          <cell r="H8">
            <v>10168</v>
          </cell>
          <cell r="I8">
            <v>7262.5</v>
          </cell>
          <cell r="J8">
            <v>7263</v>
          </cell>
        </row>
        <row r="9">
          <cell r="C9">
            <v>3122016</v>
          </cell>
          <cell r="D9">
            <v>2016</v>
          </cell>
          <cell r="E9" t="str">
            <v>Deanesfield Primary School</v>
          </cell>
          <cell r="F9">
            <v>21250</v>
          </cell>
          <cell r="G9">
            <v>12395.833333333332</v>
          </cell>
          <cell r="H9">
            <v>12396</v>
          </cell>
          <cell r="I9">
            <v>8854.1666666666661</v>
          </cell>
          <cell r="J9">
            <v>8854</v>
          </cell>
        </row>
        <row r="10">
          <cell r="C10">
            <v>3123307</v>
          </cell>
          <cell r="D10">
            <v>3307</v>
          </cell>
          <cell r="E10" t="str">
            <v>Dr Triplett's CofE Primary School</v>
          </cell>
          <cell r="F10">
            <v>19480</v>
          </cell>
          <cell r="G10">
            <v>11363.333333333332</v>
          </cell>
          <cell r="H10">
            <v>11363</v>
          </cell>
          <cell r="I10">
            <v>8116.6666666666661</v>
          </cell>
          <cell r="J10">
            <v>8117</v>
          </cell>
        </row>
        <row r="11">
          <cell r="C11">
            <v>3122019</v>
          </cell>
          <cell r="D11">
            <v>2019</v>
          </cell>
          <cell r="E11" t="str">
            <v>Field End Infant School</v>
          </cell>
          <cell r="F11">
            <v>18000</v>
          </cell>
          <cell r="G11">
            <v>10500</v>
          </cell>
          <cell r="H11">
            <v>10500</v>
          </cell>
          <cell r="I11">
            <v>7500</v>
          </cell>
          <cell r="J11">
            <v>7500</v>
          </cell>
        </row>
        <row r="12">
          <cell r="C12">
            <v>3122076</v>
          </cell>
          <cell r="D12">
            <v>2076</v>
          </cell>
          <cell r="E12" t="str">
            <v>Frithwood Primary School</v>
          </cell>
          <cell r="F12">
            <v>19490</v>
          </cell>
          <cell r="G12">
            <v>11369.166666666668</v>
          </cell>
          <cell r="H12">
            <v>11369</v>
          </cell>
          <cell r="I12">
            <v>8120.8333333333339</v>
          </cell>
          <cell r="J12">
            <v>8121</v>
          </cell>
        </row>
        <row r="13">
          <cell r="C13">
            <v>3122020</v>
          </cell>
          <cell r="D13">
            <v>2020</v>
          </cell>
          <cell r="E13" t="str">
            <v>Glebe Primary School</v>
          </cell>
          <cell r="F13">
            <v>21090</v>
          </cell>
          <cell r="G13">
            <v>12302.5</v>
          </cell>
          <cell r="H13">
            <v>12303</v>
          </cell>
          <cell r="I13">
            <v>8787.5</v>
          </cell>
          <cell r="J13">
            <v>8788</v>
          </cell>
        </row>
        <row r="14">
          <cell r="C14">
            <v>3125203</v>
          </cell>
          <cell r="D14">
            <v>5203</v>
          </cell>
          <cell r="E14" t="str">
            <v>Grange Park Infant and Nursery School</v>
          </cell>
          <cell r="F14">
            <v>18210</v>
          </cell>
          <cell r="G14">
            <v>10622.5</v>
          </cell>
          <cell r="H14">
            <v>10623</v>
          </cell>
          <cell r="I14">
            <v>7587.5</v>
          </cell>
          <cell r="J14">
            <v>7588</v>
          </cell>
        </row>
        <row r="15">
          <cell r="C15">
            <v>3125202</v>
          </cell>
          <cell r="D15">
            <v>5202</v>
          </cell>
          <cell r="E15" t="str">
            <v>Grange Park Junior School</v>
          </cell>
          <cell r="F15">
            <v>19740</v>
          </cell>
          <cell r="G15">
            <v>11515</v>
          </cell>
          <cell r="H15">
            <v>11515</v>
          </cell>
          <cell r="I15">
            <v>8225</v>
          </cell>
          <cell r="J15">
            <v>8225</v>
          </cell>
        </row>
        <row r="16">
          <cell r="C16">
            <v>3122024</v>
          </cell>
          <cell r="D16">
            <v>2024</v>
          </cell>
          <cell r="E16" t="str">
            <v>Harefield Infant School</v>
          </cell>
          <cell r="F16">
            <v>17300</v>
          </cell>
          <cell r="G16">
            <v>10091.666666666668</v>
          </cell>
          <cell r="H16">
            <v>10092</v>
          </cell>
          <cell r="I16">
            <v>7208.3333333333339</v>
          </cell>
          <cell r="J16">
            <v>7208</v>
          </cell>
        </row>
        <row r="17">
          <cell r="C17">
            <v>3122023</v>
          </cell>
          <cell r="D17">
            <v>2023</v>
          </cell>
          <cell r="E17" t="str">
            <v>Harefield Junior School</v>
          </cell>
          <cell r="F17">
            <v>18680</v>
          </cell>
          <cell r="G17">
            <v>10896.666666666668</v>
          </cell>
          <cell r="H17">
            <v>10897</v>
          </cell>
          <cell r="I17">
            <v>7783.3333333333339</v>
          </cell>
          <cell r="J17">
            <v>7783</v>
          </cell>
        </row>
        <row r="18">
          <cell r="C18">
            <v>3122025</v>
          </cell>
          <cell r="D18">
            <v>2025</v>
          </cell>
          <cell r="E18" t="str">
            <v>Harlyn Primary School</v>
          </cell>
          <cell r="F18">
            <v>20380</v>
          </cell>
          <cell r="G18">
            <v>11888.333333333332</v>
          </cell>
          <cell r="H18">
            <v>11888</v>
          </cell>
          <cell r="I18">
            <v>8491.6666666666661</v>
          </cell>
          <cell r="J18">
            <v>8492</v>
          </cell>
        </row>
        <row r="19">
          <cell r="C19">
            <v>3122026</v>
          </cell>
          <cell r="D19">
            <v>2026</v>
          </cell>
          <cell r="E19" t="str">
            <v>Harmondsworth Primary School</v>
          </cell>
          <cell r="F19">
            <v>17620</v>
          </cell>
          <cell r="G19">
            <v>10278.333333333332</v>
          </cell>
          <cell r="H19">
            <v>10278</v>
          </cell>
          <cell r="I19">
            <v>7341.6666666666661</v>
          </cell>
          <cell r="J19">
            <v>7342</v>
          </cell>
        </row>
        <row r="20">
          <cell r="C20">
            <v>3125211</v>
          </cell>
          <cell r="D20">
            <v>5211</v>
          </cell>
          <cell r="E20" t="str">
            <v>Hayes Park School</v>
          </cell>
          <cell r="F20">
            <v>21340</v>
          </cell>
          <cell r="G20">
            <v>12448.333333333332</v>
          </cell>
          <cell r="H20">
            <v>12448</v>
          </cell>
          <cell r="I20">
            <v>8891.6666666666661</v>
          </cell>
          <cell r="J20">
            <v>8892</v>
          </cell>
        </row>
        <row r="21">
          <cell r="C21">
            <v>3122029</v>
          </cell>
          <cell r="D21">
            <v>2029</v>
          </cell>
          <cell r="E21" t="str">
            <v>Heathrow Primary School</v>
          </cell>
          <cell r="F21">
            <v>19300</v>
          </cell>
          <cell r="G21">
            <v>11258.333333333332</v>
          </cell>
          <cell r="H21">
            <v>11258</v>
          </cell>
          <cell r="I21">
            <v>8041.6666666666661</v>
          </cell>
          <cell r="J21">
            <v>8042</v>
          </cell>
        </row>
        <row r="22">
          <cell r="C22">
            <v>3127009</v>
          </cell>
          <cell r="D22">
            <v>7009</v>
          </cell>
          <cell r="E22" t="str">
            <v>Hedgewood School</v>
          </cell>
          <cell r="F22">
            <v>17760</v>
          </cell>
          <cell r="G22">
            <v>10360</v>
          </cell>
          <cell r="H22">
            <v>10360</v>
          </cell>
          <cell r="I22">
            <v>7400</v>
          </cell>
          <cell r="J22">
            <v>7400</v>
          </cell>
        </row>
        <row r="23">
          <cell r="C23">
            <v>3122063</v>
          </cell>
          <cell r="D23">
            <v>2063</v>
          </cell>
          <cell r="E23" t="str">
            <v>Highfield Primary School</v>
          </cell>
          <cell r="F23">
            <v>18710</v>
          </cell>
          <cell r="G23">
            <v>10914.166666666668</v>
          </cell>
          <cell r="H23">
            <v>10914</v>
          </cell>
          <cell r="I23">
            <v>7795.8333333333339</v>
          </cell>
          <cell r="J23">
            <v>7796</v>
          </cell>
        </row>
        <row r="24">
          <cell r="C24">
            <v>3125204</v>
          </cell>
          <cell r="D24">
            <v>5204</v>
          </cell>
          <cell r="E24" t="str">
            <v>Hillside Infant School</v>
          </cell>
          <cell r="F24">
            <v>17130</v>
          </cell>
          <cell r="G24">
            <v>9992.5</v>
          </cell>
          <cell r="H24">
            <v>9993</v>
          </cell>
          <cell r="I24">
            <v>7137.5</v>
          </cell>
          <cell r="J24">
            <v>7138</v>
          </cell>
        </row>
        <row r="25">
          <cell r="C25">
            <v>3125205</v>
          </cell>
          <cell r="D25">
            <v>5205</v>
          </cell>
          <cell r="E25" t="str">
            <v>Hillside Junior School</v>
          </cell>
          <cell r="F25">
            <v>18270</v>
          </cell>
          <cell r="G25">
            <v>10657.5</v>
          </cell>
          <cell r="H25">
            <v>10658</v>
          </cell>
          <cell r="I25">
            <v>7612.5</v>
          </cell>
          <cell r="J25">
            <v>7613</v>
          </cell>
        </row>
        <row r="26">
          <cell r="C26">
            <v>3123302</v>
          </cell>
          <cell r="D26">
            <v>3302</v>
          </cell>
          <cell r="E26" t="str">
            <v>Holy Trinity CofE Primary School</v>
          </cell>
          <cell r="F26">
            <v>17750</v>
          </cell>
          <cell r="G26">
            <v>10354.166666666668</v>
          </cell>
          <cell r="H26">
            <v>10354</v>
          </cell>
          <cell r="I26">
            <v>7395.8333333333339</v>
          </cell>
          <cell r="J26">
            <v>7396</v>
          </cell>
        </row>
        <row r="27">
          <cell r="C27">
            <v>3122032</v>
          </cell>
          <cell r="D27">
            <v>2032</v>
          </cell>
          <cell r="E27" t="str">
            <v>Lady Bankes Primary School</v>
          </cell>
          <cell r="F27">
            <v>20990</v>
          </cell>
          <cell r="G27">
            <v>12244.166666666668</v>
          </cell>
          <cell r="H27">
            <v>12244</v>
          </cell>
          <cell r="I27">
            <v>8745.8333333333339</v>
          </cell>
          <cell r="J27">
            <v>8746</v>
          </cell>
        </row>
        <row r="28">
          <cell r="C28">
            <v>3122036</v>
          </cell>
          <cell r="D28">
            <v>2036</v>
          </cell>
          <cell r="E28" t="str">
            <v>Minet Junior School</v>
          </cell>
          <cell r="F28">
            <v>20030</v>
          </cell>
          <cell r="G28">
            <v>11684.166666666668</v>
          </cell>
          <cell r="H28">
            <v>11684</v>
          </cell>
          <cell r="I28">
            <v>8345.8333333333339</v>
          </cell>
          <cell r="J28">
            <v>8346</v>
          </cell>
        </row>
        <row r="29">
          <cell r="C29">
            <v>3122037</v>
          </cell>
          <cell r="D29">
            <v>2037</v>
          </cell>
          <cell r="E29" t="str">
            <v>Minet Nursery and Infant School</v>
          </cell>
          <cell r="F29">
            <v>17950</v>
          </cell>
          <cell r="G29">
            <v>10470.833333333332</v>
          </cell>
          <cell r="H29">
            <v>10471</v>
          </cell>
          <cell r="I29">
            <v>7479.1666666666661</v>
          </cell>
          <cell r="J29">
            <v>7479</v>
          </cell>
        </row>
        <row r="30">
          <cell r="C30">
            <v>3122039</v>
          </cell>
          <cell r="D30">
            <v>2039</v>
          </cell>
          <cell r="E30" t="str">
            <v>Newnham Infant and Nursery School</v>
          </cell>
          <cell r="F30">
            <v>17770</v>
          </cell>
          <cell r="G30">
            <v>10365.833333333332</v>
          </cell>
          <cell r="H30">
            <v>10366</v>
          </cell>
          <cell r="I30">
            <v>7404.1666666666661</v>
          </cell>
          <cell r="J30">
            <v>7404</v>
          </cell>
        </row>
        <row r="31">
          <cell r="C31">
            <v>3122038</v>
          </cell>
          <cell r="D31">
            <v>2038</v>
          </cell>
          <cell r="E31" t="str">
            <v>Newnham Junior School</v>
          </cell>
          <cell r="F31">
            <v>19580</v>
          </cell>
          <cell r="G31">
            <v>11421.666666666668</v>
          </cell>
          <cell r="H31">
            <v>11422</v>
          </cell>
          <cell r="I31">
            <v>8158.3333333333339</v>
          </cell>
          <cell r="J31">
            <v>8158</v>
          </cell>
        </row>
        <row r="32">
          <cell r="C32">
            <v>3125200</v>
          </cell>
          <cell r="D32">
            <v>5200</v>
          </cell>
          <cell r="E32" t="str">
            <v>Oak Farm Primary School</v>
          </cell>
          <cell r="F32">
            <v>20910</v>
          </cell>
          <cell r="G32">
            <v>12197.5</v>
          </cell>
          <cell r="H32">
            <v>12198</v>
          </cell>
          <cell r="I32">
            <v>8712.5</v>
          </cell>
          <cell r="J32">
            <v>8713</v>
          </cell>
        </row>
        <row r="33">
          <cell r="C33">
            <v>3122064</v>
          </cell>
          <cell r="D33">
            <v>2064</v>
          </cell>
          <cell r="E33" t="str">
            <v>Rabbsfarm Primary School</v>
          </cell>
          <cell r="F33">
            <v>20690</v>
          </cell>
          <cell r="G33">
            <v>12069.166666666668</v>
          </cell>
          <cell r="H33">
            <v>12069</v>
          </cell>
          <cell r="I33">
            <v>8620.8333333333339</v>
          </cell>
          <cell r="J33">
            <v>8621</v>
          </cell>
        </row>
        <row r="34">
          <cell r="C34">
            <v>3122080</v>
          </cell>
          <cell r="D34">
            <v>2080</v>
          </cell>
          <cell r="E34" t="str">
            <v>Ruislip Gardens Primary School</v>
          </cell>
          <cell r="F34">
            <v>18770</v>
          </cell>
          <cell r="G34">
            <v>10949.166666666668</v>
          </cell>
          <cell r="H34">
            <v>10949</v>
          </cell>
          <cell r="I34">
            <v>7820.8333333333339</v>
          </cell>
          <cell r="J34">
            <v>7821</v>
          </cell>
        </row>
        <row r="35">
          <cell r="C35">
            <v>3123405</v>
          </cell>
          <cell r="D35">
            <v>3405</v>
          </cell>
          <cell r="E35" t="str">
            <v>Sacred Heart Catholic Primary School</v>
          </cell>
          <cell r="F35">
            <v>21290</v>
          </cell>
          <cell r="G35">
            <v>12419.166666666668</v>
          </cell>
          <cell r="H35">
            <v>12419</v>
          </cell>
          <cell r="I35">
            <v>8870.8333333333339</v>
          </cell>
          <cell r="J35">
            <v>8871</v>
          </cell>
        </row>
        <row r="36">
          <cell r="C36">
            <v>3125208</v>
          </cell>
          <cell r="D36">
            <v>5208</v>
          </cell>
          <cell r="E36" t="str">
            <v>St Andrew's C of E Primary School</v>
          </cell>
          <cell r="F36">
            <v>17620</v>
          </cell>
          <cell r="G36">
            <v>10278.333333333332</v>
          </cell>
          <cell r="H36">
            <v>10278</v>
          </cell>
          <cell r="I36">
            <v>7341.6666666666661</v>
          </cell>
          <cell r="J36">
            <v>7342</v>
          </cell>
        </row>
        <row r="37">
          <cell r="C37">
            <v>3123402</v>
          </cell>
          <cell r="D37">
            <v>3402</v>
          </cell>
          <cell r="E37" t="str">
            <v>St Bernadette Catholic Primary School</v>
          </cell>
          <cell r="F37">
            <v>19360</v>
          </cell>
          <cell r="G37">
            <v>11293.333333333332</v>
          </cell>
          <cell r="H37">
            <v>11293</v>
          </cell>
          <cell r="I37">
            <v>8066.6666666666661</v>
          </cell>
          <cell r="J37">
            <v>8067</v>
          </cell>
        </row>
        <row r="38">
          <cell r="C38">
            <v>3123403</v>
          </cell>
          <cell r="D38">
            <v>3403</v>
          </cell>
          <cell r="E38" t="str">
            <v>St Catherine Catholic Primary School</v>
          </cell>
          <cell r="F38">
            <v>17710</v>
          </cell>
          <cell r="G38">
            <v>10330.833333333332</v>
          </cell>
          <cell r="H38">
            <v>10331</v>
          </cell>
          <cell r="I38">
            <v>7379.1666666666661</v>
          </cell>
          <cell r="J38">
            <v>7379</v>
          </cell>
        </row>
        <row r="39">
          <cell r="C39">
            <v>3123404</v>
          </cell>
          <cell r="D39">
            <v>3404</v>
          </cell>
          <cell r="E39" t="str">
            <v>St Mary's Catholic Primary School</v>
          </cell>
          <cell r="F39">
            <v>17800</v>
          </cell>
          <cell r="G39">
            <v>10383.333333333332</v>
          </cell>
          <cell r="H39">
            <v>10383</v>
          </cell>
          <cell r="I39">
            <v>7416.6666666666661</v>
          </cell>
          <cell r="J39">
            <v>7417</v>
          </cell>
        </row>
        <row r="40">
          <cell r="C40">
            <v>3123400</v>
          </cell>
          <cell r="D40">
            <v>3400</v>
          </cell>
          <cell r="E40" t="str">
            <v>St Swithun Wells Catholic Primary School</v>
          </cell>
          <cell r="F40">
            <v>17750</v>
          </cell>
          <cell r="G40">
            <v>10354.166666666668</v>
          </cell>
          <cell r="H40">
            <v>10354</v>
          </cell>
          <cell r="I40">
            <v>7395.8333333333339</v>
          </cell>
          <cell r="J40">
            <v>7396</v>
          </cell>
        </row>
        <row r="41">
          <cell r="C41">
            <v>3122004</v>
          </cell>
          <cell r="D41">
            <v>2004</v>
          </cell>
          <cell r="E41" t="str">
            <v>The Breakspear School</v>
          </cell>
          <cell r="F41">
            <v>21180</v>
          </cell>
          <cell r="G41">
            <v>12355</v>
          </cell>
          <cell r="H41">
            <v>12355</v>
          </cell>
          <cell r="I41">
            <v>8825</v>
          </cell>
          <cell r="J41">
            <v>8825</v>
          </cell>
        </row>
        <row r="42">
          <cell r="C42">
            <v>3122065</v>
          </cell>
          <cell r="D42">
            <v>2065</v>
          </cell>
          <cell r="E42" t="str">
            <v>Warrender Primary School</v>
          </cell>
          <cell r="F42">
            <v>18400</v>
          </cell>
          <cell r="G42">
            <v>10733.333333333332</v>
          </cell>
          <cell r="H42">
            <v>10733</v>
          </cell>
          <cell r="I42">
            <v>7666.6666666666661</v>
          </cell>
          <cell r="J42">
            <v>7667</v>
          </cell>
        </row>
        <row r="43">
          <cell r="C43">
            <v>3122069</v>
          </cell>
          <cell r="D43">
            <v>2069</v>
          </cell>
          <cell r="E43" t="str">
            <v>Whitehall Infant School</v>
          </cell>
          <cell r="F43">
            <v>17950</v>
          </cell>
          <cell r="G43">
            <v>10470.833333333332</v>
          </cell>
          <cell r="H43">
            <v>10471</v>
          </cell>
          <cell r="I43">
            <v>7479.1666666666661</v>
          </cell>
          <cell r="J43">
            <v>7479</v>
          </cell>
        </row>
        <row r="44">
          <cell r="C44">
            <v>3122052</v>
          </cell>
          <cell r="D44">
            <v>2052</v>
          </cell>
          <cell r="E44" t="str">
            <v>Whitehall Junior School</v>
          </cell>
          <cell r="F44">
            <v>19730</v>
          </cell>
          <cell r="G44">
            <v>11509.166666666668</v>
          </cell>
          <cell r="H44">
            <v>11509</v>
          </cell>
          <cell r="I44">
            <v>8220.8333333333339</v>
          </cell>
          <cell r="J44">
            <v>8221</v>
          </cell>
        </row>
        <row r="45">
          <cell r="C45">
            <v>3122074</v>
          </cell>
          <cell r="D45">
            <v>2074</v>
          </cell>
          <cell r="E45" t="str">
            <v>Whiteheath Infant &amp; Nursery School</v>
          </cell>
          <cell r="F45">
            <v>17770</v>
          </cell>
          <cell r="G45">
            <v>10365.833333333332</v>
          </cell>
          <cell r="H45">
            <v>10366</v>
          </cell>
          <cell r="I45">
            <v>7404.1666666666661</v>
          </cell>
          <cell r="J45">
            <v>7404</v>
          </cell>
        </row>
        <row r="46">
          <cell r="C46">
            <v>3122054</v>
          </cell>
          <cell r="D46">
            <v>2054</v>
          </cell>
          <cell r="E46" t="str">
            <v>Whiteheath Junior School</v>
          </cell>
          <cell r="F46">
            <v>19410</v>
          </cell>
          <cell r="G46">
            <v>11322.5</v>
          </cell>
          <cell r="H46">
            <v>11323</v>
          </cell>
          <cell r="I46">
            <v>8087.5</v>
          </cell>
          <cell r="J46">
            <v>8088</v>
          </cell>
        </row>
        <row r="47">
          <cell r="C47">
            <v>3122060</v>
          </cell>
          <cell r="D47">
            <v>2060</v>
          </cell>
          <cell r="E47" t="str">
            <v>Yeading Infant and Nursery School</v>
          </cell>
          <cell r="F47">
            <v>18320</v>
          </cell>
          <cell r="G47">
            <v>10686.666666666668</v>
          </cell>
          <cell r="H47">
            <v>10687</v>
          </cell>
          <cell r="I47">
            <v>7633.3333333333339</v>
          </cell>
          <cell r="J47">
            <v>7633</v>
          </cell>
        </row>
        <row r="48">
          <cell r="C48">
            <v>3122059</v>
          </cell>
          <cell r="D48">
            <v>2059</v>
          </cell>
          <cell r="E48" t="str">
            <v>Yeading Junior School</v>
          </cell>
          <cell r="F48">
            <v>20530</v>
          </cell>
          <cell r="G48">
            <v>11975.833333333332</v>
          </cell>
          <cell r="H48">
            <v>11976</v>
          </cell>
          <cell r="I48">
            <v>8554.1666666666661</v>
          </cell>
          <cell r="J48">
            <v>8554</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Schools"/>
      <sheetName val="Maintained Schools"/>
      <sheetName val="Academies"/>
      <sheetName val="NMSS"/>
      <sheetName val="AP"/>
      <sheetName val="LA Summary"/>
      <sheetName val="Sheet1"/>
    </sheetNames>
    <sheetDataSet>
      <sheetData sheetId="0"/>
      <sheetData sheetId="1">
        <row r="890">
          <cell r="B890">
            <v>3122003</v>
          </cell>
          <cell r="C890">
            <v>312</v>
          </cell>
          <cell r="D890" t="str">
            <v>Hillingdon</v>
          </cell>
          <cell r="E890">
            <v>2003</v>
          </cell>
          <cell r="F890" t="str">
            <v>Bourne Primary School</v>
          </cell>
          <cell r="G890" t="str">
            <v>Maintained</v>
          </cell>
          <cell r="H890" t="str">
            <v>Community school</v>
          </cell>
          <cell r="I890">
            <v>15561</v>
          </cell>
          <cell r="J890">
            <v>25119.899999999998</v>
          </cell>
        </row>
        <row r="891">
          <cell r="B891">
            <v>3122004</v>
          </cell>
          <cell r="C891">
            <v>312</v>
          </cell>
          <cell r="D891" t="str">
            <v>Hillingdon</v>
          </cell>
          <cell r="E891">
            <v>2004</v>
          </cell>
          <cell r="F891" t="str">
            <v>The Breakspear School</v>
          </cell>
          <cell r="G891" t="str">
            <v>Maintained</v>
          </cell>
          <cell r="H891" t="str">
            <v>Community school</v>
          </cell>
          <cell r="I891">
            <v>53686</v>
          </cell>
          <cell r="J891">
            <v>94477.5</v>
          </cell>
        </row>
        <row r="892">
          <cell r="B892">
            <v>3122010</v>
          </cell>
          <cell r="C892">
            <v>312</v>
          </cell>
          <cell r="D892" t="str">
            <v>Hillingdon</v>
          </cell>
          <cell r="E892">
            <v>2010</v>
          </cell>
          <cell r="F892" t="str">
            <v>Colham Manor Primary School</v>
          </cell>
          <cell r="G892" t="str">
            <v>Maintained</v>
          </cell>
          <cell r="H892" t="str">
            <v>Community school</v>
          </cell>
          <cell r="I892">
            <v>41886</v>
          </cell>
          <cell r="J892">
            <v>74692.799999999988</v>
          </cell>
        </row>
        <row r="893">
          <cell r="B893">
            <v>3122012</v>
          </cell>
          <cell r="C893">
            <v>312</v>
          </cell>
          <cell r="D893" t="str">
            <v>Hillingdon</v>
          </cell>
          <cell r="E893">
            <v>2012</v>
          </cell>
          <cell r="F893" t="str">
            <v>Coteford Infant School</v>
          </cell>
          <cell r="G893" t="str">
            <v>Maintained</v>
          </cell>
          <cell r="H893" t="str">
            <v>Community school</v>
          </cell>
          <cell r="I893">
            <v>37995</v>
          </cell>
          <cell r="J893">
            <v>63133.2</v>
          </cell>
        </row>
        <row r="894">
          <cell r="B894">
            <v>3122016</v>
          </cell>
          <cell r="C894">
            <v>312</v>
          </cell>
          <cell r="D894" t="str">
            <v>Hillingdon</v>
          </cell>
          <cell r="E894">
            <v>2016</v>
          </cell>
          <cell r="F894" t="str">
            <v>Deanesfield Primary School</v>
          </cell>
          <cell r="G894" t="str">
            <v>Maintained</v>
          </cell>
          <cell r="H894" t="str">
            <v>Community school</v>
          </cell>
          <cell r="I894">
            <v>58354</v>
          </cell>
          <cell r="J894">
            <v>101146.49999999999</v>
          </cell>
        </row>
        <row r="895">
          <cell r="B895">
            <v>3122019</v>
          </cell>
          <cell r="C895">
            <v>312</v>
          </cell>
          <cell r="D895" t="str">
            <v>Hillingdon</v>
          </cell>
          <cell r="E895">
            <v>2019</v>
          </cell>
          <cell r="F895" t="str">
            <v>Field End Infant School</v>
          </cell>
          <cell r="G895" t="str">
            <v>Maintained</v>
          </cell>
          <cell r="H895" t="str">
            <v>Community school</v>
          </cell>
          <cell r="I895">
            <v>71062</v>
          </cell>
          <cell r="J895">
            <v>100257.29999999999</v>
          </cell>
        </row>
        <row r="896">
          <cell r="B896">
            <v>3122020</v>
          </cell>
          <cell r="C896">
            <v>312</v>
          </cell>
          <cell r="D896" t="str">
            <v>Hillingdon</v>
          </cell>
          <cell r="E896">
            <v>2020</v>
          </cell>
          <cell r="F896" t="str">
            <v>Glebe Primary School</v>
          </cell>
          <cell r="G896" t="str">
            <v>Maintained</v>
          </cell>
          <cell r="H896" t="str">
            <v>Community school</v>
          </cell>
          <cell r="I896">
            <v>58484</v>
          </cell>
          <cell r="J896">
            <v>103814.09999999999</v>
          </cell>
        </row>
        <row r="897">
          <cell r="B897">
            <v>3122024</v>
          </cell>
          <cell r="C897">
            <v>312</v>
          </cell>
          <cell r="D897" t="str">
            <v>Hillingdon</v>
          </cell>
          <cell r="E897">
            <v>2024</v>
          </cell>
          <cell r="F897" t="str">
            <v>Harefield Infant School</v>
          </cell>
          <cell r="G897" t="str">
            <v>Maintained</v>
          </cell>
          <cell r="H897" t="str">
            <v>Community school</v>
          </cell>
          <cell r="I897">
            <v>40589</v>
          </cell>
          <cell r="J897">
            <v>59354.1</v>
          </cell>
        </row>
        <row r="898">
          <cell r="B898">
            <v>3122025</v>
          </cell>
          <cell r="C898">
            <v>312</v>
          </cell>
          <cell r="D898" t="str">
            <v>Hillingdon</v>
          </cell>
          <cell r="E898">
            <v>2025</v>
          </cell>
          <cell r="F898" t="str">
            <v>Harlyn Primary School</v>
          </cell>
          <cell r="G898" t="str">
            <v>Maintained</v>
          </cell>
          <cell r="H898" t="str">
            <v>Community school</v>
          </cell>
          <cell r="I898">
            <v>29955</v>
          </cell>
          <cell r="J898">
            <v>52907.399999999994</v>
          </cell>
        </row>
        <row r="899">
          <cell r="B899">
            <v>3122026</v>
          </cell>
          <cell r="C899">
            <v>312</v>
          </cell>
          <cell r="D899" t="str">
            <v>Hillingdon</v>
          </cell>
          <cell r="E899">
            <v>2026</v>
          </cell>
          <cell r="F899" t="str">
            <v>Harmondsworth Primary School</v>
          </cell>
          <cell r="G899" t="str">
            <v>Maintained</v>
          </cell>
          <cell r="H899" t="str">
            <v>Community school</v>
          </cell>
          <cell r="I899">
            <v>15043</v>
          </cell>
          <cell r="J899">
            <v>22452.3</v>
          </cell>
        </row>
        <row r="900">
          <cell r="B900">
            <v>3122029</v>
          </cell>
          <cell r="C900">
            <v>312</v>
          </cell>
          <cell r="D900" t="str">
            <v>Hillingdon</v>
          </cell>
          <cell r="E900">
            <v>2029</v>
          </cell>
          <cell r="F900" t="str">
            <v>Heathrow Primary School</v>
          </cell>
          <cell r="G900" t="str">
            <v>Maintained</v>
          </cell>
          <cell r="H900" t="str">
            <v>Community school</v>
          </cell>
          <cell r="I900">
            <v>36958</v>
          </cell>
          <cell r="J900">
            <v>60020.999999999993</v>
          </cell>
        </row>
        <row r="901">
          <cell r="B901">
            <v>3122033</v>
          </cell>
          <cell r="C901">
            <v>312</v>
          </cell>
          <cell r="D901" t="str">
            <v>Hillingdon</v>
          </cell>
          <cell r="E901">
            <v>2033</v>
          </cell>
          <cell r="F901" t="str">
            <v>Lady Bankes Infant School</v>
          </cell>
          <cell r="G901" t="str">
            <v>Maintained</v>
          </cell>
          <cell r="H901" t="str">
            <v>Community school</v>
          </cell>
          <cell r="I901">
            <v>40589</v>
          </cell>
          <cell r="J901">
            <v>64244.7</v>
          </cell>
        </row>
        <row r="902">
          <cell r="B902">
            <v>3122037</v>
          </cell>
          <cell r="C902">
            <v>312</v>
          </cell>
          <cell r="D902" t="str">
            <v>Hillingdon</v>
          </cell>
          <cell r="E902">
            <v>2037</v>
          </cell>
          <cell r="F902" t="str">
            <v>Minet Nursery and Infant School</v>
          </cell>
          <cell r="G902" t="str">
            <v>Maintained</v>
          </cell>
          <cell r="H902" t="str">
            <v>Community school</v>
          </cell>
          <cell r="I902">
            <v>58225</v>
          </cell>
          <cell r="J902">
            <v>97589.7</v>
          </cell>
        </row>
        <row r="903">
          <cell r="B903">
            <v>3122039</v>
          </cell>
          <cell r="C903">
            <v>312</v>
          </cell>
          <cell r="D903" t="str">
            <v>Hillingdon</v>
          </cell>
          <cell r="E903">
            <v>2039</v>
          </cell>
          <cell r="F903" t="str">
            <v>Newnham Infant and Nursery School</v>
          </cell>
          <cell r="G903" t="str">
            <v>Maintained</v>
          </cell>
          <cell r="H903" t="str">
            <v>Community school</v>
          </cell>
          <cell r="I903">
            <v>63412</v>
          </cell>
          <cell r="J903">
            <v>105147.9</v>
          </cell>
        </row>
        <row r="904">
          <cell r="B904">
            <v>3122060</v>
          </cell>
          <cell r="C904">
            <v>312</v>
          </cell>
          <cell r="D904" t="str">
            <v>Hillingdon</v>
          </cell>
          <cell r="E904">
            <v>2060</v>
          </cell>
          <cell r="F904" t="str">
            <v>Yeading Infant and Nursery School</v>
          </cell>
          <cell r="G904" t="str">
            <v>Maintained</v>
          </cell>
          <cell r="H904" t="str">
            <v>Community school</v>
          </cell>
          <cell r="I904">
            <v>69506</v>
          </cell>
          <cell r="J904">
            <v>104258.7</v>
          </cell>
        </row>
        <row r="905">
          <cell r="B905">
            <v>3122061</v>
          </cell>
          <cell r="C905">
            <v>312</v>
          </cell>
          <cell r="D905" t="str">
            <v>Hillingdon</v>
          </cell>
          <cell r="E905">
            <v>2061</v>
          </cell>
          <cell r="F905" t="str">
            <v>Hermitage Primary School</v>
          </cell>
          <cell r="G905" t="str">
            <v>Maintained</v>
          </cell>
          <cell r="H905" t="str">
            <v>Community school</v>
          </cell>
          <cell r="I905">
            <v>32290</v>
          </cell>
          <cell r="J905">
            <v>52018.2</v>
          </cell>
        </row>
        <row r="906">
          <cell r="B906">
            <v>3122063</v>
          </cell>
          <cell r="C906">
            <v>312</v>
          </cell>
          <cell r="D906" t="str">
            <v>Hillingdon</v>
          </cell>
          <cell r="E906">
            <v>2063</v>
          </cell>
          <cell r="F906" t="str">
            <v>Highfield Primary School</v>
          </cell>
          <cell r="G906" t="str">
            <v>Maintained</v>
          </cell>
          <cell r="H906" t="str">
            <v>Community school</v>
          </cell>
          <cell r="I906">
            <v>20489</v>
          </cell>
          <cell r="J906">
            <v>38013.299999999996</v>
          </cell>
        </row>
        <row r="907">
          <cell r="B907">
            <v>3122064</v>
          </cell>
          <cell r="C907">
            <v>312</v>
          </cell>
          <cell r="D907" t="str">
            <v>Hillingdon</v>
          </cell>
          <cell r="E907">
            <v>2064</v>
          </cell>
          <cell r="F907" t="str">
            <v>Rabbsfarm Primary School</v>
          </cell>
          <cell r="G907" t="str">
            <v>Maintained</v>
          </cell>
          <cell r="H907" t="str">
            <v>Community school</v>
          </cell>
          <cell r="I907">
            <v>40070</v>
          </cell>
          <cell r="J907">
            <v>64244.7</v>
          </cell>
        </row>
        <row r="908">
          <cell r="B908">
            <v>3122065</v>
          </cell>
          <cell r="C908">
            <v>312</v>
          </cell>
          <cell r="D908" t="str">
            <v>Hillingdon</v>
          </cell>
          <cell r="E908">
            <v>2065</v>
          </cell>
          <cell r="F908" t="str">
            <v>Warrender Primary School</v>
          </cell>
          <cell r="G908" t="str">
            <v>Maintained</v>
          </cell>
          <cell r="H908" t="str">
            <v>Community school</v>
          </cell>
          <cell r="I908">
            <v>29955</v>
          </cell>
          <cell r="J908">
            <v>60243.299999999996</v>
          </cell>
        </row>
        <row r="909">
          <cell r="B909">
            <v>3122069</v>
          </cell>
          <cell r="C909">
            <v>312</v>
          </cell>
          <cell r="D909" t="str">
            <v>Hillingdon</v>
          </cell>
          <cell r="E909">
            <v>2069</v>
          </cell>
          <cell r="F909" t="str">
            <v>Whitehall Infant School</v>
          </cell>
          <cell r="G909" t="str">
            <v>Maintained</v>
          </cell>
          <cell r="H909" t="str">
            <v>Community school</v>
          </cell>
          <cell r="I909">
            <v>53556</v>
          </cell>
          <cell r="J909">
            <v>79583.399999999994</v>
          </cell>
        </row>
        <row r="910">
          <cell r="B910">
            <v>3122074</v>
          </cell>
          <cell r="C910">
            <v>312</v>
          </cell>
          <cell r="D910" t="str">
            <v>Hillingdon</v>
          </cell>
          <cell r="E910">
            <v>2074</v>
          </cell>
          <cell r="F910" t="str">
            <v>Whiteheath Infant &amp; Nursery School</v>
          </cell>
          <cell r="G910" t="str">
            <v>Maintained</v>
          </cell>
          <cell r="H910" t="str">
            <v>Community school</v>
          </cell>
          <cell r="I910">
            <v>57187</v>
          </cell>
          <cell r="J910">
            <v>91809.9</v>
          </cell>
        </row>
        <row r="911">
          <cell r="B911">
            <v>3122076</v>
          </cell>
          <cell r="C911">
            <v>312</v>
          </cell>
          <cell r="D911" t="str">
            <v>Hillingdon</v>
          </cell>
          <cell r="E911">
            <v>2076</v>
          </cell>
          <cell r="F911" t="str">
            <v>Frithwood Primary School</v>
          </cell>
          <cell r="G911" t="str">
            <v>Maintained</v>
          </cell>
          <cell r="H911" t="str">
            <v>Community school</v>
          </cell>
          <cell r="I911">
            <v>37736</v>
          </cell>
          <cell r="J911">
            <v>61577.1</v>
          </cell>
        </row>
        <row r="912">
          <cell r="B912">
            <v>3122080</v>
          </cell>
          <cell r="C912">
            <v>312</v>
          </cell>
          <cell r="D912" t="str">
            <v>Hillingdon</v>
          </cell>
          <cell r="E912">
            <v>2080</v>
          </cell>
          <cell r="F912" t="str">
            <v>Ruislip Gardens Primary School</v>
          </cell>
          <cell r="G912" t="str">
            <v>Maintained</v>
          </cell>
          <cell r="H912" t="str">
            <v>Community school</v>
          </cell>
          <cell r="I912">
            <v>30474</v>
          </cell>
          <cell r="J912">
            <v>46460.7</v>
          </cell>
        </row>
        <row r="913">
          <cell r="B913">
            <v>3123300</v>
          </cell>
          <cell r="C913">
            <v>312</v>
          </cell>
          <cell r="D913" t="str">
            <v>Hillingdon</v>
          </cell>
          <cell r="E913">
            <v>3300</v>
          </cell>
          <cell r="F913" t="str">
            <v>Bishop Winnington-Ingram CofE Primary School</v>
          </cell>
          <cell r="G913" t="str">
            <v>Maintained</v>
          </cell>
          <cell r="H913" t="str">
            <v>Voluntary aided school</v>
          </cell>
          <cell r="I913">
            <v>19970</v>
          </cell>
          <cell r="J913">
            <v>24230.699999999997</v>
          </cell>
        </row>
        <row r="914">
          <cell r="B914">
            <v>3123302</v>
          </cell>
          <cell r="C914">
            <v>312</v>
          </cell>
          <cell r="D914" t="str">
            <v>Hillingdon</v>
          </cell>
          <cell r="E914">
            <v>3302</v>
          </cell>
          <cell r="F914" t="str">
            <v>Holy Trinity CofE Primary School</v>
          </cell>
          <cell r="G914" t="str">
            <v>Maintained</v>
          </cell>
          <cell r="H914" t="str">
            <v>Voluntary aided school</v>
          </cell>
          <cell r="I914">
            <v>18414</v>
          </cell>
          <cell r="J914">
            <v>30899.699999999997</v>
          </cell>
        </row>
        <row r="915">
          <cell r="B915">
            <v>3123307</v>
          </cell>
          <cell r="C915">
            <v>312</v>
          </cell>
          <cell r="D915" t="str">
            <v>Hillingdon</v>
          </cell>
          <cell r="E915">
            <v>3307</v>
          </cell>
          <cell r="F915" t="str">
            <v>Dr Triplett's CofE Primary School</v>
          </cell>
          <cell r="G915" t="str">
            <v>Maintained</v>
          </cell>
          <cell r="H915" t="str">
            <v>Voluntary aided school</v>
          </cell>
          <cell r="I915">
            <v>37866</v>
          </cell>
          <cell r="J915">
            <v>61577.1</v>
          </cell>
        </row>
        <row r="916">
          <cell r="B916">
            <v>3123400</v>
          </cell>
          <cell r="C916">
            <v>312</v>
          </cell>
          <cell r="D916" t="str">
            <v>Hillingdon</v>
          </cell>
          <cell r="E916">
            <v>3400</v>
          </cell>
          <cell r="F916" t="str">
            <v>St Swithun Wells Catholic Primary School</v>
          </cell>
          <cell r="G916" t="str">
            <v>Maintained</v>
          </cell>
          <cell r="H916" t="str">
            <v>Voluntary aided school</v>
          </cell>
          <cell r="I916">
            <v>16988</v>
          </cell>
          <cell r="J916">
            <v>28009.8</v>
          </cell>
        </row>
        <row r="917">
          <cell r="B917">
            <v>3123401</v>
          </cell>
          <cell r="C917">
            <v>312</v>
          </cell>
          <cell r="D917" t="str">
            <v>Hillingdon</v>
          </cell>
          <cell r="E917">
            <v>3401</v>
          </cell>
          <cell r="F917" t="str">
            <v>Botwell House Catholic Primary School</v>
          </cell>
          <cell r="G917" t="str">
            <v>Maintained</v>
          </cell>
          <cell r="H917" t="str">
            <v>Voluntary aided school</v>
          </cell>
          <cell r="I917">
            <v>44998</v>
          </cell>
          <cell r="J917">
            <v>75804.299999999988</v>
          </cell>
        </row>
        <row r="918">
          <cell r="B918">
            <v>3123402</v>
          </cell>
          <cell r="C918">
            <v>312</v>
          </cell>
          <cell r="D918" t="str">
            <v>Hillingdon</v>
          </cell>
          <cell r="E918">
            <v>3402</v>
          </cell>
          <cell r="F918" t="str">
            <v>St Bernadette Catholic Primary School</v>
          </cell>
          <cell r="G918" t="str">
            <v>Maintained</v>
          </cell>
          <cell r="H918" t="str">
            <v>Voluntary aided school</v>
          </cell>
          <cell r="I918">
            <v>34105</v>
          </cell>
          <cell r="J918">
            <v>54908.1</v>
          </cell>
        </row>
        <row r="919">
          <cell r="B919">
            <v>3123403</v>
          </cell>
          <cell r="C919">
            <v>312</v>
          </cell>
          <cell r="D919" t="str">
            <v>Hillingdon</v>
          </cell>
          <cell r="E919">
            <v>3403</v>
          </cell>
          <cell r="F919" t="str">
            <v>St Catherine Catholic Primary School</v>
          </cell>
          <cell r="G919" t="str">
            <v>Maintained</v>
          </cell>
          <cell r="H919" t="str">
            <v>Voluntary aided school</v>
          </cell>
          <cell r="I919">
            <v>16599</v>
          </cell>
          <cell r="J919">
            <v>26231.399999999998</v>
          </cell>
        </row>
        <row r="920">
          <cell r="B920">
            <v>3123404</v>
          </cell>
          <cell r="C920">
            <v>312</v>
          </cell>
          <cell r="D920" t="str">
            <v>Hillingdon</v>
          </cell>
          <cell r="E920">
            <v>3404</v>
          </cell>
          <cell r="F920" t="str">
            <v>St Mary's Catholic Primary School</v>
          </cell>
          <cell r="G920" t="str">
            <v>Maintained</v>
          </cell>
          <cell r="H920" t="str">
            <v>Voluntary aided school</v>
          </cell>
          <cell r="I920">
            <v>22305</v>
          </cell>
          <cell r="J920">
            <v>36901.799999999996</v>
          </cell>
        </row>
        <row r="921">
          <cell r="B921">
            <v>3123405</v>
          </cell>
          <cell r="C921">
            <v>312</v>
          </cell>
          <cell r="D921" t="str">
            <v>Hillingdon</v>
          </cell>
          <cell r="E921">
            <v>3405</v>
          </cell>
          <cell r="F921" t="str">
            <v>Sacred Heart Catholic Primary School</v>
          </cell>
          <cell r="G921" t="str">
            <v>Maintained</v>
          </cell>
          <cell r="H921" t="str">
            <v>Voluntary aided school</v>
          </cell>
          <cell r="I921">
            <v>59262</v>
          </cell>
          <cell r="J921">
            <v>94255.2</v>
          </cell>
        </row>
        <row r="922">
          <cell r="B922">
            <v>3125200</v>
          </cell>
          <cell r="C922">
            <v>312</v>
          </cell>
          <cell r="D922" t="str">
            <v>Hillingdon</v>
          </cell>
          <cell r="E922">
            <v>5200</v>
          </cell>
          <cell r="F922" t="str">
            <v>Oak Farm Infant School</v>
          </cell>
          <cell r="G922" t="str">
            <v>Maintained</v>
          </cell>
          <cell r="H922" t="str">
            <v>Foundation school</v>
          </cell>
          <cell r="I922">
            <v>52000</v>
          </cell>
          <cell r="J922">
            <v>81361.799999999988</v>
          </cell>
        </row>
        <row r="923">
          <cell r="B923">
            <v>3125203</v>
          </cell>
          <cell r="C923">
            <v>312</v>
          </cell>
          <cell r="D923" t="str">
            <v>Hillingdon</v>
          </cell>
          <cell r="E923">
            <v>5203</v>
          </cell>
          <cell r="F923" t="str">
            <v>Grange Park Infant and Nursery School</v>
          </cell>
          <cell r="G923" t="str">
            <v>Maintained</v>
          </cell>
          <cell r="H923" t="str">
            <v>Foundation school</v>
          </cell>
          <cell r="I923">
            <v>65097</v>
          </cell>
          <cell r="J923">
            <v>111816.9</v>
          </cell>
        </row>
        <row r="924">
          <cell r="B924">
            <v>3125204</v>
          </cell>
          <cell r="C924">
            <v>312</v>
          </cell>
          <cell r="D924" t="str">
            <v>Hillingdon</v>
          </cell>
          <cell r="E924">
            <v>5204</v>
          </cell>
          <cell r="F924" t="str">
            <v>Hillside Infant School</v>
          </cell>
          <cell r="G924" t="str">
            <v>Maintained</v>
          </cell>
          <cell r="H924" t="str">
            <v>Foundation school</v>
          </cell>
          <cell r="I924">
            <v>27621</v>
          </cell>
          <cell r="J924">
            <v>54241.2</v>
          </cell>
        </row>
        <row r="925">
          <cell r="B925">
            <v>3125208</v>
          </cell>
          <cell r="C925">
            <v>312</v>
          </cell>
          <cell r="D925" t="str">
            <v>Hillingdon</v>
          </cell>
          <cell r="E925">
            <v>5208</v>
          </cell>
          <cell r="F925" t="str">
            <v>St Andrew's C of E Primary School</v>
          </cell>
          <cell r="G925" t="str">
            <v>Maintained</v>
          </cell>
          <cell r="H925" t="str">
            <v>Voluntary aided school</v>
          </cell>
          <cell r="I925">
            <v>14265</v>
          </cell>
          <cell r="J925">
            <v>26675.999999999996</v>
          </cell>
        </row>
        <row r="926">
          <cell r="B926">
            <v>3125211</v>
          </cell>
          <cell r="C926">
            <v>312</v>
          </cell>
          <cell r="D926" t="str">
            <v>Hillingdon</v>
          </cell>
          <cell r="E926">
            <v>5211</v>
          </cell>
          <cell r="F926" t="str">
            <v>Hayes Park School</v>
          </cell>
          <cell r="G926" t="str">
            <v>Maintained</v>
          </cell>
          <cell r="H926" t="str">
            <v>Foundation school</v>
          </cell>
          <cell r="I926">
            <v>50574</v>
          </cell>
          <cell r="J926">
            <v>81584.099999999991</v>
          </cell>
        </row>
        <row r="927">
          <cell r="B927">
            <v>3127009</v>
          </cell>
          <cell r="C927">
            <v>312</v>
          </cell>
          <cell r="D927" t="str">
            <v>Hillingdon</v>
          </cell>
          <cell r="E927">
            <v>7009</v>
          </cell>
          <cell r="F927" t="str">
            <v>Hedgewood School</v>
          </cell>
          <cell r="G927" t="str">
            <v>Maintained</v>
          </cell>
          <cell r="H927" t="str">
            <v>Community special school</v>
          </cell>
          <cell r="I927">
            <v>9596</v>
          </cell>
          <cell r="J927">
            <v>18673.199999999997</v>
          </cell>
        </row>
        <row r="928">
          <cell r="B928">
            <v>3132003</v>
          </cell>
          <cell r="C928">
            <v>313</v>
          </cell>
          <cell r="D928" t="str">
            <v>Hounslow</v>
          </cell>
          <cell r="E928">
            <v>2003</v>
          </cell>
          <cell r="F928" t="str">
            <v>Belmont Primary School</v>
          </cell>
          <cell r="G928" t="str">
            <v>Maintained</v>
          </cell>
          <cell r="H928" t="str">
            <v>Community school</v>
          </cell>
          <cell r="I928">
            <v>42404</v>
          </cell>
          <cell r="J928">
            <v>71136</v>
          </cell>
        </row>
        <row r="929">
          <cell r="B929">
            <v>3132006</v>
          </cell>
          <cell r="C929">
            <v>313</v>
          </cell>
          <cell r="D929" t="str">
            <v>Hounslow</v>
          </cell>
          <cell r="E929">
            <v>2006</v>
          </cell>
          <cell r="F929" t="str">
            <v>Cardinal Road Infant and Nursery School</v>
          </cell>
          <cell r="G929" t="str">
            <v>Maintained</v>
          </cell>
          <cell r="H929" t="str">
            <v>Community school</v>
          </cell>
          <cell r="I929">
            <v>43182</v>
          </cell>
          <cell r="J929">
            <v>62243.999999999993</v>
          </cell>
        </row>
        <row r="930">
          <cell r="B930">
            <v>3132007</v>
          </cell>
          <cell r="C930">
            <v>313</v>
          </cell>
          <cell r="D930" t="str">
            <v>Hounslow</v>
          </cell>
          <cell r="E930">
            <v>2007</v>
          </cell>
          <cell r="F930" t="str">
            <v>Cavendish Primary School</v>
          </cell>
          <cell r="G930" t="str">
            <v>Maintained</v>
          </cell>
          <cell r="H930" t="str">
            <v>Community school</v>
          </cell>
          <cell r="I930">
            <v>14135</v>
          </cell>
          <cell r="J930">
            <v>21340.799999999999</v>
          </cell>
        </row>
        <row r="931">
          <cell r="B931">
            <v>3132021</v>
          </cell>
          <cell r="C931">
            <v>313</v>
          </cell>
          <cell r="D931" t="str">
            <v>Hounslow</v>
          </cell>
          <cell r="E931">
            <v>2021</v>
          </cell>
          <cell r="F931" t="str">
            <v>Feltham Hill Infant and Nursery School</v>
          </cell>
          <cell r="G931" t="str">
            <v>Maintained</v>
          </cell>
          <cell r="H931" t="str">
            <v>Community school</v>
          </cell>
          <cell r="I931">
            <v>76249</v>
          </cell>
          <cell r="J931">
            <v>126710.99999999999</v>
          </cell>
        </row>
        <row r="932">
          <cell r="B932">
            <v>3132022</v>
          </cell>
          <cell r="C932">
            <v>313</v>
          </cell>
          <cell r="D932" t="str">
            <v>Hounslow</v>
          </cell>
          <cell r="E932">
            <v>2022</v>
          </cell>
          <cell r="F932" t="str">
            <v>Grove Park Primary School</v>
          </cell>
          <cell r="G932" t="str">
            <v>Maintained</v>
          </cell>
          <cell r="H932" t="str">
            <v>Community school</v>
          </cell>
          <cell r="I932">
            <v>41367</v>
          </cell>
          <cell r="J932">
            <v>68690.7</v>
          </cell>
        </row>
        <row r="933">
          <cell r="B933">
            <v>3132032</v>
          </cell>
          <cell r="C933">
            <v>313</v>
          </cell>
          <cell r="D933" t="str">
            <v>Hounslow</v>
          </cell>
          <cell r="E933">
            <v>2032</v>
          </cell>
          <cell r="F933" t="str">
            <v>Hounslow Heath Infant and Nursery School</v>
          </cell>
          <cell r="G933" t="str">
            <v>Maintained</v>
          </cell>
          <cell r="H933" t="str">
            <v>Community school</v>
          </cell>
          <cell r="I933">
            <v>97257</v>
          </cell>
          <cell r="J933">
            <v>168725.69999999998</v>
          </cell>
        </row>
        <row r="934">
          <cell r="B934">
            <v>3132033</v>
          </cell>
          <cell r="C934">
            <v>313</v>
          </cell>
          <cell r="D934" t="str">
            <v>Hounslow</v>
          </cell>
          <cell r="E934">
            <v>2033</v>
          </cell>
          <cell r="F934" t="str">
            <v>Hounslow Town Primary School</v>
          </cell>
          <cell r="G934" t="str">
            <v>Maintained</v>
          </cell>
          <cell r="H934" t="str">
            <v>Community school</v>
          </cell>
          <cell r="I934">
            <v>80658</v>
          </cell>
          <cell r="J934">
            <v>124487.99999999999</v>
          </cell>
        </row>
        <row r="935">
          <cell r="B935">
            <v>3132034</v>
          </cell>
          <cell r="C935">
            <v>313</v>
          </cell>
          <cell r="D935" t="str">
            <v>Hounslow</v>
          </cell>
          <cell r="E935">
            <v>2034</v>
          </cell>
          <cell r="F935" t="str">
            <v>Isleworth Town Primary School</v>
          </cell>
          <cell r="G935" t="str">
            <v>Maintained</v>
          </cell>
          <cell r="H935" t="str">
            <v>Community school</v>
          </cell>
          <cell r="I935">
            <v>76638</v>
          </cell>
          <cell r="J935">
            <v>124710.29999999999</v>
          </cell>
        </row>
        <row r="936">
          <cell r="B936">
            <v>3132036</v>
          </cell>
          <cell r="C936">
            <v>313</v>
          </cell>
          <cell r="D936" t="str">
            <v>Hounslow</v>
          </cell>
          <cell r="E936">
            <v>2036</v>
          </cell>
          <cell r="F936" t="str">
            <v>Lionel Primary School</v>
          </cell>
          <cell r="G936" t="str">
            <v>Maintained</v>
          </cell>
          <cell r="H936" t="str">
            <v>Community school</v>
          </cell>
          <cell r="I936">
            <v>50185</v>
          </cell>
          <cell r="J936">
            <v>71136</v>
          </cell>
        </row>
        <row r="937">
          <cell r="B937">
            <v>3132037</v>
          </cell>
          <cell r="C937">
            <v>313</v>
          </cell>
          <cell r="D937" t="str">
            <v>Hounslow</v>
          </cell>
          <cell r="E937">
            <v>2037</v>
          </cell>
          <cell r="F937" t="str">
            <v>Marlborough Primary School</v>
          </cell>
          <cell r="G937" t="str">
            <v>Maintained</v>
          </cell>
          <cell r="H937" t="str">
            <v>Community school</v>
          </cell>
          <cell r="I937">
            <v>51611</v>
          </cell>
          <cell r="J937">
            <v>87141.599999999991</v>
          </cell>
        </row>
        <row r="938">
          <cell r="B938">
            <v>3132039</v>
          </cell>
          <cell r="C938">
            <v>313</v>
          </cell>
          <cell r="D938" t="str">
            <v>Hounslow</v>
          </cell>
          <cell r="E938">
            <v>2039</v>
          </cell>
          <cell r="F938" t="str">
            <v>Norwood Green Infant and Nursery School</v>
          </cell>
          <cell r="G938" t="str">
            <v>Maintained</v>
          </cell>
          <cell r="H938" t="str">
            <v>Community school</v>
          </cell>
          <cell r="I938">
            <v>47721</v>
          </cell>
          <cell r="J938">
            <v>68913</v>
          </cell>
        </row>
        <row r="939">
          <cell r="B939">
            <v>3132044</v>
          </cell>
          <cell r="C939">
            <v>313</v>
          </cell>
          <cell r="D939" t="str">
            <v>Hounslow</v>
          </cell>
          <cell r="E939">
            <v>2044</v>
          </cell>
          <cell r="F939" t="str">
            <v>Spring Grove Primary School</v>
          </cell>
          <cell r="G939" t="str">
            <v>Maintained</v>
          </cell>
          <cell r="H939" t="str">
            <v>Community school</v>
          </cell>
          <cell r="I939">
            <v>20748</v>
          </cell>
          <cell r="J939">
            <v>33567.299999999996</v>
          </cell>
        </row>
        <row r="940">
          <cell r="B940">
            <v>3132048</v>
          </cell>
          <cell r="C940">
            <v>313</v>
          </cell>
          <cell r="D940" t="str">
            <v>Hounslow</v>
          </cell>
          <cell r="E940">
            <v>2048</v>
          </cell>
          <cell r="F940" t="str">
            <v>Strand-on-the-Green Infant and Nursery School</v>
          </cell>
          <cell r="G940" t="str">
            <v>Maintained</v>
          </cell>
          <cell r="H940" t="str">
            <v>Community school</v>
          </cell>
          <cell r="I940">
            <v>52908</v>
          </cell>
          <cell r="J940">
            <v>92254.5</v>
          </cell>
        </row>
        <row r="941">
          <cell r="B941">
            <v>3132050</v>
          </cell>
          <cell r="C941">
            <v>313</v>
          </cell>
          <cell r="D941" t="str">
            <v>Hounslow</v>
          </cell>
          <cell r="E941">
            <v>2050</v>
          </cell>
          <cell r="F941" t="str">
            <v>Wellington Primary School</v>
          </cell>
          <cell r="G941" t="str">
            <v>Maintained</v>
          </cell>
          <cell r="H941" t="str">
            <v>Community school</v>
          </cell>
          <cell r="I941">
            <v>80010</v>
          </cell>
          <cell r="J941">
            <v>132268.5</v>
          </cell>
        </row>
        <row r="942">
          <cell r="B942">
            <v>3132051</v>
          </cell>
          <cell r="C942">
            <v>313</v>
          </cell>
          <cell r="D942" t="str">
            <v>Hounslow</v>
          </cell>
          <cell r="E942">
            <v>2051</v>
          </cell>
          <cell r="F942" t="str">
            <v>Worple Primary School</v>
          </cell>
          <cell r="G942" t="str">
            <v>Maintained</v>
          </cell>
          <cell r="H942" t="str">
            <v>Community school</v>
          </cell>
          <cell r="I942">
            <v>19970</v>
          </cell>
          <cell r="J942">
            <v>30899.699999999997</v>
          </cell>
        </row>
        <row r="943">
          <cell r="B943">
            <v>3132061</v>
          </cell>
          <cell r="C943">
            <v>313</v>
          </cell>
          <cell r="D943" t="str">
            <v>Hounslow</v>
          </cell>
          <cell r="E943">
            <v>2061</v>
          </cell>
          <cell r="F943" t="str">
            <v>Ivybridge Primary School</v>
          </cell>
          <cell r="G943" t="str">
            <v>Maintained</v>
          </cell>
          <cell r="H943" t="str">
            <v>Community school</v>
          </cell>
          <cell r="I943">
            <v>15172</v>
          </cell>
          <cell r="J943">
            <v>18450.899999999998</v>
          </cell>
        </row>
        <row r="944">
          <cell r="B944">
            <v>3132063</v>
          </cell>
          <cell r="C944">
            <v>313</v>
          </cell>
          <cell r="D944" t="str">
            <v>Hounslow</v>
          </cell>
          <cell r="E944">
            <v>2063</v>
          </cell>
          <cell r="F944" t="str">
            <v>Edward Pauling Primary School</v>
          </cell>
          <cell r="G944" t="str">
            <v>Maintained</v>
          </cell>
          <cell r="H944" t="str">
            <v>Community school</v>
          </cell>
          <cell r="I944">
            <v>32419</v>
          </cell>
          <cell r="J944">
            <v>54685.799999999996</v>
          </cell>
        </row>
        <row r="945">
          <cell r="B945">
            <v>3132064</v>
          </cell>
          <cell r="C945">
            <v>313</v>
          </cell>
          <cell r="D945" t="str">
            <v>Hounslow</v>
          </cell>
          <cell r="E945">
            <v>2064</v>
          </cell>
          <cell r="F945" t="str">
            <v>The Smallberry Green Primary School</v>
          </cell>
          <cell r="G945" t="str">
            <v>Maintained</v>
          </cell>
          <cell r="H945" t="str">
            <v>Community school</v>
          </cell>
          <cell r="I945">
            <v>34105</v>
          </cell>
          <cell r="J945">
            <v>45126.899999999994</v>
          </cell>
        </row>
        <row r="946">
          <cell r="B946">
            <v>3132071</v>
          </cell>
          <cell r="C946">
            <v>313</v>
          </cell>
          <cell r="D946" t="str">
            <v>Hounslow</v>
          </cell>
          <cell r="E946">
            <v>2071</v>
          </cell>
          <cell r="F946" t="str">
            <v>Grove Road Primary School</v>
          </cell>
          <cell r="G946" t="str">
            <v>Maintained</v>
          </cell>
          <cell r="H946" t="str">
            <v>Community school</v>
          </cell>
          <cell r="I946">
            <v>20100</v>
          </cell>
          <cell r="J946">
            <v>32678.1</v>
          </cell>
        </row>
        <row r="947">
          <cell r="B947">
            <v>3132073</v>
          </cell>
          <cell r="C947">
            <v>313</v>
          </cell>
          <cell r="D947" t="str">
            <v>Hounslow</v>
          </cell>
          <cell r="E947">
            <v>2073</v>
          </cell>
          <cell r="F947" t="str">
            <v>Beavers Community Primary School</v>
          </cell>
          <cell r="G947" t="str">
            <v>Maintained</v>
          </cell>
          <cell r="H947" t="str">
            <v>Community school</v>
          </cell>
          <cell r="I947">
            <v>45516</v>
          </cell>
          <cell r="J947">
            <v>70024.5</v>
          </cell>
        </row>
        <row r="948">
          <cell r="B948">
            <v>3133300</v>
          </cell>
          <cell r="C948">
            <v>313</v>
          </cell>
          <cell r="D948" t="str">
            <v>Hounslow</v>
          </cell>
          <cell r="E948">
            <v>3300</v>
          </cell>
          <cell r="F948" t="str">
            <v>The Blue School CofE Primary</v>
          </cell>
          <cell r="G948" t="str">
            <v>Maintained</v>
          </cell>
          <cell r="H948" t="str">
            <v>Voluntary aided school</v>
          </cell>
          <cell r="I948">
            <v>39681</v>
          </cell>
          <cell r="J948">
            <v>65356.2</v>
          </cell>
        </row>
        <row r="949">
          <cell r="B949">
            <v>3133302</v>
          </cell>
          <cell r="C949">
            <v>313</v>
          </cell>
          <cell r="D949" t="str">
            <v>Hounslow</v>
          </cell>
          <cell r="E949">
            <v>3302</v>
          </cell>
          <cell r="F949" t="str">
            <v>St Paul's CofE Primary School</v>
          </cell>
          <cell r="G949" t="str">
            <v>Maintained</v>
          </cell>
          <cell r="H949" t="str">
            <v>Voluntary aided school</v>
          </cell>
          <cell r="I949">
            <v>35142</v>
          </cell>
          <cell r="J949">
            <v>47349.899999999994</v>
          </cell>
        </row>
        <row r="950">
          <cell r="B950">
            <v>3133502</v>
          </cell>
          <cell r="C950">
            <v>313</v>
          </cell>
          <cell r="D950" t="str">
            <v>Hounslow</v>
          </cell>
          <cell r="E950">
            <v>3502</v>
          </cell>
          <cell r="F950" t="str">
            <v>Our Lady and St John's Catholic Primary School</v>
          </cell>
          <cell r="G950" t="str">
            <v>Maintained</v>
          </cell>
          <cell r="H950" t="str">
            <v>Voluntary aided school</v>
          </cell>
          <cell r="I950">
            <v>19970</v>
          </cell>
          <cell r="J950">
            <v>30899.699999999997</v>
          </cell>
        </row>
        <row r="951">
          <cell r="B951">
            <v>3133503</v>
          </cell>
          <cell r="C951">
            <v>313</v>
          </cell>
          <cell r="D951" t="str">
            <v>Hounslow</v>
          </cell>
          <cell r="E951">
            <v>3503</v>
          </cell>
          <cell r="F951" t="str">
            <v>St Lawrence Catholic  Primary School</v>
          </cell>
          <cell r="G951" t="str">
            <v>Maintained</v>
          </cell>
          <cell r="H951" t="str">
            <v>Voluntary aided school</v>
          </cell>
          <cell r="I951">
            <v>42923</v>
          </cell>
          <cell r="J951">
            <v>70691.399999999994</v>
          </cell>
        </row>
        <row r="952">
          <cell r="B952">
            <v>3133504</v>
          </cell>
          <cell r="C952">
            <v>313</v>
          </cell>
          <cell r="D952" t="str">
            <v>Hounslow</v>
          </cell>
          <cell r="E952">
            <v>3504</v>
          </cell>
          <cell r="F952" t="str">
            <v>St Mary's Catholic Primary School, Isleworth</v>
          </cell>
          <cell r="G952" t="str">
            <v>Maintained</v>
          </cell>
          <cell r="H952" t="str">
            <v>Voluntary aided school</v>
          </cell>
          <cell r="I952">
            <v>42145</v>
          </cell>
          <cell r="J952">
            <v>65578.5</v>
          </cell>
        </row>
        <row r="953">
          <cell r="B953">
            <v>3133505</v>
          </cell>
          <cell r="C953">
            <v>313</v>
          </cell>
          <cell r="D953" t="str">
            <v>Hounslow</v>
          </cell>
          <cell r="E953">
            <v>3505</v>
          </cell>
          <cell r="F953" t="str">
            <v>St Mary's Catholic Primary School ,Chiswick</v>
          </cell>
          <cell r="G953" t="str">
            <v>Maintained</v>
          </cell>
          <cell r="H953" t="str">
            <v>Voluntary aided school</v>
          </cell>
          <cell r="I953">
            <v>21527</v>
          </cell>
          <cell r="J953">
            <v>36457.199999999997</v>
          </cell>
        </row>
        <row r="954">
          <cell r="B954">
            <v>3133507</v>
          </cell>
          <cell r="C954">
            <v>313</v>
          </cell>
          <cell r="D954" t="str">
            <v>Hounslow</v>
          </cell>
          <cell r="E954">
            <v>3507</v>
          </cell>
          <cell r="F954" t="str">
            <v>St Michael and St Martin Catholic Primary School</v>
          </cell>
          <cell r="G954" t="str">
            <v>Maintained</v>
          </cell>
          <cell r="H954" t="str">
            <v>Voluntary aided school</v>
          </cell>
          <cell r="I954">
            <v>44220</v>
          </cell>
          <cell r="J954">
            <v>74692.799999999988</v>
          </cell>
        </row>
        <row r="955">
          <cell r="B955">
            <v>3137005</v>
          </cell>
          <cell r="C955">
            <v>313</v>
          </cell>
          <cell r="D955" t="str">
            <v>Hounslow</v>
          </cell>
          <cell r="E955">
            <v>7005</v>
          </cell>
          <cell r="F955" t="str">
            <v>Marjory Kinnon School</v>
          </cell>
          <cell r="G955" t="str">
            <v>Maintained</v>
          </cell>
          <cell r="H955" t="str">
            <v>Community special school</v>
          </cell>
          <cell r="I955">
            <v>9985</v>
          </cell>
          <cell r="J955">
            <v>19340.099999999999</v>
          </cell>
        </row>
        <row r="956">
          <cell r="B956">
            <v>3137006</v>
          </cell>
          <cell r="C956">
            <v>313</v>
          </cell>
          <cell r="D956" t="str">
            <v>Hounslow</v>
          </cell>
          <cell r="E956">
            <v>7006</v>
          </cell>
          <cell r="F956" t="str">
            <v>Oaklands School</v>
          </cell>
          <cell r="G956" t="str">
            <v>Maintained</v>
          </cell>
          <cell r="H956" t="str">
            <v>Community special school</v>
          </cell>
          <cell r="I956">
            <v>3891</v>
          </cell>
          <cell r="J956">
            <v>7558.2</v>
          </cell>
        </row>
        <row r="957">
          <cell r="B957">
            <v>3137007</v>
          </cell>
          <cell r="C957">
            <v>313</v>
          </cell>
          <cell r="D957" t="str">
            <v>Hounslow</v>
          </cell>
          <cell r="E957">
            <v>7007</v>
          </cell>
          <cell r="F957" t="str">
            <v>Lindon Bennett School</v>
          </cell>
          <cell r="G957" t="str">
            <v>Maintained</v>
          </cell>
          <cell r="H957" t="str">
            <v>Community special school</v>
          </cell>
          <cell r="I957">
            <v>14524</v>
          </cell>
          <cell r="J957">
            <v>22007.699999999997</v>
          </cell>
        </row>
        <row r="958">
          <cell r="B958">
            <v>3137010</v>
          </cell>
          <cell r="C958">
            <v>313</v>
          </cell>
          <cell r="D958" t="str">
            <v>Hounslow</v>
          </cell>
          <cell r="E958">
            <v>7010</v>
          </cell>
          <cell r="F958" t="str">
            <v>The Cedars Primary School</v>
          </cell>
          <cell r="G958" t="str">
            <v>Maintained</v>
          </cell>
          <cell r="H958" t="str">
            <v>Community special school</v>
          </cell>
          <cell r="I958">
            <v>908</v>
          </cell>
          <cell r="J958">
            <v>3112.2</v>
          </cell>
        </row>
        <row r="959">
          <cell r="B959">
            <v>3142002</v>
          </cell>
          <cell r="C959">
            <v>314</v>
          </cell>
          <cell r="D959" t="str">
            <v>Kingston upon Thames</v>
          </cell>
          <cell r="E959">
            <v>2002</v>
          </cell>
          <cell r="F959" t="str">
            <v>Burlington Infant and Nursery School</v>
          </cell>
          <cell r="G959" t="str">
            <v>Maintained</v>
          </cell>
          <cell r="H959" t="str">
            <v>Community school</v>
          </cell>
          <cell r="I959">
            <v>78454</v>
          </cell>
          <cell r="J959">
            <v>127377.9</v>
          </cell>
        </row>
        <row r="960">
          <cell r="B960">
            <v>3142004</v>
          </cell>
          <cell r="C960">
            <v>314</v>
          </cell>
          <cell r="D960" t="str">
            <v>Kingston upon Thames</v>
          </cell>
          <cell r="E960">
            <v>2004</v>
          </cell>
          <cell r="F960" t="str">
            <v>Coombe Hill Infant School</v>
          </cell>
          <cell r="G960" t="str">
            <v>Maintained</v>
          </cell>
          <cell r="H960" t="str">
            <v>Community school</v>
          </cell>
          <cell r="I960">
            <v>71711</v>
          </cell>
          <cell r="J960">
            <v>108482.4</v>
          </cell>
        </row>
        <row r="961">
          <cell r="B961">
            <v>3142005</v>
          </cell>
          <cell r="C961">
            <v>314</v>
          </cell>
          <cell r="D961" t="str">
            <v>Kingston upon Thames</v>
          </cell>
          <cell r="E961">
            <v>2005</v>
          </cell>
          <cell r="F961" t="str">
            <v>Ellingham Primary School</v>
          </cell>
          <cell r="G961" t="str">
            <v>Maintained</v>
          </cell>
          <cell r="H961" t="str">
            <v>Community school</v>
          </cell>
          <cell r="I961">
            <v>25287</v>
          </cell>
          <cell r="J961">
            <v>40236.299999999996</v>
          </cell>
        </row>
        <row r="962">
          <cell r="B962">
            <v>3142025</v>
          </cell>
          <cell r="C962">
            <v>314</v>
          </cell>
          <cell r="D962" t="str">
            <v>Kingston upon Thames</v>
          </cell>
          <cell r="E962">
            <v>2025</v>
          </cell>
          <cell r="F962" t="str">
            <v>Tolworth Infant and Nursery School</v>
          </cell>
          <cell r="G962" t="str">
            <v>Maintained</v>
          </cell>
          <cell r="H962" t="str">
            <v>Community school</v>
          </cell>
          <cell r="I962">
            <v>65875</v>
          </cell>
          <cell r="J962">
            <v>110260.79999999999</v>
          </cell>
        </row>
        <row r="963">
          <cell r="B963">
            <v>3142030</v>
          </cell>
          <cell r="C963">
            <v>314</v>
          </cell>
          <cell r="D963" t="str">
            <v>Kingston upon Thames</v>
          </cell>
          <cell r="E963">
            <v>2030</v>
          </cell>
          <cell r="F963" t="str">
            <v>Maple Infants' School</v>
          </cell>
          <cell r="G963" t="str">
            <v>Maintained</v>
          </cell>
          <cell r="H963" t="str">
            <v>Community school</v>
          </cell>
          <cell r="I963">
            <v>52130</v>
          </cell>
          <cell r="J963">
            <v>89142.299999999988</v>
          </cell>
        </row>
        <row r="964">
          <cell r="B964">
            <v>3142031</v>
          </cell>
          <cell r="C964">
            <v>314</v>
          </cell>
          <cell r="D964" t="str">
            <v>Kingston upon Thames</v>
          </cell>
          <cell r="E964">
            <v>2031</v>
          </cell>
          <cell r="F964" t="str">
            <v>Alexandra Primary School</v>
          </cell>
          <cell r="G964" t="str">
            <v>Maintained</v>
          </cell>
          <cell r="H964" t="str">
            <v>Community school</v>
          </cell>
          <cell r="I964">
            <v>40978</v>
          </cell>
          <cell r="J964">
            <v>65800.799999999988</v>
          </cell>
        </row>
        <row r="965">
          <cell r="B965">
            <v>3142032</v>
          </cell>
          <cell r="C965">
            <v>314</v>
          </cell>
          <cell r="D965" t="str">
            <v>Kingston upon Thames</v>
          </cell>
          <cell r="E965">
            <v>2032</v>
          </cell>
          <cell r="F965" t="str">
            <v>King Athelstan Primary School</v>
          </cell>
          <cell r="G965" t="str">
            <v>Maintained</v>
          </cell>
          <cell r="H965" t="str">
            <v>Community school</v>
          </cell>
          <cell r="I965">
            <v>32549</v>
          </cell>
          <cell r="J965">
            <v>51573.599999999999</v>
          </cell>
        </row>
        <row r="966">
          <cell r="B966">
            <v>3142033</v>
          </cell>
          <cell r="C966">
            <v>314</v>
          </cell>
          <cell r="D966" t="str">
            <v>Kingston upon Thames</v>
          </cell>
          <cell r="E966">
            <v>2033</v>
          </cell>
          <cell r="F966" t="str">
            <v>Grand Avenue Primary and Nursery School</v>
          </cell>
          <cell r="G966" t="str">
            <v>Maintained</v>
          </cell>
          <cell r="H966" t="str">
            <v>Community school</v>
          </cell>
          <cell r="I966">
            <v>60429</v>
          </cell>
          <cell r="J966">
            <v>100701.9</v>
          </cell>
        </row>
        <row r="967">
          <cell r="B967">
            <v>3142034</v>
          </cell>
          <cell r="C967">
            <v>314</v>
          </cell>
          <cell r="D967" t="str">
            <v>Kingston upon Thames</v>
          </cell>
          <cell r="E967">
            <v>2034</v>
          </cell>
          <cell r="F967" t="str">
            <v>Malden Manor Primary and Nursery School</v>
          </cell>
          <cell r="G967" t="str">
            <v>Maintained</v>
          </cell>
          <cell r="H967" t="str">
            <v>Community school</v>
          </cell>
          <cell r="I967">
            <v>37995</v>
          </cell>
          <cell r="J967">
            <v>60243.299999999996</v>
          </cell>
        </row>
        <row r="968">
          <cell r="B968">
            <v>3142035</v>
          </cell>
          <cell r="C968">
            <v>314</v>
          </cell>
          <cell r="D968" t="str">
            <v>Kingston upon Thames</v>
          </cell>
          <cell r="E968">
            <v>2035</v>
          </cell>
          <cell r="F968" t="str">
            <v>King's Oak Primary School</v>
          </cell>
          <cell r="G968" t="str">
            <v>Maintained</v>
          </cell>
          <cell r="H968" t="str">
            <v>Community school</v>
          </cell>
          <cell r="I968">
            <v>27232</v>
          </cell>
          <cell r="J968">
            <v>40458.6</v>
          </cell>
        </row>
        <row r="969">
          <cell r="B969">
            <v>3142036</v>
          </cell>
          <cell r="C969">
            <v>314</v>
          </cell>
          <cell r="D969" t="str">
            <v>Kingston upon Thames</v>
          </cell>
          <cell r="E969">
            <v>2036</v>
          </cell>
          <cell r="F969" t="str">
            <v>Lovelace Primary School</v>
          </cell>
          <cell r="G969" t="str">
            <v>Maintained</v>
          </cell>
          <cell r="H969" t="str">
            <v>Community school</v>
          </cell>
          <cell r="I969">
            <v>55501</v>
          </cell>
          <cell r="J969">
            <v>95366.7</v>
          </cell>
        </row>
        <row r="970">
          <cell r="B970">
            <v>3143301</v>
          </cell>
          <cell r="C970">
            <v>314</v>
          </cell>
          <cell r="D970" t="str">
            <v>Kingston upon Thames</v>
          </cell>
          <cell r="E970">
            <v>3301</v>
          </cell>
          <cell r="F970" t="str">
            <v>Christ Church New Malden CofE Primary School</v>
          </cell>
          <cell r="G970" t="str">
            <v>Maintained</v>
          </cell>
          <cell r="H970" t="str">
            <v>Voluntary aided school</v>
          </cell>
          <cell r="I970">
            <v>41626</v>
          </cell>
          <cell r="J970">
            <v>68690.7</v>
          </cell>
        </row>
        <row r="971">
          <cell r="B971">
            <v>3143302</v>
          </cell>
          <cell r="C971">
            <v>314</v>
          </cell>
          <cell r="D971" t="str">
            <v>Kingston upon Thames</v>
          </cell>
          <cell r="E971">
            <v>3302</v>
          </cell>
          <cell r="F971" t="str">
            <v>Christ Church CofE Primary School</v>
          </cell>
          <cell r="G971" t="str">
            <v>Maintained</v>
          </cell>
          <cell r="H971" t="str">
            <v>Voluntary aided school</v>
          </cell>
          <cell r="I971">
            <v>49666</v>
          </cell>
          <cell r="J971">
            <v>79361.099999999991</v>
          </cell>
        </row>
        <row r="972">
          <cell r="B972">
            <v>3143303</v>
          </cell>
          <cell r="C972">
            <v>314</v>
          </cell>
          <cell r="D972" t="str">
            <v>Kingston upon Thames</v>
          </cell>
          <cell r="E972">
            <v>3303</v>
          </cell>
          <cell r="F972" t="str">
            <v>Malden Parochial CofE Primary School</v>
          </cell>
          <cell r="G972" t="str">
            <v>Maintained</v>
          </cell>
          <cell r="H972" t="str">
            <v>Voluntary aided school</v>
          </cell>
          <cell r="I972">
            <v>20100</v>
          </cell>
          <cell r="J972">
            <v>34678.799999999996</v>
          </cell>
        </row>
        <row r="973">
          <cell r="B973">
            <v>3143305</v>
          </cell>
          <cell r="C973">
            <v>314</v>
          </cell>
          <cell r="D973" t="str">
            <v>Kingston upon Thames</v>
          </cell>
          <cell r="E973">
            <v>3305</v>
          </cell>
          <cell r="F973" t="str">
            <v>St John's C of E Primary School</v>
          </cell>
          <cell r="G973" t="str">
            <v>Maintained</v>
          </cell>
          <cell r="H973" t="str">
            <v>Voluntary aided school</v>
          </cell>
          <cell r="I973">
            <v>17507</v>
          </cell>
          <cell r="J973">
            <v>27787.499999999996</v>
          </cell>
        </row>
        <row r="974">
          <cell r="B974">
            <v>3143308</v>
          </cell>
          <cell r="C974">
            <v>314</v>
          </cell>
          <cell r="D974" t="str">
            <v>Kingston upon Thames</v>
          </cell>
          <cell r="E974">
            <v>3308</v>
          </cell>
          <cell r="F974" t="str">
            <v>St Paul's CofE Primary School</v>
          </cell>
          <cell r="G974" t="str">
            <v>Maintained</v>
          </cell>
          <cell r="H974" t="str">
            <v>Voluntary aided school</v>
          </cell>
          <cell r="I974">
            <v>21267</v>
          </cell>
          <cell r="J974">
            <v>35790.299999999996</v>
          </cell>
        </row>
        <row r="975">
          <cell r="B975">
            <v>3143309</v>
          </cell>
          <cell r="C975">
            <v>314</v>
          </cell>
          <cell r="D975" t="str">
            <v>Kingston upon Thames</v>
          </cell>
          <cell r="E975">
            <v>3309</v>
          </cell>
          <cell r="F975" t="str">
            <v>St Paul's CofE Primary School, Kingston Hill</v>
          </cell>
          <cell r="G975" t="str">
            <v>Maintained</v>
          </cell>
          <cell r="H975" t="str">
            <v>Voluntary aided school</v>
          </cell>
          <cell r="I975">
            <v>34753</v>
          </cell>
          <cell r="J975">
            <v>62466.299999999996</v>
          </cell>
        </row>
        <row r="976">
          <cell r="B976">
            <v>3143310</v>
          </cell>
          <cell r="C976">
            <v>314</v>
          </cell>
          <cell r="D976" t="str">
            <v>Kingston upon Thames</v>
          </cell>
          <cell r="E976">
            <v>3310</v>
          </cell>
          <cell r="F976" t="str">
            <v>St Matthew's CofE Primary School</v>
          </cell>
          <cell r="G976" t="str">
            <v>Maintained</v>
          </cell>
          <cell r="H976" t="str">
            <v>Voluntary aided school</v>
          </cell>
          <cell r="I976">
            <v>38644</v>
          </cell>
          <cell r="J976">
            <v>70469.099999999991</v>
          </cell>
        </row>
        <row r="977">
          <cell r="B977">
            <v>3143311</v>
          </cell>
          <cell r="C977">
            <v>314</v>
          </cell>
          <cell r="D977" t="str">
            <v>Kingston upon Thames</v>
          </cell>
          <cell r="E977">
            <v>3311</v>
          </cell>
          <cell r="F977" t="str">
            <v>St Mary's CofE (Aided) Primary School</v>
          </cell>
          <cell r="G977" t="str">
            <v>Maintained</v>
          </cell>
          <cell r="H977" t="str">
            <v>Voluntary aided school</v>
          </cell>
          <cell r="I977">
            <v>20359</v>
          </cell>
          <cell r="J977">
            <v>32678.1</v>
          </cell>
        </row>
        <row r="978">
          <cell r="B978">
            <v>3143500</v>
          </cell>
          <cell r="C978">
            <v>314</v>
          </cell>
          <cell r="D978" t="str">
            <v>Kingston upon Thames</v>
          </cell>
          <cell r="E978">
            <v>3500</v>
          </cell>
          <cell r="F978" t="str">
            <v>Corpus Christi Catholic Primary School</v>
          </cell>
          <cell r="G978" t="str">
            <v>Maintained</v>
          </cell>
          <cell r="H978" t="str">
            <v>Voluntary aided school</v>
          </cell>
          <cell r="I978">
            <v>43831</v>
          </cell>
          <cell r="J978">
            <v>70469.099999999991</v>
          </cell>
        </row>
        <row r="979">
          <cell r="B979">
            <v>3143501</v>
          </cell>
          <cell r="C979">
            <v>314</v>
          </cell>
          <cell r="D979" t="str">
            <v>Kingston upon Thames</v>
          </cell>
          <cell r="E979">
            <v>3501</v>
          </cell>
          <cell r="F979" t="str">
            <v>Our Lady Immaculate Catholic Primary School</v>
          </cell>
          <cell r="G979" t="str">
            <v>Maintained</v>
          </cell>
          <cell r="H979" t="str">
            <v>Voluntary aided school</v>
          </cell>
          <cell r="I979">
            <v>44090</v>
          </cell>
          <cell r="J979">
            <v>72692.099999999991</v>
          </cell>
        </row>
        <row r="980">
          <cell r="B980">
            <v>3143502</v>
          </cell>
          <cell r="C980">
            <v>314</v>
          </cell>
          <cell r="D980" t="str">
            <v>Kingston upon Thames</v>
          </cell>
          <cell r="E980">
            <v>3502</v>
          </cell>
          <cell r="F980" t="str">
            <v>St Joseph's Catholic Primary School</v>
          </cell>
          <cell r="G980" t="str">
            <v>Maintained</v>
          </cell>
          <cell r="H980" t="str">
            <v>Voluntary aided school</v>
          </cell>
          <cell r="I980">
            <v>18674</v>
          </cell>
          <cell r="J980">
            <v>32455.8</v>
          </cell>
        </row>
        <row r="981">
          <cell r="B981">
            <v>3145200</v>
          </cell>
          <cell r="C981">
            <v>314</v>
          </cell>
          <cell r="D981" t="str">
            <v>Kingston upon Thames</v>
          </cell>
          <cell r="E981">
            <v>5200</v>
          </cell>
          <cell r="F981" t="str">
            <v>St Luke's CofE Primary School</v>
          </cell>
          <cell r="G981" t="str">
            <v>Maintained</v>
          </cell>
          <cell r="H981" t="str">
            <v>Foundation school</v>
          </cell>
          <cell r="I981">
            <v>28529</v>
          </cell>
          <cell r="J981">
            <v>37568.699999999997</v>
          </cell>
        </row>
        <row r="982">
          <cell r="B982">
            <v>3152052</v>
          </cell>
          <cell r="C982">
            <v>315</v>
          </cell>
          <cell r="D982" t="str">
            <v>Merton</v>
          </cell>
          <cell r="E982">
            <v>2052</v>
          </cell>
          <cell r="F982" t="str">
            <v>Bond Primary School</v>
          </cell>
          <cell r="G982" t="str">
            <v>Maintained</v>
          </cell>
          <cell r="H982" t="str">
            <v>Community school</v>
          </cell>
          <cell r="I982">
            <v>31122</v>
          </cell>
          <cell r="J982">
            <v>50017.499999999993</v>
          </cell>
        </row>
        <row r="983">
          <cell r="B983">
            <v>3152055</v>
          </cell>
          <cell r="C983">
            <v>315</v>
          </cell>
          <cell r="D983" t="str">
            <v>Merton</v>
          </cell>
          <cell r="E983">
            <v>2055</v>
          </cell>
          <cell r="F983" t="str">
            <v>Dundonald Primary School</v>
          </cell>
          <cell r="G983" t="str">
            <v>Maintained</v>
          </cell>
          <cell r="H983" t="str">
            <v>Community school</v>
          </cell>
          <cell r="I983">
            <v>38514</v>
          </cell>
          <cell r="J983">
            <v>63355.499999999993</v>
          </cell>
        </row>
        <row r="984">
          <cell r="B984">
            <v>3152056</v>
          </cell>
          <cell r="C984">
            <v>315</v>
          </cell>
          <cell r="D984" t="str">
            <v>Merton</v>
          </cell>
          <cell r="E984">
            <v>2056</v>
          </cell>
          <cell r="F984" t="str">
            <v>Garfield Primary School</v>
          </cell>
          <cell r="G984" t="str">
            <v>Maintained</v>
          </cell>
          <cell r="H984" t="str">
            <v>Community school</v>
          </cell>
          <cell r="I984">
            <v>27621</v>
          </cell>
          <cell r="J984">
            <v>41125.5</v>
          </cell>
        </row>
        <row r="985">
          <cell r="B985">
            <v>3152059</v>
          </cell>
          <cell r="C985">
            <v>315</v>
          </cell>
          <cell r="D985" t="str">
            <v>Merton</v>
          </cell>
          <cell r="E985">
            <v>2059</v>
          </cell>
          <cell r="F985" t="str">
            <v>Hatfeild Primary School</v>
          </cell>
          <cell r="G985" t="str">
            <v>Maintained</v>
          </cell>
          <cell r="H985" t="str">
            <v>Community school</v>
          </cell>
          <cell r="I985">
            <v>28918</v>
          </cell>
          <cell r="J985">
            <v>44904.6</v>
          </cell>
        </row>
        <row r="986">
          <cell r="B986">
            <v>3152061</v>
          </cell>
          <cell r="C986">
            <v>315</v>
          </cell>
          <cell r="D986" t="str">
            <v>Merton</v>
          </cell>
          <cell r="E986">
            <v>2061</v>
          </cell>
          <cell r="F986" t="str">
            <v>Hollymount School</v>
          </cell>
          <cell r="G986" t="str">
            <v>Maintained</v>
          </cell>
          <cell r="H986" t="str">
            <v>Community school</v>
          </cell>
          <cell r="I986">
            <v>32938</v>
          </cell>
          <cell r="J986">
            <v>52462.799999999996</v>
          </cell>
        </row>
        <row r="987">
          <cell r="B987">
            <v>3152062</v>
          </cell>
          <cell r="C987">
            <v>315</v>
          </cell>
          <cell r="D987" t="str">
            <v>Merton</v>
          </cell>
          <cell r="E987">
            <v>2062</v>
          </cell>
          <cell r="F987" t="str">
            <v>Joseph Hood Primary School</v>
          </cell>
          <cell r="G987" t="str">
            <v>Maintained</v>
          </cell>
          <cell r="H987" t="str">
            <v>Community school</v>
          </cell>
          <cell r="I987">
            <v>37347</v>
          </cell>
          <cell r="J987">
            <v>62466.299999999996</v>
          </cell>
        </row>
        <row r="988">
          <cell r="B988">
            <v>3152063</v>
          </cell>
          <cell r="C988">
            <v>315</v>
          </cell>
          <cell r="D988" t="str">
            <v>Merton</v>
          </cell>
          <cell r="E988">
            <v>2063</v>
          </cell>
          <cell r="F988" t="str">
            <v>Links Primary School</v>
          </cell>
          <cell r="G988" t="str">
            <v>Maintained</v>
          </cell>
          <cell r="H988" t="str">
            <v>Community school</v>
          </cell>
          <cell r="I988">
            <v>29048</v>
          </cell>
          <cell r="J988">
            <v>51351.299999999996</v>
          </cell>
        </row>
        <row r="989">
          <cell r="B989">
            <v>3152064</v>
          </cell>
          <cell r="C989">
            <v>315</v>
          </cell>
          <cell r="D989" t="str">
            <v>Merton</v>
          </cell>
          <cell r="E989">
            <v>2064</v>
          </cell>
          <cell r="F989" t="str">
            <v>Lonesome Primary School</v>
          </cell>
          <cell r="G989" t="str">
            <v>Maintained</v>
          </cell>
          <cell r="H989" t="str">
            <v>Community school</v>
          </cell>
          <cell r="I989">
            <v>20359</v>
          </cell>
          <cell r="J989">
            <v>32900.399999999994</v>
          </cell>
        </row>
        <row r="990">
          <cell r="B990">
            <v>3152066</v>
          </cell>
          <cell r="C990">
            <v>315</v>
          </cell>
          <cell r="D990" t="str">
            <v>Merton</v>
          </cell>
          <cell r="E990">
            <v>2066</v>
          </cell>
          <cell r="F990" t="str">
            <v>Merton Abbey Primary School</v>
          </cell>
          <cell r="G990" t="str">
            <v>Maintained</v>
          </cell>
          <cell r="H990" t="str">
            <v>Community school</v>
          </cell>
          <cell r="I990">
            <v>12968</v>
          </cell>
          <cell r="J990">
            <v>17561.699999999997</v>
          </cell>
        </row>
        <row r="991">
          <cell r="B991">
            <v>3152067</v>
          </cell>
          <cell r="C991">
            <v>315</v>
          </cell>
          <cell r="D991" t="str">
            <v>Merton</v>
          </cell>
          <cell r="E991">
            <v>2067</v>
          </cell>
          <cell r="F991" t="str">
            <v>Merton Park Primary School</v>
          </cell>
          <cell r="G991" t="str">
            <v>Maintained</v>
          </cell>
          <cell r="H991" t="str">
            <v>Community school</v>
          </cell>
          <cell r="I991">
            <v>19581</v>
          </cell>
          <cell r="J991">
            <v>32455.8</v>
          </cell>
        </row>
        <row r="992">
          <cell r="B992">
            <v>3152068</v>
          </cell>
          <cell r="C992">
            <v>315</v>
          </cell>
          <cell r="D992" t="str">
            <v>Merton</v>
          </cell>
          <cell r="E992">
            <v>2068</v>
          </cell>
          <cell r="F992" t="str">
            <v>Morden Primary School</v>
          </cell>
          <cell r="G992" t="str">
            <v>Maintained</v>
          </cell>
          <cell r="H992" t="str">
            <v>Community school</v>
          </cell>
          <cell r="I992">
            <v>11542</v>
          </cell>
          <cell r="J992">
            <v>16672.5</v>
          </cell>
        </row>
        <row r="993">
          <cell r="B993">
            <v>3152070</v>
          </cell>
          <cell r="C993">
            <v>315</v>
          </cell>
          <cell r="D993" t="str">
            <v>Merton</v>
          </cell>
          <cell r="E993">
            <v>2070</v>
          </cell>
          <cell r="F993" t="str">
            <v>Pelham Primary School</v>
          </cell>
          <cell r="G993" t="str">
            <v>Maintained</v>
          </cell>
          <cell r="H993" t="str">
            <v>Community school</v>
          </cell>
          <cell r="I993">
            <v>37217</v>
          </cell>
          <cell r="J993">
            <v>58242.6</v>
          </cell>
        </row>
        <row r="994">
          <cell r="B994">
            <v>3152071</v>
          </cell>
          <cell r="C994">
            <v>315</v>
          </cell>
          <cell r="D994" t="str">
            <v>Merton</v>
          </cell>
          <cell r="E994">
            <v>2071</v>
          </cell>
          <cell r="F994" t="str">
            <v>Haslemere Primary School</v>
          </cell>
          <cell r="G994" t="str">
            <v>Maintained</v>
          </cell>
          <cell r="H994" t="str">
            <v>Community school</v>
          </cell>
          <cell r="I994">
            <v>19063</v>
          </cell>
          <cell r="J994">
            <v>27342.899999999998</v>
          </cell>
        </row>
        <row r="995">
          <cell r="B995">
            <v>3152072</v>
          </cell>
          <cell r="C995">
            <v>315</v>
          </cell>
          <cell r="D995" t="str">
            <v>Merton</v>
          </cell>
          <cell r="E995">
            <v>2072</v>
          </cell>
          <cell r="F995" t="str">
            <v>Poplar Primary School</v>
          </cell>
          <cell r="G995" t="str">
            <v>Maintained</v>
          </cell>
          <cell r="H995" t="str">
            <v>Community school</v>
          </cell>
          <cell r="I995">
            <v>50055</v>
          </cell>
          <cell r="J995">
            <v>74248.2</v>
          </cell>
        </row>
        <row r="996">
          <cell r="B996">
            <v>3152073</v>
          </cell>
          <cell r="C996">
            <v>315</v>
          </cell>
          <cell r="D996" t="str">
            <v>Merton</v>
          </cell>
          <cell r="E996">
            <v>2073</v>
          </cell>
          <cell r="F996" t="str">
            <v>St Mark's Primary School</v>
          </cell>
          <cell r="G996" t="str">
            <v>Maintained</v>
          </cell>
          <cell r="H996" t="str">
            <v>Community school</v>
          </cell>
          <cell r="I996">
            <v>17507</v>
          </cell>
          <cell r="J996">
            <v>24897.599999999999</v>
          </cell>
        </row>
        <row r="997">
          <cell r="B997">
            <v>3152074</v>
          </cell>
          <cell r="C997">
            <v>315</v>
          </cell>
          <cell r="D997" t="str">
            <v>Merton</v>
          </cell>
          <cell r="E997">
            <v>2074</v>
          </cell>
          <cell r="F997" t="str">
            <v>The Sherwood School</v>
          </cell>
          <cell r="G997" t="str">
            <v>Maintained</v>
          </cell>
          <cell r="H997" t="str">
            <v>Community school</v>
          </cell>
          <cell r="I997">
            <v>28270</v>
          </cell>
          <cell r="J997">
            <v>40680.899999999994</v>
          </cell>
        </row>
        <row r="998">
          <cell r="B998">
            <v>3152075</v>
          </cell>
          <cell r="C998">
            <v>315</v>
          </cell>
          <cell r="D998" t="str">
            <v>Merton</v>
          </cell>
          <cell r="E998">
            <v>2075</v>
          </cell>
          <cell r="F998" t="str">
            <v>Singlegate Primary School</v>
          </cell>
          <cell r="G998" t="str">
            <v>Maintained</v>
          </cell>
          <cell r="H998" t="str">
            <v>Community school</v>
          </cell>
          <cell r="I998">
            <v>53427</v>
          </cell>
          <cell r="J998">
            <v>84029.4</v>
          </cell>
        </row>
        <row r="999">
          <cell r="B999">
            <v>3152076</v>
          </cell>
          <cell r="C999">
            <v>315</v>
          </cell>
          <cell r="D999" t="str">
            <v>Merton</v>
          </cell>
          <cell r="E999">
            <v>2076</v>
          </cell>
          <cell r="F999" t="str">
            <v>Wimbledon Park Primary School</v>
          </cell>
          <cell r="G999" t="str">
            <v>Maintained</v>
          </cell>
          <cell r="H999" t="str">
            <v>Community school</v>
          </cell>
          <cell r="I999">
            <v>59781</v>
          </cell>
          <cell r="J999">
            <v>102480.29999999999</v>
          </cell>
        </row>
        <row r="1000">
          <cell r="B1000">
            <v>3152077</v>
          </cell>
          <cell r="C1000">
            <v>315</v>
          </cell>
          <cell r="D1000" t="str">
            <v>Merton</v>
          </cell>
          <cell r="E1000">
            <v>2077</v>
          </cell>
          <cell r="F1000" t="str">
            <v>Abbotsbury Primary School</v>
          </cell>
          <cell r="G1000" t="str">
            <v>Maintained</v>
          </cell>
          <cell r="H1000" t="str">
            <v>Community school</v>
          </cell>
          <cell r="I1000">
            <v>15691</v>
          </cell>
          <cell r="J1000">
            <v>26009.1</v>
          </cell>
        </row>
        <row r="1001">
          <cell r="B1001">
            <v>3152081</v>
          </cell>
          <cell r="C1001">
            <v>315</v>
          </cell>
          <cell r="D1001" t="str">
            <v>Merton</v>
          </cell>
          <cell r="E1001">
            <v>2081</v>
          </cell>
          <cell r="F1001" t="str">
            <v>West Wimbledon Primary School</v>
          </cell>
          <cell r="G1001" t="str">
            <v>Maintained</v>
          </cell>
          <cell r="H1001" t="str">
            <v>Community school</v>
          </cell>
          <cell r="I1001">
            <v>29307</v>
          </cell>
          <cell r="J1001">
            <v>42459.299999999996</v>
          </cell>
        </row>
        <row r="1002">
          <cell r="B1002">
            <v>3152082</v>
          </cell>
          <cell r="C1002">
            <v>315</v>
          </cell>
          <cell r="D1002" t="str">
            <v>Merton</v>
          </cell>
          <cell r="E1002">
            <v>2082</v>
          </cell>
          <cell r="F1002" t="str">
            <v>Cranmer Primary School</v>
          </cell>
          <cell r="G1002" t="str">
            <v>Maintained</v>
          </cell>
          <cell r="H1002" t="str">
            <v>Community school</v>
          </cell>
          <cell r="I1002">
            <v>37866</v>
          </cell>
          <cell r="J1002">
            <v>59576.399999999994</v>
          </cell>
        </row>
        <row r="1003">
          <cell r="B1003">
            <v>3152083</v>
          </cell>
          <cell r="C1003">
            <v>315</v>
          </cell>
          <cell r="D1003" t="str">
            <v>Merton</v>
          </cell>
          <cell r="E1003">
            <v>2083</v>
          </cell>
          <cell r="F1003" t="str">
            <v>Gorringe Park Primary School</v>
          </cell>
          <cell r="G1003" t="str">
            <v>Maintained</v>
          </cell>
          <cell r="H1003" t="str">
            <v>Community school</v>
          </cell>
          <cell r="I1003">
            <v>19970</v>
          </cell>
          <cell r="J1003">
            <v>33122.699999999997</v>
          </cell>
        </row>
        <row r="1004">
          <cell r="B1004">
            <v>3152084</v>
          </cell>
          <cell r="C1004">
            <v>315</v>
          </cell>
          <cell r="D1004" t="str">
            <v>Merton</v>
          </cell>
          <cell r="E1004">
            <v>2084</v>
          </cell>
          <cell r="F1004" t="str">
            <v>Hillcross Primary School</v>
          </cell>
          <cell r="G1004" t="str">
            <v>Maintained</v>
          </cell>
          <cell r="H1004" t="str">
            <v>Community school</v>
          </cell>
          <cell r="I1004">
            <v>38255</v>
          </cell>
          <cell r="J1004">
            <v>50684.399999999994</v>
          </cell>
        </row>
        <row r="1005">
          <cell r="B1005">
            <v>3152085</v>
          </cell>
          <cell r="C1005">
            <v>315</v>
          </cell>
          <cell r="D1005" t="str">
            <v>Merton</v>
          </cell>
          <cell r="E1005">
            <v>2085</v>
          </cell>
          <cell r="F1005" t="str">
            <v>Liberty Primary</v>
          </cell>
          <cell r="G1005" t="str">
            <v>Maintained</v>
          </cell>
          <cell r="H1005" t="str">
            <v>Community school</v>
          </cell>
          <cell r="I1005">
            <v>23990</v>
          </cell>
          <cell r="J1005">
            <v>42681.599999999999</v>
          </cell>
        </row>
        <row r="1006">
          <cell r="B1006">
            <v>3152090</v>
          </cell>
          <cell r="C1006">
            <v>315</v>
          </cell>
          <cell r="D1006" t="str">
            <v>Merton</v>
          </cell>
          <cell r="E1006">
            <v>2090</v>
          </cell>
          <cell r="F1006" t="str">
            <v>William Morris Primary School</v>
          </cell>
          <cell r="G1006" t="str">
            <v>Maintained</v>
          </cell>
          <cell r="H1006" t="str">
            <v>Community school</v>
          </cell>
          <cell r="I1006">
            <v>23212</v>
          </cell>
          <cell r="J1006">
            <v>32011.199999999997</v>
          </cell>
        </row>
        <row r="1007">
          <cell r="B1007">
            <v>3152091</v>
          </cell>
          <cell r="C1007">
            <v>315</v>
          </cell>
          <cell r="D1007" t="str">
            <v>Merton</v>
          </cell>
          <cell r="E1007">
            <v>2091</v>
          </cell>
          <cell r="F1007" t="str">
            <v>Wimbledon Chase Primary School</v>
          </cell>
          <cell r="G1007" t="str">
            <v>Maintained</v>
          </cell>
          <cell r="H1007" t="str">
            <v>Community school</v>
          </cell>
          <cell r="I1007">
            <v>56150</v>
          </cell>
          <cell r="J1007">
            <v>96033.599999999991</v>
          </cell>
        </row>
        <row r="1008">
          <cell r="B1008">
            <v>3153300</v>
          </cell>
          <cell r="C1008">
            <v>315</v>
          </cell>
          <cell r="D1008" t="str">
            <v>Merton</v>
          </cell>
          <cell r="E1008">
            <v>3300</v>
          </cell>
          <cell r="F1008" t="str">
            <v>All Saints' CofE Primary School</v>
          </cell>
          <cell r="G1008" t="str">
            <v>Maintained</v>
          </cell>
          <cell r="H1008" t="str">
            <v>Voluntary aided school</v>
          </cell>
          <cell r="I1008">
            <v>21527</v>
          </cell>
          <cell r="J1008">
            <v>37124.1</v>
          </cell>
        </row>
        <row r="1009">
          <cell r="B1009">
            <v>3153302</v>
          </cell>
          <cell r="C1009">
            <v>315</v>
          </cell>
          <cell r="D1009" t="str">
            <v>Merton</v>
          </cell>
          <cell r="E1009">
            <v>3302</v>
          </cell>
          <cell r="F1009" t="str">
            <v>St Matthew's CofE Primary School</v>
          </cell>
          <cell r="G1009" t="str">
            <v>Maintained</v>
          </cell>
          <cell r="H1009" t="str">
            <v>Voluntary aided school</v>
          </cell>
          <cell r="I1009">
            <v>17118</v>
          </cell>
          <cell r="J1009">
            <v>28898.999999999996</v>
          </cell>
        </row>
        <row r="1010">
          <cell r="B1010">
            <v>3153303</v>
          </cell>
          <cell r="C1010">
            <v>315</v>
          </cell>
          <cell r="D1010" t="str">
            <v>Merton</v>
          </cell>
          <cell r="E1010">
            <v>3303</v>
          </cell>
          <cell r="F1010" t="str">
            <v>Holy Trinity CofE Primary School</v>
          </cell>
          <cell r="G1010" t="str">
            <v>Maintained</v>
          </cell>
          <cell r="H1010" t="str">
            <v>Voluntary aided school</v>
          </cell>
          <cell r="I1010">
            <v>42275</v>
          </cell>
          <cell r="J1010">
            <v>73581.299999999988</v>
          </cell>
        </row>
        <row r="1011">
          <cell r="B1011">
            <v>3153304</v>
          </cell>
          <cell r="C1011">
            <v>315</v>
          </cell>
          <cell r="D1011" t="str">
            <v>Merton</v>
          </cell>
          <cell r="E1011">
            <v>3304</v>
          </cell>
          <cell r="F1011" t="str">
            <v>Bishop Gilpin CofE Primary School</v>
          </cell>
          <cell r="G1011" t="str">
            <v>Maintained</v>
          </cell>
          <cell r="H1011" t="str">
            <v>Voluntary aided school</v>
          </cell>
          <cell r="I1011">
            <v>41626</v>
          </cell>
          <cell r="J1011">
            <v>70246.799999999988</v>
          </cell>
        </row>
        <row r="1012">
          <cell r="B1012">
            <v>3153500</v>
          </cell>
          <cell r="C1012">
            <v>315</v>
          </cell>
          <cell r="D1012" t="str">
            <v>Merton</v>
          </cell>
          <cell r="E1012">
            <v>3500</v>
          </cell>
          <cell r="F1012" t="str">
            <v>St Peter and Paul Catholic Primary School</v>
          </cell>
          <cell r="G1012" t="str">
            <v>Maintained</v>
          </cell>
          <cell r="H1012" t="str">
            <v>Voluntary aided school</v>
          </cell>
          <cell r="I1012">
            <v>28010</v>
          </cell>
          <cell r="J1012">
            <v>37791</v>
          </cell>
        </row>
        <row r="1013">
          <cell r="B1013">
            <v>3153501</v>
          </cell>
          <cell r="C1013">
            <v>315</v>
          </cell>
          <cell r="D1013" t="str">
            <v>Merton</v>
          </cell>
          <cell r="E1013">
            <v>3501</v>
          </cell>
          <cell r="F1013" t="str">
            <v>Sacred Heart Catholic Primary School</v>
          </cell>
          <cell r="G1013" t="str">
            <v>Maintained</v>
          </cell>
          <cell r="H1013" t="str">
            <v>Voluntary aided school</v>
          </cell>
          <cell r="I1013">
            <v>23472</v>
          </cell>
          <cell r="J1013">
            <v>44460</v>
          </cell>
        </row>
        <row r="1014">
          <cell r="B1014">
            <v>3153502</v>
          </cell>
          <cell r="C1014">
            <v>315</v>
          </cell>
          <cell r="D1014" t="str">
            <v>Merton</v>
          </cell>
          <cell r="E1014">
            <v>3502</v>
          </cell>
          <cell r="F1014" t="str">
            <v>St Teresa's Catholic Primary School</v>
          </cell>
          <cell r="G1014" t="str">
            <v>Maintained</v>
          </cell>
          <cell r="H1014" t="str">
            <v>Voluntary aided school</v>
          </cell>
          <cell r="I1014">
            <v>42145</v>
          </cell>
          <cell r="J1014">
            <v>68246.099999999991</v>
          </cell>
        </row>
        <row r="1015">
          <cell r="B1015">
            <v>3153503</v>
          </cell>
          <cell r="C1015">
            <v>315</v>
          </cell>
          <cell r="D1015" t="str">
            <v>Merton</v>
          </cell>
          <cell r="E1015">
            <v>3503</v>
          </cell>
          <cell r="F1015" t="str">
            <v>St Mary's Catholic Primary School</v>
          </cell>
          <cell r="G1015" t="str">
            <v>Maintained</v>
          </cell>
          <cell r="H1015" t="str">
            <v>Voluntary aided school</v>
          </cell>
          <cell r="I1015">
            <v>38903</v>
          </cell>
          <cell r="J1015">
            <v>67134.599999999991</v>
          </cell>
        </row>
        <row r="1016">
          <cell r="B1016">
            <v>3153505</v>
          </cell>
          <cell r="C1016">
            <v>315</v>
          </cell>
          <cell r="D1016" t="str">
            <v>Merton</v>
          </cell>
          <cell r="E1016">
            <v>3505</v>
          </cell>
          <cell r="F1016" t="str">
            <v>St John Fisher RC Primary School</v>
          </cell>
          <cell r="G1016" t="str">
            <v>Maintained</v>
          </cell>
          <cell r="H1016" t="str">
            <v>Voluntary aided school</v>
          </cell>
          <cell r="I1016">
            <v>36050</v>
          </cell>
          <cell r="J1016">
            <v>56019.6</v>
          </cell>
        </row>
        <row r="1017">
          <cell r="B1017">
            <v>3153506</v>
          </cell>
          <cell r="C1017">
            <v>315</v>
          </cell>
          <cell r="D1017" t="str">
            <v>Merton</v>
          </cell>
          <cell r="E1017">
            <v>3506</v>
          </cell>
          <cell r="F1017" t="str">
            <v>The Priory CofE School</v>
          </cell>
          <cell r="G1017" t="str">
            <v>Maintained</v>
          </cell>
          <cell r="H1017" t="str">
            <v>Voluntary aided school</v>
          </cell>
          <cell r="I1017">
            <v>32938</v>
          </cell>
          <cell r="J1017">
            <v>39791.699999999997</v>
          </cell>
        </row>
        <row r="1018">
          <cell r="B1018">
            <v>3157004</v>
          </cell>
          <cell r="C1018">
            <v>315</v>
          </cell>
          <cell r="D1018" t="str">
            <v>Merton</v>
          </cell>
          <cell r="E1018">
            <v>7004</v>
          </cell>
          <cell r="F1018" t="str">
            <v>Perseid School</v>
          </cell>
          <cell r="G1018" t="str">
            <v>Maintained</v>
          </cell>
          <cell r="H1018" t="str">
            <v>Community special school</v>
          </cell>
          <cell r="I1018">
            <v>2983</v>
          </cell>
          <cell r="J1018">
            <v>4223.7</v>
          </cell>
        </row>
        <row r="1019">
          <cell r="B1019">
            <v>3157006</v>
          </cell>
          <cell r="C1019">
            <v>315</v>
          </cell>
          <cell r="D1019" t="str">
            <v>Merton</v>
          </cell>
          <cell r="E1019">
            <v>7006</v>
          </cell>
          <cell r="F1019" t="str">
            <v>Cricket Green School</v>
          </cell>
          <cell r="G1019" t="str">
            <v>Maintained</v>
          </cell>
          <cell r="H1019" t="str">
            <v>Community special school</v>
          </cell>
          <cell r="I1019">
            <v>3242</v>
          </cell>
          <cell r="J1019">
            <v>6002.0999999999995</v>
          </cell>
        </row>
        <row r="1020">
          <cell r="B1020">
            <v>3161005</v>
          </cell>
          <cell r="C1020">
            <v>316</v>
          </cell>
          <cell r="D1020" t="str">
            <v>Newham</v>
          </cell>
          <cell r="E1020">
            <v>1005</v>
          </cell>
          <cell r="F1020" t="str">
            <v>Sheringham Nursery School &amp; Children's Centre</v>
          </cell>
          <cell r="G1020" t="str">
            <v>Maintained</v>
          </cell>
          <cell r="H1020" t="str">
            <v>Local authority nursery school</v>
          </cell>
          <cell r="I1020">
            <v>0</v>
          </cell>
          <cell r="J1020">
            <v>0</v>
          </cell>
        </row>
        <row r="1021">
          <cell r="B1021">
            <v>3161100</v>
          </cell>
          <cell r="C1021">
            <v>316</v>
          </cell>
          <cell r="D1021" t="str">
            <v>Newham</v>
          </cell>
          <cell r="E1021">
            <v>1100</v>
          </cell>
          <cell r="F1021" t="str">
            <v>Tunmarsh School</v>
          </cell>
          <cell r="G1021" t="str">
            <v>Maintained</v>
          </cell>
          <cell r="H1021" t="str">
            <v>Pupil referral unit</v>
          </cell>
          <cell r="I1021">
            <v>0</v>
          </cell>
          <cell r="J1021">
            <v>666.9</v>
          </cell>
        </row>
        <row r="1022">
          <cell r="B1022">
            <v>3162000</v>
          </cell>
          <cell r="C1022">
            <v>316</v>
          </cell>
          <cell r="D1022" t="str">
            <v>Newham</v>
          </cell>
          <cell r="E1022">
            <v>2000</v>
          </cell>
          <cell r="F1022" t="str">
            <v>Altmore Infant School</v>
          </cell>
          <cell r="G1022" t="str">
            <v>Maintained</v>
          </cell>
          <cell r="H1022" t="str">
            <v>Community school</v>
          </cell>
          <cell r="I1022">
            <v>79491</v>
          </cell>
          <cell r="J1022">
            <v>102924.9</v>
          </cell>
        </row>
        <row r="1023">
          <cell r="B1023">
            <v>3162001</v>
          </cell>
          <cell r="C1023">
            <v>316</v>
          </cell>
          <cell r="D1023" t="str">
            <v>Newham</v>
          </cell>
          <cell r="E1023">
            <v>2001</v>
          </cell>
          <cell r="F1023" t="str">
            <v>Avenue Primary School</v>
          </cell>
          <cell r="G1023" t="str">
            <v>Maintained</v>
          </cell>
          <cell r="H1023" t="str">
            <v>Community school</v>
          </cell>
          <cell r="I1023">
            <v>60429</v>
          </cell>
          <cell r="J1023">
            <v>84474</v>
          </cell>
        </row>
        <row r="1024">
          <cell r="B1024">
            <v>3162004</v>
          </cell>
          <cell r="C1024">
            <v>316</v>
          </cell>
          <cell r="D1024" t="str">
            <v>Newham</v>
          </cell>
          <cell r="E1024">
            <v>2004</v>
          </cell>
          <cell r="F1024" t="str">
            <v>Brampton Primary School</v>
          </cell>
          <cell r="G1024" t="str">
            <v>Maintained</v>
          </cell>
          <cell r="H1024" t="str">
            <v>Community school</v>
          </cell>
          <cell r="I1024">
            <v>72878</v>
          </cell>
          <cell r="J1024">
            <v>119152.79999999999</v>
          </cell>
        </row>
        <row r="1025">
          <cell r="B1025">
            <v>3162006</v>
          </cell>
          <cell r="C1025">
            <v>316</v>
          </cell>
          <cell r="D1025" t="str">
            <v>Newham</v>
          </cell>
          <cell r="E1025">
            <v>2006</v>
          </cell>
          <cell r="F1025" t="str">
            <v>Carpenters Primary School</v>
          </cell>
          <cell r="G1025" t="str">
            <v>Maintained</v>
          </cell>
          <cell r="H1025" t="str">
            <v>Community school</v>
          </cell>
          <cell r="I1025">
            <v>32679</v>
          </cell>
          <cell r="J1025">
            <v>50462.1</v>
          </cell>
        </row>
        <row r="1026">
          <cell r="B1026">
            <v>3162015</v>
          </cell>
          <cell r="C1026">
            <v>316</v>
          </cell>
          <cell r="D1026" t="str">
            <v>Newham</v>
          </cell>
          <cell r="E1026">
            <v>2015</v>
          </cell>
          <cell r="F1026" t="str">
            <v>Dersingham Primary School</v>
          </cell>
          <cell r="G1026" t="str">
            <v>Maintained</v>
          </cell>
          <cell r="H1026" t="str">
            <v>Community school</v>
          </cell>
          <cell r="I1026">
            <v>47202</v>
          </cell>
          <cell r="J1026">
            <v>71136</v>
          </cell>
        </row>
        <row r="1027">
          <cell r="B1027">
            <v>3162025</v>
          </cell>
          <cell r="C1027">
            <v>316</v>
          </cell>
          <cell r="D1027" t="str">
            <v>Newham</v>
          </cell>
          <cell r="E1027">
            <v>2025</v>
          </cell>
          <cell r="F1027" t="str">
            <v>Woodgrange Infant School</v>
          </cell>
          <cell r="G1027" t="str">
            <v>Maintained</v>
          </cell>
          <cell r="H1027" t="str">
            <v>Community school</v>
          </cell>
          <cell r="I1027">
            <v>71322</v>
          </cell>
          <cell r="J1027">
            <v>115818.29999999999</v>
          </cell>
        </row>
        <row r="1028">
          <cell r="B1028">
            <v>3162026</v>
          </cell>
          <cell r="C1028">
            <v>316</v>
          </cell>
          <cell r="D1028" t="str">
            <v>Newham</v>
          </cell>
          <cell r="E1028">
            <v>2026</v>
          </cell>
          <cell r="F1028" t="str">
            <v>Grange Primary School</v>
          </cell>
          <cell r="G1028" t="str">
            <v>Maintained</v>
          </cell>
          <cell r="H1028" t="str">
            <v>Community school</v>
          </cell>
          <cell r="I1028">
            <v>13357</v>
          </cell>
          <cell r="J1028">
            <v>23341.5</v>
          </cell>
        </row>
        <row r="1029">
          <cell r="B1029">
            <v>3162032</v>
          </cell>
          <cell r="C1029">
            <v>316</v>
          </cell>
          <cell r="D1029" t="str">
            <v>Newham</v>
          </cell>
          <cell r="E1029">
            <v>2032</v>
          </cell>
          <cell r="F1029" t="str">
            <v>Keir Hardie Primary School</v>
          </cell>
          <cell r="G1029" t="str">
            <v>Maintained</v>
          </cell>
          <cell r="H1029" t="str">
            <v>Community school</v>
          </cell>
          <cell r="I1029">
            <v>33197</v>
          </cell>
          <cell r="J1029">
            <v>50906.7</v>
          </cell>
        </row>
        <row r="1030">
          <cell r="B1030">
            <v>3162038</v>
          </cell>
          <cell r="C1030">
            <v>316</v>
          </cell>
          <cell r="D1030" t="str">
            <v>Newham</v>
          </cell>
          <cell r="E1030">
            <v>2038</v>
          </cell>
          <cell r="F1030" t="str">
            <v>Manor Primary School</v>
          </cell>
          <cell r="G1030" t="str">
            <v>Maintained</v>
          </cell>
          <cell r="H1030" t="str">
            <v>Community school</v>
          </cell>
          <cell r="I1030">
            <v>16340</v>
          </cell>
          <cell r="J1030">
            <v>20007</v>
          </cell>
        </row>
        <row r="1031">
          <cell r="B1031">
            <v>3162039</v>
          </cell>
          <cell r="C1031">
            <v>316</v>
          </cell>
          <cell r="D1031" t="str">
            <v>Newham</v>
          </cell>
          <cell r="E1031">
            <v>2039</v>
          </cell>
          <cell r="F1031" t="str">
            <v>Maryland Primary School</v>
          </cell>
          <cell r="G1031" t="str">
            <v>Maintained</v>
          </cell>
          <cell r="H1031" t="str">
            <v>Community school</v>
          </cell>
          <cell r="I1031">
            <v>32679</v>
          </cell>
          <cell r="J1031">
            <v>48016.799999999996</v>
          </cell>
        </row>
        <row r="1032">
          <cell r="B1032">
            <v>3162049</v>
          </cell>
          <cell r="C1032">
            <v>316</v>
          </cell>
          <cell r="D1032" t="str">
            <v>Newham</v>
          </cell>
          <cell r="E1032">
            <v>2049</v>
          </cell>
          <cell r="F1032" t="str">
            <v>Odessa Infant School</v>
          </cell>
          <cell r="G1032" t="str">
            <v>Maintained</v>
          </cell>
          <cell r="H1032" t="str">
            <v>Community school</v>
          </cell>
          <cell r="I1032">
            <v>33068</v>
          </cell>
          <cell r="J1032">
            <v>48905.999999999993</v>
          </cell>
        </row>
        <row r="1033">
          <cell r="B1033">
            <v>3162051</v>
          </cell>
          <cell r="C1033">
            <v>316</v>
          </cell>
          <cell r="D1033" t="str">
            <v>Newham</v>
          </cell>
          <cell r="E1033">
            <v>2051</v>
          </cell>
          <cell r="F1033" t="str">
            <v>Park Primary School</v>
          </cell>
          <cell r="G1033" t="str">
            <v>Maintained</v>
          </cell>
          <cell r="H1033" t="str">
            <v>Community school</v>
          </cell>
          <cell r="I1033">
            <v>58743</v>
          </cell>
          <cell r="J1033">
            <v>94699.799999999988</v>
          </cell>
        </row>
        <row r="1034">
          <cell r="B1034">
            <v>3162058</v>
          </cell>
          <cell r="C1034">
            <v>316</v>
          </cell>
          <cell r="D1034" t="str">
            <v>Newham</v>
          </cell>
          <cell r="E1034">
            <v>2058</v>
          </cell>
          <cell r="F1034" t="str">
            <v>Roman Road Primary School</v>
          </cell>
          <cell r="G1034" t="str">
            <v>Maintained</v>
          </cell>
          <cell r="H1034" t="str">
            <v>Community school</v>
          </cell>
          <cell r="I1034">
            <v>29826</v>
          </cell>
          <cell r="J1034">
            <v>49795.199999999997</v>
          </cell>
        </row>
        <row r="1035">
          <cell r="B1035">
            <v>3162061</v>
          </cell>
          <cell r="C1035">
            <v>316</v>
          </cell>
          <cell r="D1035" t="str">
            <v>Newham</v>
          </cell>
          <cell r="E1035">
            <v>2061</v>
          </cell>
          <cell r="F1035" t="str">
            <v>Salisbury Primary School</v>
          </cell>
          <cell r="G1035" t="str">
            <v>Maintained</v>
          </cell>
          <cell r="H1035" t="str">
            <v>Community school</v>
          </cell>
          <cell r="I1035">
            <v>47851</v>
          </cell>
          <cell r="J1035">
            <v>71802.899999999994</v>
          </cell>
        </row>
        <row r="1036">
          <cell r="B1036">
            <v>3162065</v>
          </cell>
          <cell r="C1036">
            <v>316</v>
          </cell>
          <cell r="D1036" t="str">
            <v>Newham</v>
          </cell>
          <cell r="E1036">
            <v>2065</v>
          </cell>
          <cell r="F1036" t="str">
            <v>William Davies Primary School</v>
          </cell>
          <cell r="G1036" t="str">
            <v>Maintained</v>
          </cell>
          <cell r="H1036" t="str">
            <v>Community school</v>
          </cell>
          <cell r="I1036">
            <v>17766</v>
          </cell>
          <cell r="J1036">
            <v>23786.1</v>
          </cell>
        </row>
        <row r="1037">
          <cell r="B1037">
            <v>3162066</v>
          </cell>
          <cell r="C1037">
            <v>316</v>
          </cell>
          <cell r="D1037" t="str">
            <v>Newham</v>
          </cell>
          <cell r="E1037">
            <v>2066</v>
          </cell>
          <cell r="F1037" t="str">
            <v>Star Primary School</v>
          </cell>
          <cell r="G1037" t="str">
            <v>Maintained</v>
          </cell>
          <cell r="H1037" t="str">
            <v>Community school</v>
          </cell>
          <cell r="I1037">
            <v>47721</v>
          </cell>
          <cell r="J1037">
            <v>79361.099999999991</v>
          </cell>
        </row>
        <row r="1038">
          <cell r="B1038">
            <v>3162069</v>
          </cell>
          <cell r="C1038">
            <v>316</v>
          </cell>
          <cell r="D1038" t="str">
            <v>Newham</v>
          </cell>
          <cell r="E1038">
            <v>2069</v>
          </cell>
          <cell r="F1038" t="str">
            <v>St Stephen's Primary School</v>
          </cell>
          <cell r="G1038" t="str">
            <v>Maintained</v>
          </cell>
          <cell r="H1038" t="str">
            <v>Community school</v>
          </cell>
          <cell r="I1038">
            <v>62244</v>
          </cell>
          <cell r="J1038">
            <v>97811.999999999985</v>
          </cell>
        </row>
        <row r="1039">
          <cell r="B1039">
            <v>3162077</v>
          </cell>
          <cell r="C1039">
            <v>316</v>
          </cell>
          <cell r="D1039" t="str">
            <v>Newham</v>
          </cell>
          <cell r="E1039">
            <v>2077</v>
          </cell>
          <cell r="F1039" t="str">
            <v>Winsor Primary School</v>
          </cell>
          <cell r="G1039" t="str">
            <v>Maintained</v>
          </cell>
          <cell r="H1039" t="str">
            <v>Community school</v>
          </cell>
          <cell r="I1039">
            <v>53686</v>
          </cell>
          <cell r="J1039">
            <v>80917.2</v>
          </cell>
        </row>
        <row r="1040">
          <cell r="B1040">
            <v>3162079</v>
          </cell>
          <cell r="C1040">
            <v>316</v>
          </cell>
          <cell r="D1040" t="str">
            <v>Newham</v>
          </cell>
          <cell r="E1040">
            <v>2079</v>
          </cell>
          <cell r="F1040" t="str">
            <v>Colegrave Primary School</v>
          </cell>
          <cell r="G1040" t="str">
            <v>Maintained</v>
          </cell>
          <cell r="H1040" t="str">
            <v>Community school</v>
          </cell>
          <cell r="I1040">
            <v>50833</v>
          </cell>
          <cell r="J1040">
            <v>67801.5</v>
          </cell>
        </row>
        <row r="1041">
          <cell r="B1041">
            <v>3162083</v>
          </cell>
          <cell r="C1041">
            <v>316</v>
          </cell>
          <cell r="D1041" t="str">
            <v>Newham</v>
          </cell>
          <cell r="E1041">
            <v>2083</v>
          </cell>
          <cell r="F1041" t="str">
            <v>Southern Road Primary School</v>
          </cell>
          <cell r="G1041" t="str">
            <v>Maintained</v>
          </cell>
          <cell r="H1041" t="str">
            <v>Community school</v>
          </cell>
          <cell r="I1041">
            <v>37347</v>
          </cell>
          <cell r="J1041">
            <v>51795.899999999994</v>
          </cell>
        </row>
        <row r="1042">
          <cell r="B1042">
            <v>3162089</v>
          </cell>
          <cell r="C1042">
            <v>316</v>
          </cell>
          <cell r="D1042" t="str">
            <v>Newham</v>
          </cell>
          <cell r="E1042">
            <v>2089</v>
          </cell>
          <cell r="F1042" t="str">
            <v>Calverton Primary School</v>
          </cell>
          <cell r="G1042" t="str">
            <v>Maintained</v>
          </cell>
          <cell r="H1042" t="str">
            <v>Community school</v>
          </cell>
          <cell r="I1042">
            <v>26195</v>
          </cell>
          <cell r="J1042">
            <v>37791</v>
          </cell>
        </row>
        <row r="1043">
          <cell r="B1043">
            <v>3162090</v>
          </cell>
          <cell r="C1043">
            <v>316</v>
          </cell>
          <cell r="D1043" t="str">
            <v>Newham</v>
          </cell>
          <cell r="E1043">
            <v>2090</v>
          </cell>
          <cell r="F1043" t="str">
            <v>Ellen Wilkinson Primary School</v>
          </cell>
          <cell r="G1043" t="str">
            <v>Maintained</v>
          </cell>
          <cell r="H1043" t="str">
            <v>Community school</v>
          </cell>
          <cell r="I1043">
            <v>33457</v>
          </cell>
          <cell r="J1043">
            <v>55574.999999999993</v>
          </cell>
        </row>
        <row r="1044">
          <cell r="B1044">
            <v>3162095</v>
          </cell>
          <cell r="C1044">
            <v>316</v>
          </cell>
          <cell r="D1044" t="str">
            <v>Newham</v>
          </cell>
          <cell r="E1044">
            <v>2095</v>
          </cell>
          <cell r="F1044" t="str">
            <v>Essex Primary School</v>
          </cell>
          <cell r="G1044" t="str">
            <v>Maintained</v>
          </cell>
          <cell r="H1044" t="str">
            <v>Community school</v>
          </cell>
          <cell r="I1044">
            <v>75601</v>
          </cell>
          <cell r="J1044">
            <v>109593.9</v>
          </cell>
        </row>
        <row r="1045">
          <cell r="B1045">
            <v>3163001</v>
          </cell>
          <cell r="C1045">
            <v>316</v>
          </cell>
          <cell r="D1045" t="str">
            <v>Newham</v>
          </cell>
          <cell r="E1045">
            <v>3001</v>
          </cell>
          <cell r="F1045" t="str">
            <v>West Ham Church Primary School</v>
          </cell>
          <cell r="G1045" t="str">
            <v>Maintained</v>
          </cell>
          <cell r="H1045" t="str">
            <v>Voluntary controlled school</v>
          </cell>
          <cell r="I1045">
            <v>23990</v>
          </cell>
          <cell r="J1045">
            <v>36679.5</v>
          </cell>
        </row>
        <row r="1046">
          <cell r="B1046">
            <v>3163300</v>
          </cell>
          <cell r="C1046">
            <v>316</v>
          </cell>
          <cell r="D1046" t="str">
            <v>Newham</v>
          </cell>
          <cell r="E1046">
            <v>3300</v>
          </cell>
          <cell r="F1046" t="str">
            <v>St Luke's Primary School</v>
          </cell>
          <cell r="G1046" t="str">
            <v>Maintained</v>
          </cell>
          <cell r="H1046" t="str">
            <v>Voluntary aided school</v>
          </cell>
          <cell r="I1046">
            <v>18933</v>
          </cell>
          <cell r="J1046">
            <v>26898.3</v>
          </cell>
        </row>
        <row r="1047">
          <cell r="B1047">
            <v>3163507</v>
          </cell>
          <cell r="C1047">
            <v>316</v>
          </cell>
          <cell r="D1047" t="str">
            <v>Newham</v>
          </cell>
          <cell r="E1047">
            <v>3507</v>
          </cell>
          <cell r="F1047" t="str">
            <v>St Michael's Catholic Primary School</v>
          </cell>
          <cell r="G1047" t="str">
            <v>Maintained</v>
          </cell>
          <cell r="H1047" t="str">
            <v>Voluntary aided school</v>
          </cell>
          <cell r="I1047">
            <v>18803</v>
          </cell>
          <cell r="J1047">
            <v>28676.699999999997</v>
          </cell>
        </row>
        <row r="1048">
          <cell r="B1048">
            <v>3163508</v>
          </cell>
          <cell r="C1048">
            <v>316</v>
          </cell>
          <cell r="D1048" t="str">
            <v>Newham</v>
          </cell>
          <cell r="E1048">
            <v>3508</v>
          </cell>
          <cell r="F1048" t="str">
            <v>St Winefride's RC Primary School</v>
          </cell>
          <cell r="G1048" t="str">
            <v>Maintained</v>
          </cell>
          <cell r="H1048" t="str">
            <v>Voluntary aided school</v>
          </cell>
          <cell r="I1048">
            <v>25417</v>
          </cell>
          <cell r="J1048">
            <v>35345.699999999997</v>
          </cell>
        </row>
        <row r="1049">
          <cell r="B1049">
            <v>3172002</v>
          </cell>
          <cell r="C1049">
            <v>317</v>
          </cell>
          <cell r="D1049" t="str">
            <v>Redbridge</v>
          </cell>
          <cell r="E1049">
            <v>2002</v>
          </cell>
          <cell r="F1049" t="str">
            <v>Manford Primary School</v>
          </cell>
          <cell r="G1049" t="str">
            <v>Maintained</v>
          </cell>
          <cell r="H1049" t="str">
            <v>Community school</v>
          </cell>
          <cell r="I1049">
            <v>31252</v>
          </cell>
          <cell r="J1049">
            <v>51795.899999999994</v>
          </cell>
        </row>
        <row r="1050">
          <cell r="B1050">
            <v>3172012</v>
          </cell>
          <cell r="C1050">
            <v>317</v>
          </cell>
          <cell r="D1050" t="str">
            <v>Redbridge</v>
          </cell>
          <cell r="E1050">
            <v>2012</v>
          </cell>
          <cell r="F1050" t="str">
            <v>Cleveland Road Primary School</v>
          </cell>
          <cell r="G1050" t="str">
            <v>Maintained</v>
          </cell>
          <cell r="H1050" t="str">
            <v>Community school</v>
          </cell>
          <cell r="I1050">
            <v>80658</v>
          </cell>
          <cell r="J1050">
            <v>130712.4</v>
          </cell>
        </row>
        <row r="1051">
          <cell r="B1051">
            <v>3172015</v>
          </cell>
          <cell r="C1051">
            <v>317</v>
          </cell>
          <cell r="D1051" t="str">
            <v>Redbridge</v>
          </cell>
          <cell r="E1051">
            <v>2015</v>
          </cell>
          <cell r="F1051" t="str">
            <v>Downshall Primary School</v>
          </cell>
          <cell r="G1051" t="str">
            <v>Maintained</v>
          </cell>
          <cell r="H1051" t="str">
            <v>Community school</v>
          </cell>
          <cell r="I1051">
            <v>52908</v>
          </cell>
          <cell r="J1051">
            <v>80250.299999999988</v>
          </cell>
        </row>
        <row r="1052">
          <cell r="B1052">
            <v>3172017</v>
          </cell>
          <cell r="C1052">
            <v>317</v>
          </cell>
          <cell r="D1052" t="str">
            <v>Redbridge</v>
          </cell>
          <cell r="E1052">
            <v>2017</v>
          </cell>
          <cell r="F1052" t="str">
            <v>Fairlop Primary School</v>
          </cell>
          <cell r="G1052" t="str">
            <v>Maintained</v>
          </cell>
          <cell r="H1052" t="str">
            <v>Community school</v>
          </cell>
          <cell r="I1052">
            <v>52260</v>
          </cell>
          <cell r="J1052">
            <v>90476.099999999991</v>
          </cell>
        </row>
        <row r="1053">
          <cell r="B1053">
            <v>3172021</v>
          </cell>
          <cell r="C1053">
            <v>317</v>
          </cell>
          <cell r="D1053" t="str">
            <v>Redbridge</v>
          </cell>
          <cell r="E1053">
            <v>2021</v>
          </cell>
          <cell r="F1053" t="str">
            <v>Gilbert Colvin Primary School</v>
          </cell>
          <cell r="G1053" t="str">
            <v>Maintained</v>
          </cell>
          <cell r="H1053" t="str">
            <v>Community school</v>
          </cell>
          <cell r="I1053">
            <v>28010</v>
          </cell>
          <cell r="J1053">
            <v>46460.7</v>
          </cell>
        </row>
        <row r="1054">
          <cell r="B1054">
            <v>3172022</v>
          </cell>
          <cell r="C1054">
            <v>317</v>
          </cell>
          <cell r="D1054" t="str">
            <v>Redbridge</v>
          </cell>
          <cell r="E1054">
            <v>2022</v>
          </cell>
          <cell r="F1054" t="str">
            <v>Glade Primary School</v>
          </cell>
          <cell r="G1054" t="str">
            <v>Maintained</v>
          </cell>
          <cell r="H1054" t="str">
            <v>Community school</v>
          </cell>
          <cell r="I1054">
            <v>31771</v>
          </cell>
          <cell r="J1054">
            <v>51351.299999999996</v>
          </cell>
        </row>
        <row r="1055">
          <cell r="B1055">
            <v>3172023</v>
          </cell>
          <cell r="C1055">
            <v>317</v>
          </cell>
          <cell r="D1055" t="str">
            <v>Redbridge</v>
          </cell>
          <cell r="E1055">
            <v>2023</v>
          </cell>
          <cell r="F1055" t="str">
            <v>Goodmayes Primary School</v>
          </cell>
          <cell r="G1055" t="str">
            <v>Maintained</v>
          </cell>
          <cell r="H1055" t="str">
            <v>Community school</v>
          </cell>
          <cell r="I1055">
            <v>57576</v>
          </cell>
          <cell r="J1055">
            <v>96033.599999999991</v>
          </cell>
        </row>
        <row r="1056">
          <cell r="B1056">
            <v>3172025</v>
          </cell>
          <cell r="C1056">
            <v>317</v>
          </cell>
          <cell r="D1056" t="str">
            <v>Redbridge</v>
          </cell>
          <cell r="E1056">
            <v>2025</v>
          </cell>
          <cell r="F1056" t="str">
            <v>Gordon Primary School</v>
          </cell>
          <cell r="G1056" t="str">
            <v>Maintained</v>
          </cell>
          <cell r="H1056" t="str">
            <v>Community school</v>
          </cell>
          <cell r="I1056">
            <v>33068</v>
          </cell>
          <cell r="J1056">
            <v>56908.799999999996</v>
          </cell>
        </row>
        <row r="1057">
          <cell r="B1057">
            <v>3172030</v>
          </cell>
          <cell r="C1057">
            <v>317</v>
          </cell>
          <cell r="D1057" t="str">
            <v>Redbridge</v>
          </cell>
          <cell r="E1057">
            <v>2030</v>
          </cell>
          <cell r="F1057" t="str">
            <v>Mossford Green Primary School</v>
          </cell>
          <cell r="G1057" t="str">
            <v>Maintained</v>
          </cell>
          <cell r="H1057" t="str">
            <v>Community school</v>
          </cell>
          <cell r="I1057">
            <v>40589</v>
          </cell>
          <cell r="J1057">
            <v>66245.399999999994</v>
          </cell>
        </row>
        <row r="1058">
          <cell r="B1058">
            <v>3172031</v>
          </cell>
          <cell r="C1058">
            <v>317</v>
          </cell>
          <cell r="D1058" t="str">
            <v>Redbridge</v>
          </cell>
          <cell r="E1058">
            <v>2031</v>
          </cell>
          <cell r="F1058" t="str">
            <v>Newbury Park Primary School</v>
          </cell>
          <cell r="G1058" t="str">
            <v>Maintained</v>
          </cell>
          <cell r="H1058" t="str">
            <v>Community school</v>
          </cell>
          <cell r="I1058">
            <v>73786</v>
          </cell>
          <cell r="J1058">
            <v>116262.9</v>
          </cell>
        </row>
        <row r="1059">
          <cell r="B1059">
            <v>3172038</v>
          </cell>
          <cell r="C1059">
            <v>317</v>
          </cell>
          <cell r="D1059" t="str">
            <v>Redbridge</v>
          </cell>
          <cell r="E1059">
            <v>2038</v>
          </cell>
          <cell r="F1059" t="str">
            <v>Uphall Primary School</v>
          </cell>
          <cell r="G1059" t="str">
            <v>Maintained</v>
          </cell>
          <cell r="H1059" t="str">
            <v>Community school</v>
          </cell>
          <cell r="I1059">
            <v>75082</v>
          </cell>
          <cell r="J1059">
            <v>111372.29999999999</v>
          </cell>
        </row>
        <row r="1060">
          <cell r="B1060">
            <v>3172039</v>
          </cell>
          <cell r="C1060">
            <v>317</v>
          </cell>
          <cell r="D1060" t="str">
            <v>Redbridge</v>
          </cell>
          <cell r="E1060">
            <v>2039</v>
          </cell>
          <cell r="F1060" t="str">
            <v>William Torbitt Primary School</v>
          </cell>
          <cell r="G1060" t="str">
            <v>Maintained</v>
          </cell>
          <cell r="H1060" t="str">
            <v>Community school</v>
          </cell>
          <cell r="I1060">
            <v>55372</v>
          </cell>
          <cell r="J1060">
            <v>91809.9</v>
          </cell>
        </row>
        <row r="1061">
          <cell r="B1061">
            <v>3172042</v>
          </cell>
          <cell r="C1061">
            <v>317</v>
          </cell>
          <cell r="D1061" t="str">
            <v>Redbridge</v>
          </cell>
          <cell r="E1061">
            <v>2042</v>
          </cell>
          <cell r="F1061" t="str">
            <v>Aldersbrook Primary School</v>
          </cell>
          <cell r="G1061" t="str">
            <v>Maintained</v>
          </cell>
          <cell r="H1061" t="str">
            <v>Community school</v>
          </cell>
          <cell r="I1061">
            <v>56539</v>
          </cell>
          <cell r="J1061">
            <v>101146.49999999999</v>
          </cell>
        </row>
        <row r="1062">
          <cell r="B1062">
            <v>3172051</v>
          </cell>
          <cell r="C1062">
            <v>317</v>
          </cell>
          <cell r="D1062" t="str">
            <v>Redbridge</v>
          </cell>
          <cell r="E1062">
            <v>2051</v>
          </cell>
          <cell r="F1062" t="str">
            <v>Roding Primary School</v>
          </cell>
          <cell r="G1062" t="str">
            <v>Maintained</v>
          </cell>
          <cell r="H1062" t="str">
            <v>Community school</v>
          </cell>
          <cell r="I1062">
            <v>41237</v>
          </cell>
          <cell r="J1062">
            <v>64022.399999999994</v>
          </cell>
        </row>
        <row r="1063">
          <cell r="B1063">
            <v>3172053</v>
          </cell>
          <cell r="C1063">
            <v>317</v>
          </cell>
          <cell r="D1063" t="str">
            <v>Redbridge</v>
          </cell>
          <cell r="E1063">
            <v>2053</v>
          </cell>
          <cell r="F1063" t="str">
            <v>Wells Primary School</v>
          </cell>
          <cell r="G1063" t="str">
            <v>Maintained</v>
          </cell>
          <cell r="H1063" t="str">
            <v>Community school</v>
          </cell>
          <cell r="I1063">
            <v>31641</v>
          </cell>
          <cell r="J1063">
            <v>54685.799999999996</v>
          </cell>
        </row>
        <row r="1064">
          <cell r="B1064">
            <v>3172054</v>
          </cell>
          <cell r="C1064">
            <v>317</v>
          </cell>
          <cell r="D1064" t="str">
            <v>Redbridge</v>
          </cell>
          <cell r="E1064">
            <v>2054</v>
          </cell>
          <cell r="F1064" t="str">
            <v>Snaresbrook Primary School</v>
          </cell>
          <cell r="G1064" t="str">
            <v>Maintained</v>
          </cell>
          <cell r="H1064" t="str">
            <v>Community school</v>
          </cell>
          <cell r="I1064">
            <v>43182</v>
          </cell>
          <cell r="J1064">
            <v>75137.399999999994</v>
          </cell>
        </row>
        <row r="1065">
          <cell r="B1065">
            <v>3172055</v>
          </cell>
          <cell r="C1065">
            <v>317</v>
          </cell>
          <cell r="D1065" t="str">
            <v>Redbridge</v>
          </cell>
          <cell r="E1065">
            <v>2055</v>
          </cell>
          <cell r="F1065" t="str">
            <v>Fullwood Primary School</v>
          </cell>
          <cell r="G1065" t="str">
            <v>Maintained</v>
          </cell>
          <cell r="H1065" t="str">
            <v>Community school</v>
          </cell>
          <cell r="I1065">
            <v>41237</v>
          </cell>
          <cell r="J1065">
            <v>70246.799999999988</v>
          </cell>
        </row>
        <row r="1066">
          <cell r="B1066">
            <v>3172056</v>
          </cell>
          <cell r="C1066">
            <v>317</v>
          </cell>
          <cell r="D1066" t="str">
            <v>Redbridge</v>
          </cell>
          <cell r="E1066">
            <v>2056</v>
          </cell>
          <cell r="F1066" t="str">
            <v>Woodlands Primary School</v>
          </cell>
          <cell r="G1066" t="str">
            <v>Maintained</v>
          </cell>
          <cell r="H1066" t="str">
            <v>Community school</v>
          </cell>
          <cell r="I1066">
            <v>69636</v>
          </cell>
          <cell r="J1066">
            <v>113817.59999999999</v>
          </cell>
        </row>
        <row r="1067">
          <cell r="B1067">
            <v>3172057</v>
          </cell>
          <cell r="C1067">
            <v>317</v>
          </cell>
          <cell r="D1067" t="str">
            <v>Redbridge</v>
          </cell>
          <cell r="E1067">
            <v>2057</v>
          </cell>
          <cell r="F1067" t="str">
            <v>Grove Primary School</v>
          </cell>
          <cell r="G1067" t="str">
            <v>Maintained</v>
          </cell>
          <cell r="H1067" t="str">
            <v>Community school</v>
          </cell>
          <cell r="I1067">
            <v>53427</v>
          </cell>
          <cell r="J1067">
            <v>88697.7</v>
          </cell>
        </row>
        <row r="1068">
          <cell r="B1068">
            <v>3172058</v>
          </cell>
          <cell r="C1068">
            <v>317</v>
          </cell>
          <cell r="D1068" t="str">
            <v>Redbridge</v>
          </cell>
          <cell r="E1068">
            <v>2058</v>
          </cell>
          <cell r="F1068" t="str">
            <v>Chadwell Primary School</v>
          </cell>
          <cell r="G1068" t="str">
            <v>Maintained</v>
          </cell>
          <cell r="H1068" t="str">
            <v>Community school</v>
          </cell>
          <cell r="I1068">
            <v>58225</v>
          </cell>
          <cell r="J1068">
            <v>99590.399999999994</v>
          </cell>
        </row>
        <row r="1069">
          <cell r="B1069">
            <v>3172061</v>
          </cell>
          <cell r="C1069">
            <v>317</v>
          </cell>
          <cell r="D1069" t="str">
            <v>Redbridge</v>
          </cell>
          <cell r="E1069">
            <v>2061</v>
          </cell>
          <cell r="F1069" t="str">
            <v>Coppice Primary School</v>
          </cell>
          <cell r="G1069" t="str">
            <v>Maintained</v>
          </cell>
          <cell r="H1069" t="str">
            <v>Community school</v>
          </cell>
          <cell r="I1069">
            <v>35272</v>
          </cell>
          <cell r="J1069">
            <v>62688.6</v>
          </cell>
        </row>
        <row r="1070">
          <cell r="B1070">
            <v>3172062</v>
          </cell>
          <cell r="C1070">
            <v>317</v>
          </cell>
          <cell r="D1070" t="str">
            <v>Redbridge</v>
          </cell>
          <cell r="E1070">
            <v>2062</v>
          </cell>
          <cell r="F1070" t="str">
            <v>John Bramston Primary School</v>
          </cell>
          <cell r="G1070" t="str">
            <v>Maintained</v>
          </cell>
          <cell r="H1070" t="str">
            <v>Community school</v>
          </cell>
          <cell r="I1070">
            <v>39551</v>
          </cell>
          <cell r="J1070">
            <v>66912.299999999988</v>
          </cell>
        </row>
        <row r="1071">
          <cell r="B1071">
            <v>3172063</v>
          </cell>
          <cell r="C1071">
            <v>317</v>
          </cell>
          <cell r="D1071" t="str">
            <v>Redbridge</v>
          </cell>
          <cell r="E1071">
            <v>2063</v>
          </cell>
          <cell r="F1071" t="str">
            <v>Nightingale Primary School</v>
          </cell>
          <cell r="G1071" t="str">
            <v>Maintained</v>
          </cell>
          <cell r="H1071" t="str">
            <v>Community school</v>
          </cell>
          <cell r="I1071">
            <v>54075</v>
          </cell>
          <cell r="J1071">
            <v>95811.299999999988</v>
          </cell>
        </row>
        <row r="1072">
          <cell r="B1072">
            <v>3172066</v>
          </cell>
          <cell r="C1072">
            <v>317</v>
          </cell>
          <cell r="D1072" t="str">
            <v>Redbridge</v>
          </cell>
          <cell r="E1072">
            <v>2066</v>
          </cell>
          <cell r="F1072" t="str">
            <v>Barley Lane Primary School</v>
          </cell>
          <cell r="G1072" t="str">
            <v>Maintained</v>
          </cell>
          <cell r="H1072" t="str">
            <v>Community school</v>
          </cell>
          <cell r="I1072">
            <v>63282</v>
          </cell>
          <cell r="J1072">
            <v>105592.49999999999</v>
          </cell>
        </row>
        <row r="1073">
          <cell r="B1073">
            <v>3173300</v>
          </cell>
          <cell r="C1073">
            <v>317</v>
          </cell>
          <cell r="D1073" t="str">
            <v>Redbridge</v>
          </cell>
          <cell r="E1073">
            <v>3300</v>
          </cell>
          <cell r="F1073" t="str">
            <v>Wanstead Church School</v>
          </cell>
          <cell r="G1073" t="str">
            <v>Maintained</v>
          </cell>
          <cell r="H1073" t="str">
            <v>Voluntary aided school</v>
          </cell>
          <cell r="I1073">
            <v>21267</v>
          </cell>
          <cell r="J1073">
            <v>35345.699999999997</v>
          </cell>
        </row>
        <row r="1074">
          <cell r="B1074">
            <v>3173500</v>
          </cell>
          <cell r="C1074">
            <v>317</v>
          </cell>
          <cell r="D1074" t="str">
            <v>Redbridge</v>
          </cell>
          <cell r="E1074">
            <v>3500</v>
          </cell>
          <cell r="F1074" t="str">
            <v>St Augustine's Catholic Primary School</v>
          </cell>
          <cell r="G1074" t="str">
            <v>Maintained</v>
          </cell>
          <cell r="H1074" t="str">
            <v>Voluntary aided school</v>
          </cell>
          <cell r="I1074">
            <v>37088</v>
          </cell>
          <cell r="J1074">
            <v>63577.799999999996</v>
          </cell>
        </row>
        <row r="1075">
          <cell r="B1075">
            <v>3173505</v>
          </cell>
          <cell r="C1075">
            <v>317</v>
          </cell>
          <cell r="D1075" t="str">
            <v>Redbridge</v>
          </cell>
          <cell r="E1075">
            <v>3505</v>
          </cell>
          <cell r="F1075" t="str">
            <v>St Antony's Catholic Primary School</v>
          </cell>
          <cell r="G1075" t="str">
            <v>Maintained</v>
          </cell>
          <cell r="H1075" t="str">
            <v>Voluntary aided school</v>
          </cell>
          <cell r="I1075">
            <v>44868</v>
          </cell>
          <cell r="J1075">
            <v>74915.099999999991</v>
          </cell>
        </row>
        <row r="1076">
          <cell r="B1076">
            <v>3173506</v>
          </cell>
          <cell r="C1076">
            <v>317</v>
          </cell>
          <cell r="D1076" t="str">
            <v>Redbridge</v>
          </cell>
          <cell r="E1076">
            <v>3506</v>
          </cell>
          <cell r="F1076" t="str">
            <v>St Bede's Catholic Primary School</v>
          </cell>
          <cell r="G1076" t="str">
            <v>Maintained</v>
          </cell>
          <cell r="H1076" t="str">
            <v>Voluntary aided school</v>
          </cell>
          <cell r="I1076">
            <v>40459</v>
          </cell>
          <cell r="J1076">
            <v>65578.5</v>
          </cell>
        </row>
        <row r="1077">
          <cell r="B1077">
            <v>3173509</v>
          </cell>
          <cell r="C1077">
            <v>317</v>
          </cell>
          <cell r="D1077" t="str">
            <v>Redbridge</v>
          </cell>
          <cell r="E1077">
            <v>3509</v>
          </cell>
          <cell r="F1077" t="str">
            <v>Wohl Ilford Jewish Primary School</v>
          </cell>
          <cell r="G1077" t="str">
            <v>Maintained</v>
          </cell>
          <cell r="H1077" t="str">
            <v>Voluntary aided school</v>
          </cell>
          <cell r="I1077">
            <v>20230</v>
          </cell>
          <cell r="J1077">
            <v>32011.199999999997</v>
          </cell>
        </row>
        <row r="1078">
          <cell r="B1078">
            <v>3174032</v>
          </cell>
          <cell r="C1078">
            <v>317</v>
          </cell>
          <cell r="D1078" t="str">
            <v>Redbridge</v>
          </cell>
          <cell r="E1078">
            <v>4032</v>
          </cell>
          <cell r="F1078" t="str">
            <v>Seven Kings School</v>
          </cell>
          <cell r="G1078" t="str">
            <v>Maintained</v>
          </cell>
          <cell r="H1078" t="str">
            <v>Community school</v>
          </cell>
          <cell r="I1078">
            <v>79232</v>
          </cell>
          <cell r="J1078">
            <v>130045.49999999999</v>
          </cell>
        </row>
        <row r="1079">
          <cell r="B1079">
            <v>3177004</v>
          </cell>
          <cell r="C1079">
            <v>317</v>
          </cell>
          <cell r="D1079" t="str">
            <v>Redbridge</v>
          </cell>
          <cell r="E1079">
            <v>7004</v>
          </cell>
          <cell r="F1079" t="str">
            <v>New Rush Hall School</v>
          </cell>
          <cell r="G1079" t="str">
            <v>Maintained</v>
          </cell>
          <cell r="H1079" t="str">
            <v>Community special school</v>
          </cell>
          <cell r="I1079">
            <v>908</v>
          </cell>
          <cell r="J1079">
            <v>889.19999999999993</v>
          </cell>
        </row>
        <row r="1080">
          <cell r="B1080">
            <v>3177007</v>
          </cell>
          <cell r="C1080">
            <v>317</v>
          </cell>
          <cell r="D1080" t="str">
            <v>Redbridge</v>
          </cell>
          <cell r="E1080">
            <v>7007</v>
          </cell>
          <cell r="F1080" t="str">
            <v>Hatton School and Special Needs Centre</v>
          </cell>
          <cell r="G1080" t="str">
            <v>Maintained</v>
          </cell>
          <cell r="H1080" t="str">
            <v>Community special school</v>
          </cell>
          <cell r="I1080">
            <v>11931</v>
          </cell>
          <cell r="J1080">
            <v>20896.199999999997</v>
          </cell>
        </row>
        <row r="1081">
          <cell r="B1081">
            <v>3182001</v>
          </cell>
          <cell r="C1081">
            <v>318</v>
          </cell>
          <cell r="D1081" t="str">
            <v>Richmond upon Thames</v>
          </cell>
          <cell r="E1081">
            <v>2001</v>
          </cell>
          <cell r="F1081" t="str">
            <v>Carlisle Infant School</v>
          </cell>
          <cell r="G1081" t="str">
            <v>Maintained</v>
          </cell>
          <cell r="H1081" t="str">
            <v>Community school</v>
          </cell>
          <cell r="I1081">
            <v>55372</v>
          </cell>
          <cell r="J1081">
            <v>85807.799999999988</v>
          </cell>
        </row>
        <row r="1082">
          <cell r="B1082">
            <v>3182004</v>
          </cell>
          <cell r="C1082">
            <v>318</v>
          </cell>
          <cell r="D1082" t="str">
            <v>Richmond upon Thames</v>
          </cell>
          <cell r="E1082">
            <v>2004</v>
          </cell>
          <cell r="F1082" t="str">
            <v>Darell Primary and Nursery School</v>
          </cell>
          <cell r="G1082" t="str">
            <v>Maintained</v>
          </cell>
          <cell r="H1082" t="str">
            <v>Community school</v>
          </cell>
          <cell r="I1082">
            <v>15302</v>
          </cell>
          <cell r="J1082">
            <v>19784.699999999997</v>
          </cell>
        </row>
        <row r="1083">
          <cell r="B1083">
            <v>3182006</v>
          </cell>
          <cell r="C1083">
            <v>318</v>
          </cell>
          <cell r="D1083" t="str">
            <v>Richmond upon Thames</v>
          </cell>
          <cell r="E1083">
            <v>2006</v>
          </cell>
          <cell r="F1083" t="str">
            <v>East Sheen Primary School</v>
          </cell>
          <cell r="G1083" t="str">
            <v>Maintained</v>
          </cell>
          <cell r="H1083" t="str">
            <v>Community school</v>
          </cell>
          <cell r="I1083">
            <v>61726</v>
          </cell>
          <cell r="J1083">
            <v>95144.4</v>
          </cell>
        </row>
        <row r="1084">
          <cell r="B1084">
            <v>3182009</v>
          </cell>
          <cell r="C1084">
            <v>318</v>
          </cell>
          <cell r="D1084" t="str">
            <v>Richmond upon Thames</v>
          </cell>
          <cell r="E1084">
            <v>2009</v>
          </cell>
          <cell r="F1084" t="str">
            <v>Hampton Infant School and Nursery</v>
          </cell>
          <cell r="G1084" t="str">
            <v>Maintained</v>
          </cell>
          <cell r="H1084" t="str">
            <v>Community school</v>
          </cell>
          <cell r="I1084">
            <v>73397</v>
          </cell>
          <cell r="J1084">
            <v>125821.79999999999</v>
          </cell>
        </row>
        <row r="1085">
          <cell r="B1085">
            <v>3182010</v>
          </cell>
          <cell r="C1085">
            <v>318</v>
          </cell>
          <cell r="D1085" t="str">
            <v>Richmond upon Thames</v>
          </cell>
          <cell r="E1085">
            <v>2010</v>
          </cell>
          <cell r="F1085" t="str">
            <v>Hampton Wick Infant and Nursery School</v>
          </cell>
          <cell r="G1085" t="str">
            <v>Maintained</v>
          </cell>
          <cell r="H1085" t="str">
            <v>Community school</v>
          </cell>
          <cell r="I1085">
            <v>52649</v>
          </cell>
          <cell r="J1085">
            <v>88253.099999999991</v>
          </cell>
        </row>
        <row r="1086">
          <cell r="B1086">
            <v>3182012</v>
          </cell>
          <cell r="C1086">
            <v>318</v>
          </cell>
          <cell r="D1086" t="str">
            <v>Richmond upon Thames</v>
          </cell>
          <cell r="E1086">
            <v>2012</v>
          </cell>
          <cell r="F1086" t="str">
            <v>Heathfield Infant School</v>
          </cell>
          <cell r="G1086" t="str">
            <v>Maintained</v>
          </cell>
          <cell r="H1086" t="str">
            <v>Community school</v>
          </cell>
          <cell r="I1086">
            <v>45516</v>
          </cell>
          <cell r="J1086">
            <v>73581.299999999988</v>
          </cell>
        </row>
        <row r="1087">
          <cell r="B1087">
            <v>3182013</v>
          </cell>
          <cell r="C1087">
            <v>318</v>
          </cell>
          <cell r="D1087" t="str">
            <v>Richmond upon Thames</v>
          </cell>
          <cell r="E1087">
            <v>2013</v>
          </cell>
          <cell r="F1087" t="str">
            <v>Lowther Primary School</v>
          </cell>
          <cell r="G1087" t="str">
            <v>Maintained</v>
          </cell>
          <cell r="H1087" t="str">
            <v>Community school</v>
          </cell>
          <cell r="I1087">
            <v>31641</v>
          </cell>
          <cell r="J1087">
            <v>49572.899999999994</v>
          </cell>
        </row>
        <row r="1088">
          <cell r="B1088">
            <v>3182015</v>
          </cell>
          <cell r="C1088">
            <v>318</v>
          </cell>
          <cell r="D1088" t="str">
            <v>Richmond upon Thames</v>
          </cell>
          <cell r="E1088">
            <v>2015</v>
          </cell>
          <cell r="F1088" t="str">
            <v>Meadlands Primary School</v>
          </cell>
          <cell r="G1088" t="str">
            <v>Maintained</v>
          </cell>
          <cell r="H1088" t="str">
            <v>Community school</v>
          </cell>
          <cell r="I1088">
            <v>18025</v>
          </cell>
          <cell r="J1088">
            <v>28454.399999999998</v>
          </cell>
        </row>
        <row r="1089">
          <cell r="B1089">
            <v>3182018</v>
          </cell>
          <cell r="C1089">
            <v>318</v>
          </cell>
          <cell r="D1089" t="str">
            <v>Richmond upon Thames</v>
          </cell>
          <cell r="E1089">
            <v>2018</v>
          </cell>
          <cell r="F1089" t="str">
            <v>Orleans Primary School</v>
          </cell>
          <cell r="G1089" t="str">
            <v>Maintained</v>
          </cell>
          <cell r="H1089" t="str">
            <v>Community school</v>
          </cell>
          <cell r="I1089">
            <v>44479</v>
          </cell>
          <cell r="J1089">
            <v>75804.299999999988</v>
          </cell>
        </row>
        <row r="1090">
          <cell r="B1090">
            <v>3182019</v>
          </cell>
          <cell r="C1090">
            <v>318</v>
          </cell>
          <cell r="D1090" t="str">
            <v>Richmond upon Thames</v>
          </cell>
          <cell r="E1090">
            <v>2019</v>
          </cell>
          <cell r="F1090" t="str">
            <v>The Russell Primary School</v>
          </cell>
          <cell r="G1090" t="str">
            <v>Maintained</v>
          </cell>
          <cell r="H1090" t="str">
            <v>Community school</v>
          </cell>
          <cell r="I1090">
            <v>19970</v>
          </cell>
          <cell r="J1090">
            <v>29121.3</v>
          </cell>
        </row>
        <row r="1091">
          <cell r="B1091">
            <v>3182020</v>
          </cell>
          <cell r="C1091">
            <v>318</v>
          </cell>
          <cell r="D1091" t="str">
            <v>Richmond upon Thames</v>
          </cell>
          <cell r="E1091">
            <v>2020</v>
          </cell>
          <cell r="F1091" t="str">
            <v>Sheen Mount Primary School</v>
          </cell>
          <cell r="G1091" t="str">
            <v>Maintained</v>
          </cell>
          <cell r="H1091" t="str">
            <v>Community school</v>
          </cell>
          <cell r="I1091">
            <v>65486</v>
          </cell>
          <cell r="J1091">
            <v>108704.7</v>
          </cell>
        </row>
        <row r="1092">
          <cell r="B1092">
            <v>3182021</v>
          </cell>
          <cell r="C1092">
            <v>318</v>
          </cell>
          <cell r="D1092" t="str">
            <v>Richmond upon Thames</v>
          </cell>
          <cell r="E1092">
            <v>2021</v>
          </cell>
          <cell r="F1092" t="str">
            <v>Stanley  Primary School</v>
          </cell>
          <cell r="G1092" t="str">
            <v>Maintained</v>
          </cell>
          <cell r="H1092" t="str">
            <v>Community school</v>
          </cell>
          <cell r="I1092">
            <v>47980</v>
          </cell>
          <cell r="J1092">
            <v>81806.399999999994</v>
          </cell>
        </row>
        <row r="1093">
          <cell r="B1093">
            <v>3182024</v>
          </cell>
          <cell r="C1093">
            <v>318</v>
          </cell>
          <cell r="D1093" t="str">
            <v>Richmond upon Thames</v>
          </cell>
          <cell r="E1093">
            <v>2024</v>
          </cell>
          <cell r="F1093" t="str">
            <v>Trafalgar Infant School</v>
          </cell>
          <cell r="G1093" t="str">
            <v>Maintained</v>
          </cell>
          <cell r="H1093" t="str">
            <v>Community school</v>
          </cell>
          <cell r="I1093">
            <v>50574</v>
          </cell>
          <cell r="J1093">
            <v>84251.7</v>
          </cell>
        </row>
        <row r="1094">
          <cell r="B1094">
            <v>3182028</v>
          </cell>
          <cell r="C1094">
            <v>318</v>
          </cell>
          <cell r="D1094" t="str">
            <v>Richmond upon Thames</v>
          </cell>
          <cell r="E1094">
            <v>2028</v>
          </cell>
          <cell r="F1094" t="str">
            <v>Barnes Primary School</v>
          </cell>
          <cell r="G1094" t="str">
            <v>Maintained</v>
          </cell>
          <cell r="H1094" t="str">
            <v>Community school</v>
          </cell>
          <cell r="I1094">
            <v>43053</v>
          </cell>
          <cell r="J1094">
            <v>73803.599999999991</v>
          </cell>
        </row>
        <row r="1095">
          <cell r="B1095">
            <v>3182032</v>
          </cell>
          <cell r="C1095">
            <v>318</v>
          </cell>
          <cell r="D1095" t="str">
            <v>Richmond upon Thames</v>
          </cell>
          <cell r="E1095">
            <v>2032</v>
          </cell>
          <cell r="F1095" t="str">
            <v>Collis Primary School</v>
          </cell>
          <cell r="G1095" t="str">
            <v>Maintained</v>
          </cell>
          <cell r="H1095" t="str">
            <v>Community school</v>
          </cell>
          <cell r="I1095">
            <v>68469</v>
          </cell>
          <cell r="J1095">
            <v>104258.7</v>
          </cell>
        </row>
        <row r="1096">
          <cell r="B1096">
            <v>3182035</v>
          </cell>
          <cell r="C1096">
            <v>318</v>
          </cell>
          <cell r="D1096" t="str">
            <v>Richmond upon Thames</v>
          </cell>
          <cell r="E1096">
            <v>2035</v>
          </cell>
          <cell r="F1096" t="str">
            <v>Buckingham Primary School</v>
          </cell>
          <cell r="G1096" t="str">
            <v>Maintained</v>
          </cell>
          <cell r="H1096" t="str">
            <v>Community school</v>
          </cell>
          <cell r="I1096">
            <v>39162</v>
          </cell>
          <cell r="J1096">
            <v>62910.899999999994</v>
          </cell>
        </row>
        <row r="1097">
          <cell r="B1097">
            <v>3182036</v>
          </cell>
          <cell r="C1097">
            <v>318</v>
          </cell>
          <cell r="D1097" t="str">
            <v>Richmond upon Thames</v>
          </cell>
          <cell r="E1097">
            <v>2036</v>
          </cell>
          <cell r="F1097" t="str">
            <v>Chase Bridge Primary School</v>
          </cell>
          <cell r="G1097" t="str">
            <v>Maintained</v>
          </cell>
          <cell r="H1097" t="str">
            <v>Community school</v>
          </cell>
          <cell r="I1097">
            <v>58095</v>
          </cell>
          <cell r="J1097">
            <v>91143</v>
          </cell>
        </row>
        <row r="1098">
          <cell r="B1098">
            <v>3182037</v>
          </cell>
          <cell r="C1098">
            <v>318</v>
          </cell>
          <cell r="D1098" t="str">
            <v>Richmond upon Thames</v>
          </cell>
          <cell r="E1098">
            <v>2037</v>
          </cell>
          <cell r="F1098" t="str">
            <v>The Vineyard School</v>
          </cell>
          <cell r="G1098" t="str">
            <v>Maintained</v>
          </cell>
          <cell r="H1098" t="str">
            <v>Community school</v>
          </cell>
          <cell r="I1098">
            <v>65227</v>
          </cell>
          <cell r="J1098">
            <v>115818.29999999999</v>
          </cell>
        </row>
        <row r="1099">
          <cell r="B1099">
            <v>3183303</v>
          </cell>
          <cell r="C1099">
            <v>318</v>
          </cell>
          <cell r="D1099" t="str">
            <v>Richmond upon Thames</v>
          </cell>
          <cell r="E1099">
            <v>3303</v>
          </cell>
          <cell r="F1099" t="str">
            <v>St Richard's Church of England Primary School</v>
          </cell>
          <cell r="G1099" t="str">
            <v>Maintained</v>
          </cell>
          <cell r="H1099" t="str">
            <v>Voluntary aided school</v>
          </cell>
          <cell r="I1099">
            <v>11931</v>
          </cell>
          <cell r="J1099">
            <v>18228.599999999999</v>
          </cell>
        </row>
        <row r="1100">
          <cell r="B1100">
            <v>3183304</v>
          </cell>
          <cell r="C1100">
            <v>318</v>
          </cell>
          <cell r="D1100" t="str">
            <v>Richmond upon Thames</v>
          </cell>
          <cell r="E1100">
            <v>3304</v>
          </cell>
          <cell r="F1100" t="str">
            <v>Holy Trinity Church of England Primary School</v>
          </cell>
          <cell r="G1100" t="str">
            <v>Maintained</v>
          </cell>
          <cell r="H1100" t="str">
            <v>Voluntary aided school</v>
          </cell>
          <cell r="I1100">
            <v>35272</v>
          </cell>
          <cell r="J1100">
            <v>57797.999999999993</v>
          </cell>
        </row>
        <row r="1101">
          <cell r="B1101">
            <v>3183309</v>
          </cell>
          <cell r="C1101">
            <v>318</v>
          </cell>
          <cell r="D1101" t="str">
            <v>Richmond upon Thames</v>
          </cell>
          <cell r="E1101">
            <v>3309</v>
          </cell>
          <cell r="F1101" t="str">
            <v>St Mary Magdalen's Catholic Primary School</v>
          </cell>
          <cell r="G1101" t="str">
            <v>Maintained</v>
          </cell>
          <cell r="H1101" t="str">
            <v>Voluntary aided school</v>
          </cell>
          <cell r="I1101">
            <v>24379</v>
          </cell>
          <cell r="J1101">
            <v>36457.199999999997</v>
          </cell>
        </row>
        <row r="1102">
          <cell r="B1102">
            <v>3183310</v>
          </cell>
          <cell r="C1102">
            <v>318</v>
          </cell>
          <cell r="D1102" t="str">
            <v>Richmond upon Thames</v>
          </cell>
          <cell r="E1102">
            <v>3310</v>
          </cell>
          <cell r="F1102" t="str">
            <v>St Elizabeth's Catholic Primary School</v>
          </cell>
          <cell r="G1102" t="str">
            <v>Maintained</v>
          </cell>
          <cell r="H1102" t="str">
            <v>Voluntary aided school</v>
          </cell>
          <cell r="I1102">
            <v>20489</v>
          </cell>
          <cell r="J1102">
            <v>34678.799999999996</v>
          </cell>
        </row>
        <row r="1103">
          <cell r="B1103">
            <v>3183315</v>
          </cell>
          <cell r="C1103">
            <v>318</v>
          </cell>
          <cell r="D1103" t="str">
            <v>Richmond upon Thames</v>
          </cell>
          <cell r="E1103">
            <v>3315</v>
          </cell>
          <cell r="F1103" t="str">
            <v>St Edmund's Catholic Primary School</v>
          </cell>
          <cell r="G1103" t="str">
            <v>Maintained</v>
          </cell>
          <cell r="H1103" t="str">
            <v>Voluntary aided school</v>
          </cell>
          <cell r="I1103">
            <v>39292</v>
          </cell>
          <cell r="J1103">
            <v>64244.7</v>
          </cell>
        </row>
        <row r="1104">
          <cell r="B1104">
            <v>3183316</v>
          </cell>
          <cell r="C1104">
            <v>318</v>
          </cell>
          <cell r="D1104" t="str">
            <v>Richmond upon Thames</v>
          </cell>
          <cell r="E1104">
            <v>3316</v>
          </cell>
          <cell r="F1104" t="str">
            <v>St James's Roman Catholic Primary School</v>
          </cell>
          <cell r="G1104" t="str">
            <v>Maintained</v>
          </cell>
          <cell r="H1104" t="str">
            <v>Voluntary aided school</v>
          </cell>
          <cell r="I1104">
            <v>59651</v>
          </cell>
          <cell r="J1104">
            <v>99812.7</v>
          </cell>
        </row>
        <row r="1105">
          <cell r="B1105">
            <v>3183317</v>
          </cell>
          <cell r="C1105">
            <v>318</v>
          </cell>
          <cell r="D1105" t="str">
            <v>Richmond upon Thames</v>
          </cell>
          <cell r="E1105">
            <v>3317</v>
          </cell>
          <cell r="F1105" t="str">
            <v>St Mary's Church of England Primary School</v>
          </cell>
          <cell r="G1105" t="str">
            <v>Maintained</v>
          </cell>
          <cell r="H1105" t="str">
            <v>Voluntary aided school</v>
          </cell>
          <cell r="I1105">
            <v>62763</v>
          </cell>
          <cell r="J1105">
            <v>104925.59999999999</v>
          </cell>
        </row>
        <row r="1106">
          <cell r="B1106">
            <v>3183319</v>
          </cell>
          <cell r="C1106">
            <v>318</v>
          </cell>
          <cell r="D1106" t="str">
            <v>Richmond upon Thames</v>
          </cell>
          <cell r="E1106">
            <v>3319</v>
          </cell>
          <cell r="F1106" t="str">
            <v>St Stephen's C E Primary School</v>
          </cell>
          <cell r="G1106" t="str">
            <v>Maintained</v>
          </cell>
          <cell r="H1106" t="str">
            <v>Voluntary aided school</v>
          </cell>
          <cell r="I1106">
            <v>42275</v>
          </cell>
          <cell r="J1106">
            <v>74025.899999999994</v>
          </cell>
        </row>
        <row r="1107">
          <cell r="B1107">
            <v>3183320</v>
          </cell>
          <cell r="C1107">
            <v>318</v>
          </cell>
          <cell r="D1107" t="str">
            <v>Richmond upon Thames</v>
          </cell>
          <cell r="E1107">
            <v>3320</v>
          </cell>
          <cell r="F1107" t="str">
            <v>Sacred Heart Roman Catholic Primary School</v>
          </cell>
          <cell r="G1107" t="str">
            <v>Maintained</v>
          </cell>
          <cell r="H1107" t="str">
            <v>Voluntary aided school</v>
          </cell>
          <cell r="I1107">
            <v>14524</v>
          </cell>
          <cell r="J1107">
            <v>21785.399999999998</v>
          </cell>
        </row>
        <row r="1108">
          <cell r="B1108">
            <v>3183321</v>
          </cell>
          <cell r="C1108">
            <v>318</v>
          </cell>
          <cell r="D1108" t="str">
            <v>Richmond upon Thames</v>
          </cell>
          <cell r="E1108">
            <v>3321</v>
          </cell>
          <cell r="F1108" t="str">
            <v>St Mary's and St Peter's Church of England Primary School</v>
          </cell>
          <cell r="G1108" t="str">
            <v>Maintained</v>
          </cell>
          <cell r="H1108" t="str">
            <v>Voluntary aided school</v>
          </cell>
          <cell r="I1108">
            <v>63930</v>
          </cell>
          <cell r="J1108">
            <v>109371.59999999999</v>
          </cell>
        </row>
        <row r="1109">
          <cell r="B1109">
            <v>3183322</v>
          </cell>
          <cell r="C1109">
            <v>318</v>
          </cell>
          <cell r="D1109" t="str">
            <v>Richmond upon Thames</v>
          </cell>
          <cell r="E1109">
            <v>3322</v>
          </cell>
          <cell r="F1109" t="str">
            <v>Bishop Perrin Church of England Primary School</v>
          </cell>
          <cell r="G1109" t="str">
            <v>Maintained</v>
          </cell>
          <cell r="H1109" t="str">
            <v>Voluntary aided school</v>
          </cell>
          <cell r="I1109">
            <v>17247</v>
          </cell>
          <cell r="J1109">
            <v>29343.599999999999</v>
          </cell>
        </row>
        <row r="1110">
          <cell r="B1110">
            <v>3183324</v>
          </cell>
          <cell r="C1110">
            <v>318</v>
          </cell>
          <cell r="D1110" t="str">
            <v>Richmond upon Thames</v>
          </cell>
          <cell r="E1110">
            <v>3324</v>
          </cell>
          <cell r="F1110" t="str">
            <v>St Osmund's Catholic Primary School</v>
          </cell>
          <cell r="G1110" t="str">
            <v>Maintained</v>
          </cell>
          <cell r="H1110" t="str">
            <v>Voluntary aided school</v>
          </cell>
          <cell r="I1110">
            <v>23861</v>
          </cell>
          <cell r="J1110">
            <v>29565.899999999998</v>
          </cell>
        </row>
        <row r="1111">
          <cell r="B1111">
            <v>3183326</v>
          </cell>
          <cell r="C1111">
            <v>318</v>
          </cell>
          <cell r="D1111" t="str">
            <v>Richmond upon Thames</v>
          </cell>
          <cell r="E1111">
            <v>3326</v>
          </cell>
          <cell r="F1111" t="str">
            <v>Archdeacon Cambridge's Church of England Primary School</v>
          </cell>
          <cell r="G1111" t="str">
            <v>Maintained</v>
          </cell>
          <cell r="H1111" t="str">
            <v>Voluntary aided school</v>
          </cell>
          <cell r="I1111">
            <v>41107</v>
          </cell>
          <cell r="J1111">
            <v>69579.899999999994</v>
          </cell>
        </row>
        <row r="1112">
          <cell r="B1112">
            <v>3183327</v>
          </cell>
          <cell r="C1112">
            <v>318</v>
          </cell>
          <cell r="D1112" t="str">
            <v>Richmond upon Thames</v>
          </cell>
          <cell r="E1112">
            <v>3327</v>
          </cell>
          <cell r="F1112" t="str">
            <v>The Queen's Church of England Primary School</v>
          </cell>
          <cell r="G1112" t="str">
            <v>Maintained</v>
          </cell>
          <cell r="H1112" t="str">
            <v>Voluntary aided school</v>
          </cell>
          <cell r="I1112">
            <v>37606</v>
          </cell>
          <cell r="J1112">
            <v>66245.399999999994</v>
          </cell>
        </row>
        <row r="1113">
          <cell r="B1113">
            <v>3192000</v>
          </cell>
          <cell r="C1113">
            <v>319</v>
          </cell>
          <cell r="D1113" t="str">
            <v>Sutton</v>
          </cell>
          <cell r="E1113">
            <v>2000</v>
          </cell>
          <cell r="F1113" t="str">
            <v>Bandon Hill Primary School</v>
          </cell>
          <cell r="G1113" t="str">
            <v>Maintained</v>
          </cell>
          <cell r="H1113" t="str">
            <v>Community school</v>
          </cell>
          <cell r="I1113">
            <v>105815</v>
          </cell>
          <cell r="J1113">
            <v>168948</v>
          </cell>
        </row>
        <row r="1114">
          <cell r="B1114">
            <v>3192016</v>
          </cell>
          <cell r="C1114">
            <v>319</v>
          </cell>
          <cell r="D1114" t="str">
            <v>Sutton</v>
          </cell>
          <cell r="E1114">
            <v>2016</v>
          </cell>
          <cell r="F1114" t="str">
            <v>Hackbridge Primary School</v>
          </cell>
          <cell r="G1114" t="str">
            <v>Maintained</v>
          </cell>
          <cell r="H1114" t="str">
            <v>Community school</v>
          </cell>
          <cell r="I1114">
            <v>63801</v>
          </cell>
          <cell r="J1114">
            <v>106926.29999999999</v>
          </cell>
        </row>
        <row r="1115">
          <cell r="B1115">
            <v>3192019</v>
          </cell>
          <cell r="C1115">
            <v>319</v>
          </cell>
          <cell r="D1115" t="str">
            <v>Sutton</v>
          </cell>
          <cell r="E1115">
            <v>2019</v>
          </cell>
          <cell r="F1115" t="str">
            <v>High View Primary School</v>
          </cell>
          <cell r="G1115" t="str">
            <v>Maintained</v>
          </cell>
          <cell r="H1115" t="str">
            <v>Foundation school</v>
          </cell>
          <cell r="I1115">
            <v>28659</v>
          </cell>
          <cell r="J1115">
            <v>50684.399999999994</v>
          </cell>
        </row>
        <row r="1116">
          <cell r="B1116">
            <v>3192023</v>
          </cell>
          <cell r="C1116">
            <v>319</v>
          </cell>
          <cell r="D1116" t="str">
            <v>Sutton</v>
          </cell>
          <cell r="E1116">
            <v>2023</v>
          </cell>
          <cell r="F1116" t="str">
            <v>Devonshire Primary School</v>
          </cell>
          <cell r="G1116" t="str">
            <v>Maintained</v>
          </cell>
          <cell r="H1116" t="str">
            <v>Community school</v>
          </cell>
          <cell r="I1116">
            <v>45257</v>
          </cell>
          <cell r="J1116">
            <v>74470.5</v>
          </cell>
        </row>
        <row r="1117">
          <cell r="B1117">
            <v>3192037</v>
          </cell>
          <cell r="C1117">
            <v>319</v>
          </cell>
          <cell r="D1117" t="str">
            <v>Sutton</v>
          </cell>
          <cell r="E1117">
            <v>2037</v>
          </cell>
          <cell r="F1117" t="str">
            <v>Robin Hood Infants' School</v>
          </cell>
          <cell r="G1117" t="str">
            <v>Maintained</v>
          </cell>
          <cell r="H1117" t="str">
            <v>Community school</v>
          </cell>
          <cell r="I1117">
            <v>58873</v>
          </cell>
          <cell r="J1117">
            <v>92476.799999999988</v>
          </cell>
        </row>
        <row r="1118">
          <cell r="B1118">
            <v>3192038</v>
          </cell>
          <cell r="C1118">
            <v>319</v>
          </cell>
          <cell r="D1118" t="str">
            <v>Sutton</v>
          </cell>
          <cell r="E1118">
            <v>2038</v>
          </cell>
          <cell r="F1118" t="str">
            <v>Dorchester Primary School</v>
          </cell>
          <cell r="G1118" t="str">
            <v>Maintained</v>
          </cell>
          <cell r="H1118" t="str">
            <v>Foundation school</v>
          </cell>
          <cell r="I1118">
            <v>42015</v>
          </cell>
          <cell r="J1118">
            <v>60910.2</v>
          </cell>
        </row>
        <row r="1119">
          <cell r="B1119">
            <v>3192040</v>
          </cell>
          <cell r="C1119">
            <v>319</v>
          </cell>
          <cell r="D1119" t="str">
            <v>Sutton</v>
          </cell>
          <cell r="E1119">
            <v>2040</v>
          </cell>
          <cell r="F1119" t="str">
            <v>Beddington Infants' School</v>
          </cell>
          <cell r="G1119" t="str">
            <v>Maintained</v>
          </cell>
          <cell r="H1119" t="str">
            <v>Foundation school</v>
          </cell>
          <cell r="I1119">
            <v>47591</v>
          </cell>
          <cell r="J1119">
            <v>76248.899999999994</v>
          </cell>
        </row>
        <row r="1120">
          <cell r="B1120">
            <v>3192042</v>
          </cell>
          <cell r="C1120">
            <v>319</v>
          </cell>
          <cell r="D1120" t="str">
            <v>Sutton</v>
          </cell>
          <cell r="E1120">
            <v>2042</v>
          </cell>
          <cell r="F1120" t="str">
            <v>Nonsuch Primary School</v>
          </cell>
          <cell r="G1120" t="str">
            <v>Maintained</v>
          </cell>
          <cell r="H1120" t="str">
            <v>Foundation school</v>
          </cell>
          <cell r="I1120">
            <v>19063</v>
          </cell>
          <cell r="J1120">
            <v>33789.599999999999</v>
          </cell>
        </row>
        <row r="1121">
          <cell r="B1121">
            <v>3192043</v>
          </cell>
          <cell r="C1121">
            <v>319</v>
          </cell>
          <cell r="D1121" t="str">
            <v>Sutton</v>
          </cell>
          <cell r="E1121">
            <v>2043</v>
          </cell>
          <cell r="F1121" t="str">
            <v>Foresters Primary School</v>
          </cell>
          <cell r="G1121" t="str">
            <v>Maintained</v>
          </cell>
          <cell r="H1121" t="str">
            <v>Foundation school</v>
          </cell>
          <cell r="I1121">
            <v>14654</v>
          </cell>
          <cell r="J1121">
            <v>26675.999999999996</v>
          </cell>
        </row>
        <row r="1122">
          <cell r="B1122">
            <v>3193301</v>
          </cell>
          <cell r="C1122">
            <v>319</v>
          </cell>
          <cell r="D1122" t="str">
            <v>Sutton</v>
          </cell>
          <cell r="E1122">
            <v>3301</v>
          </cell>
          <cell r="F1122" t="str">
            <v>All Saints Benhilton CofE Primary School</v>
          </cell>
          <cell r="G1122" t="str">
            <v>Maintained</v>
          </cell>
          <cell r="H1122" t="str">
            <v>Voluntary aided school</v>
          </cell>
          <cell r="I1122">
            <v>35920</v>
          </cell>
          <cell r="J1122">
            <v>60020.999999999993</v>
          </cell>
        </row>
        <row r="1123">
          <cell r="B1123">
            <v>3193304</v>
          </cell>
          <cell r="C1123">
            <v>319</v>
          </cell>
          <cell r="D1123" t="str">
            <v>Sutton</v>
          </cell>
          <cell r="E1123">
            <v>3304</v>
          </cell>
          <cell r="F1123" t="str">
            <v>St Dunstan's Cheam CofE Primary School</v>
          </cell>
          <cell r="G1123" t="str">
            <v>Maintained</v>
          </cell>
          <cell r="H1123" t="str">
            <v>Voluntary aided school</v>
          </cell>
          <cell r="I1123">
            <v>35920</v>
          </cell>
          <cell r="J1123">
            <v>60020.999999999993</v>
          </cell>
        </row>
        <row r="1124">
          <cell r="B1124">
            <v>3193500</v>
          </cell>
          <cell r="C1124">
            <v>319</v>
          </cell>
          <cell r="D1124" t="str">
            <v>Sutton</v>
          </cell>
          <cell r="E1124">
            <v>3500</v>
          </cell>
          <cell r="F1124" t="str">
            <v>St Cecilia's Catholic Primary School</v>
          </cell>
          <cell r="G1124" t="str">
            <v>Maintained</v>
          </cell>
          <cell r="H1124" t="str">
            <v>Voluntary aided school</v>
          </cell>
          <cell r="I1124">
            <v>38903</v>
          </cell>
          <cell r="J1124">
            <v>64022.399999999994</v>
          </cell>
        </row>
        <row r="1125">
          <cell r="B1125">
            <v>3193502</v>
          </cell>
          <cell r="C1125">
            <v>319</v>
          </cell>
          <cell r="D1125" t="str">
            <v>Sutton</v>
          </cell>
          <cell r="E1125">
            <v>3502</v>
          </cell>
          <cell r="F1125" t="str">
            <v>St Mary's RC Infants School</v>
          </cell>
          <cell r="G1125" t="str">
            <v>Maintained</v>
          </cell>
          <cell r="H1125" t="str">
            <v>Voluntary aided school</v>
          </cell>
          <cell r="I1125">
            <v>61337</v>
          </cell>
          <cell r="J1125">
            <v>104703.29999999999</v>
          </cell>
        </row>
        <row r="1126">
          <cell r="B1126">
            <v>3193504</v>
          </cell>
          <cell r="C1126">
            <v>319</v>
          </cell>
          <cell r="D1126" t="str">
            <v>Sutton</v>
          </cell>
          <cell r="E1126">
            <v>3504</v>
          </cell>
          <cell r="F1126" t="str">
            <v>St Elphege's RC Infants' School</v>
          </cell>
          <cell r="G1126" t="str">
            <v>Maintained</v>
          </cell>
          <cell r="H1126" t="str">
            <v>Voluntary aided school</v>
          </cell>
          <cell r="I1126">
            <v>42015</v>
          </cell>
          <cell r="J1126">
            <v>76026.599999999991</v>
          </cell>
        </row>
        <row r="1127">
          <cell r="B1127">
            <v>3197002</v>
          </cell>
          <cell r="C1127">
            <v>319</v>
          </cell>
          <cell r="D1127" t="str">
            <v>Sutton</v>
          </cell>
          <cell r="E1127">
            <v>7002</v>
          </cell>
          <cell r="F1127" t="str">
            <v>Sherwood Park School</v>
          </cell>
          <cell r="G1127" t="str">
            <v>Maintained</v>
          </cell>
          <cell r="H1127" t="str">
            <v>Foundation special school</v>
          </cell>
          <cell r="I1127">
            <v>3502</v>
          </cell>
          <cell r="J1127">
            <v>7335.9</v>
          </cell>
        </row>
        <row r="1128">
          <cell r="B1128">
            <v>3202001</v>
          </cell>
          <cell r="C1128">
            <v>320</v>
          </cell>
          <cell r="D1128" t="str">
            <v>Waltham Forest</v>
          </cell>
          <cell r="E1128">
            <v>2001</v>
          </cell>
          <cell r="F1128" t="str">
            <v>Chase Lane Primary School</v>
          </cell>
          <cell r="G1128" t="str">
            <v>Maintained</v>
          </cell>
          <cell r="H1128" t="str">
            <v>Community school</v>
          </cell>
          <cell r="I1128">
            <v>44220</v>
          </cell>
          <cell r="J1128">
            <v>68246.099999999991</v>
          </cell>
        </row>
        <row r="1129">
          <cell r="B1129">
            <v>3202006</v>
          </cell>
          <cell r="C1129">
            <v>320</v>
          </cell>
          <cell r="D1129" t="str">
            <v>Waltham Forest</v>
          </cell>
          <cell r="E1129">
            <v>2006</v>
          </cell>
          <cell r="F1129" t="str">
            <v>Whitehall Primary School</v>
          </cell>
          <cell r="G1129" t="str">
            <v>Maintained</v>
          </cell>
          <cell r="H1129" t="str">
            <v>Community school</v>
          </cell>
          <cell r="I1129">
            <v>35791</v>
          </cell>
          <cell r="J1129">
            <v>59576.399999999994</v>
          </cell>
        </row>
        <row r="1130">
          <cell r="B1130">
            <v>3202017</v>
          </cell>
          <cell r="C1130">
            <v>320</v>
          </cell>
          <cell r="D1130" t="str">
            <v>Waltham Forest</v>
          </cell>
          <cell r="E1130">
            <v>2017</v>
          </cell>
          <cell r="F1130" t="str">
            <v>Downsell Primary School</v>
          </cell>
          <cell r="G1130" t="str">
            <v>Maintained</v>
          </cell>
          <cell r="H1130" t="str">
            <v>Community school</v>
          </cell>
          <cell r="I1130">
            <v>34753</v>
          </cell>
          <cell r="J1130">
            <v>46683</v>
          </cell>
        </row>
        <row r="1131">
          <cell r="B1131">
            <v>3202023</v>
          </cell>
          <cell r="C1131">
            <v>320</v>
          </cell>
          <cell r="D1131" t="str">
            <v>Waltham Forest</v>
          </cell>
          <cell r="E1131">
            <v>2023</v>
          </cell>
          <cell r="F1131" t="str">
            <v>Newport School</v>
          </cell>
          <cell r="G1131" t="str">
            <v>Maintained</v>
          </cell>
          <cell r="H1131" t="str">
            <v>Community school</v>
          </cell>
          <cell r="I1131">
            <v>77676</v>
          </cell>
          <cell r="J1131">
            <v>122264.99999999999</v>
          </cell>
        </row>
        <row r="1132">
          <cell r="B1132">
            <v>3202028</v>
          </cell>
          <cell r="C1132">
            <v>320</v>
          </cell>
          <cell r="D1132" t="str">
            <v>Waltham Forest</v>
          </cell>
          <cell r="E1132">
            <v>2028</v>
          </cell>
          <cell r="F1132" t="str">
            <v>Chapel End Infant School and Early Years Centre</v>
          </cell>
          <cell r="G1132" t="str">
            <v>Maintained</v>
          </cell>
          <cell r="H1132" t="str">
            <v>Community school</v>
          </cell>
          <cell r="I1132">
            <v>45516</v>
          </cell>
          <cell r="J1132">
            <v>75804.299999999988</v>
          </cell>
        </row>
        <row r="1133">
          <cell r="B1133">
            <v>3202030</v>
          </cell>
          <cell r="C1133">
            <v>320</v>
          </cell>
          <cell r="D1133" t="str">
            <v>Waltham Forest</v>
          </cell>
          <cell r="E1133">
            <v>2030</v>
          </cell>
          <cell r="F1133" t="str">
            <v>Edinburgh Primary School</v>
          </cell>
          <cell r="G1133" t="str">
            <v>Maintained</v>
          </cell>
          <cell r="H1133" t="str">
            <v>Community school</v>
          </cell>
          <cell r="I1133">
            <v>30604</v>
          </cell>
          <cell r="J1133">
            <v>38457.899999999994</v>
          </cell>
        </row>
        <row r="1134">
          <cell r="B1134">
            <v>3202031</v>
          </cell>
          <cell r="C1134">
            <v>320</v>
          </cell>
          <cell r="D1134" t="str">
            <v>Waltham Forest</v>
          </cell>
          <cell r="E1134">
            <v>2031</v>
          </cell>
          <cell r="F1134" t="str">
            <v>Greenleaf Primary School</v>
          </cell>
          <cell r="G1134" t="str">
            <v>Maintained</v>
          </cell>
          <cell r="H1134" t="str">
            <v>Community school</v>
          </cell>
          <cell r="I1134">
            <v>37995</v>
          </cell>
          <cell r="J1134">
            <v>67356.899999999994</v>
          </cell>
        </row>
        <row r="1135">
          <cell r="B1135">
            <v>3202045</v>
          </cell>
          <cell r="C1135">
            <v>320</v>
          </cell>
          <cell r="D1135" t="str">
            <v>Waltham Forest</v>
          </cell>
          <cell r="E1135">
            <v>2045</v>
          </cell>
          <cell r="F1135" t="str">
            <v>Handsworth Primary School</v>
          </cell>
          <cell r="G1135" t="str">
            <v>Maintained</v>
          </cell>
          <cell r="H1135" t="str">
            <v>Community school</v>
          </cell>
          <cell r="I1135">
            <v>39033</v>
          </cell>
          <cell r="J1135">
            <v>65578.5</v>
          </cell>
        </row>
        <row r="1136">
          <cell r="B1136">
            <v>3202049</v>
          </cell>
          <cell r="C1136">
            <v>320</v>
          </cell>
          <cell r="D1136" t="str">
            <v>Waltham Forest</v>
          </cell>
          <cell r="E1136">
            <v>2049</v>
          </cell>
          <cell r="F1136" t="str">
            <v>Thorpe Hall Primary School</v>
          </cell>
          <cell r="G1136" t="str">
            <v>Maintained</v>
          </cell>
          <cell r="H1136" t="str">
            <v>Community school</v>
          </cell>
          <cell r="I1136">
            <v>32549</v>
          </cell>
          <cell r="J1136">
            <v>52685.1</v>
          </cell>
        </row>
        <row r="1137">
          <cell r="B1137">
            <v>3202050</v>
          </cell>
          <cell r="C1137">
            <v>320</v>
          </cell>
          <cell r="D1137" t="str">
            <v>Waltham Forest</v>
          </cell>
          <cell r="E1137">
            <v>2050</v>
          </cell>
          <cell r="F1137" t="str">
            <v>The Winns Primary School</v>
          </cell>
          <cell r="G1137" t="str">
            <v>Maintained</v>
          </cell>
          <cell r="H1137" t="str">
            <v>Community school</v>
          </cell>
          <cell r="I1137">
            <v>45905</v>
          </cell>
          <cell r="J1137">
            <v>67801.5</v>
          </cell>
        </row>
        <row r="1138">
          <cell r="B1138">
            <v>3202062</v>
          </cell>
          <cell r="C1138">
            <v>320</v>
          </cell>
          <cell r="D1138" t="str">
            <v>Waltham Forest</v>
          </cell>
          <cell r="E1138">
            <v>2062</v>
          </cell>
          <cell r="F1138" t="str">
            <v>Oakhill Primary School</v>
          </cell>
          <cell r="G1138" t="str">
            <v>Maintained</v>
          </cell>
          <cell r="H1138" t="str">
            <v>Community school</v>
          </cell>
          <cell r="I1138">
            <v>18025</v>
          </cell>
          <cell r="J1138">
            <v>28898.999999999996</v>
          </cell>
        </row>
        <row r="1139">
          <cell r="B1139">
            <v>3202064</v>
          </cell>
          <cell r="C1139">
            <v>320</v>
          </cell>
          <cell r="D1139" t="str">
            <v>Waltham Forest</v>
          </cell>
          <cell r="E1139">
            <v>2064</v>
          </cell>
          <cell r="F1139" t="str">
            <v>Henry Maynard Primary School</v>
          </cell>
          <cell r="G1139" t="str">
            <v>Maintained</v>
          </cell>
          <cell r="H1139" t="str">
            <v>Community school</v>
          </cell>
          <cell r="I1139">
            <v>74434</v>
          </cell>
          <cell r="J1139">
            <v>124265.7</v>
          </cell>
        </row>
        <row r="1140">
          <cell r="B1140">
            <v>3202066</v>
          </cell>
          <cell r="C1140">
            <v>320</v>
          </cell>
          <cell r="D1140" t="str">
            <v>Waltham Forest</v>
          </cell>
          <cell r="E1140">
            <v>2066</v>
          </cell>
          <cell r="F1140" t="str">
            <v>South Grove Primary School</v>
          </cell>
          <cell r="G1140" t="str">
            <v>Maintained</v>
          </cell>
          <cell r="H1140" t="str">
            <v>Community school</v>
          </cell>
          <cell r="I1140">
            <v>37995</v>
          </cell>
          <cell r="J1140">
            <v>60687.899999999994</v>
          </cell>
        </row>
        <row r="1141">
          <cell r="B1141">
            <v>3202067</v>
          </cell>
          <cell r="C1141">
            <v>320</v>
          </cell>
          <cell r="D1141" t="str">
            <v>Waltham Forest</v>
          </cell>
          <cell r="E1141">
            <v>2067</v>
          </cell>
          <cell r="F1141" t="str">
            <v>Dawlish Primary School</v>
          </cell>
          <cell r="G1141" t="str">
            <v>Maintained</v>
          </cell>
          <cell r="H1141" t="str">
            <v>Community school</v>
          </cell>
          <cell r="I1141">
            <v>19452</v>
          </cell>
          <cell r="J1141">
            <v>29121.3</v>
          </cell>
        </row>
        <row r="1142">
          <cell r="B1142">
            <v>3202069</v>
          </cell>
          <cell r="C1142">
            <v>320</v>
          </cell>
          <cell r="D1142" t="str">
            <v>Waltham Forest</v>
          </cell>
          <cell r="E1142">
            <v>2069</v>
          </cell>
          <cell r="F1142" t="str">
            <v>Gwyn Jones Primary School</v>
          </cell>
          <cell r="G1142" t="str">
            <v>Maintained</v>
          </cell>
          <cell r="H1142" t="str">
            <v>Community school</v>
          </cell>
          <cell r="I1142">
            <v>38125</v>
          </cell>
          <cell r="J1142">
            <v>61354.799999999996</v>
          </cell>
        </row>
        <row r="1143">
          <cell r="B1143">
            <v>3202072</v>
          </cell>
          <cell r="C1143">
            <v>320</v>
          </cell>
          <cell r="D1143" t="str">
            <v>Waltham Forest</v>
          </cell>
          <cell r="E1143">
            <v>2072</v>
          </cell>
          <cell r="F1143" t="str">
            <v>George Tomlinson Primary School</v>
          </cell>
          <cell r="G1143" t="str">
            <v>Maintained</v>
          </cell>
          <cell r="H1143" t="str">
            <v>Community school</v>
          </cell>
          <cell r="I1143">
            <v>36958</v>
          </cell>
          <cell r="J1143">
            <v>78027.299999999988</v>
          </cell>
        </row>
        <row r="1144">
          <cell r="B1144">
            <v>3202074</v>
          </cell>
          <cell r="C1144">
            <v>320</v>
          </cell>
          <cell r="D1144" t="str">
            <v>Waltham Forest</v>
          </cell>
          <cell r="E1144">
            <v>2074</v>
          </cell>
          <cell r="F1144" t="str">
            <v>Mission Grove Primary School</v>
          </cell>
          <cell r="G1144" t="str">
            <v>Maintained</v>
          </cell>
          <cell r="H1144" t="str">
            <v>Community school</v>
          </cell>
          <cell r="I1144">
            <v>42534</v>
          </cell>
          <cell r="J1144">
            <v>72247.5</v>
          </cell>
        </row>
        <row r="1145">
          <cell r="B1145">
            <v>3202075</v>
          </cell>
          <cell r="C1145">
            <v>320</v>
          </cell>
          <cell r="D1145" t="str">
            <v>Waltham Forest</v>
          </cell>
          <cell r="E1145">
            <v>2075</v>
          </cell>
          <cell r="F1145" t="str">
            <v>Coppermill Primary School</v>
          </cell>
          <cell r="G1145" t="str">
            <v>Maintained</v>
          </cell>
          <cell r="H1145" t="str">
            <v>Community school</v>
          </cell>
          <cell r="I1145">
            <v>21916</v>
          </cell>
          <cell r="J1145">
            <v>28676.699999999997</v>
          </cell>
        </row>
        <row r="1146">
          <cell r="B1146">
            <v>3202076</v>
          </cell>
          <cell r="C1146">
            <v>320</v>
          </cell>
          <cell r="D1146" t="str">
            <v>Waltham Forest</v>
          </cell>
          <cell r="E1146">
            <v>2076</v>
          </cell>
          <cell r="F1146" t="str">
            <v>Stoneydown Park School</v>
          </cell>
          <cell r="G1146" t="str">
            <v>Maintained</v>
          </cell>
          <cell r="H1146" t="str">
            <v>Community school</v>
          </cell>
          <cell r="I1146">
            <v>58354</v>
          </cell>
          <cell r="J1146">
            <v>93143.7</v>
          </cell>
        </row>
        <row r="1147">
          <cell r="B1147">
            <v>3204000</v>
          </cell>
          <cell r="C1147">
            <v>320</v>
          </cell>
          <cell r="D1147" t="str">
            <v>Waltham Forest</v>
          </cell>
          <cell r="E1147">
            <v>4000</v>
          </cell>
          <cell r="F1147" t="str">
            <v>Buxton School</v>
          </cell>
          <cell r="G1147" t="str">
            <v>Maintained</v>
          </cell>
          <cell r="H1147" t="str">
            <v>Foundation school</v>
          </cell>
          <cell r="I1147">
            <v>36958</v>
          </cell>
          <cell r="J1147">
            <v>46460.7</v>
          </cell>
        </row>
        <row r="1148">
          <cell r="B1148">
            <v>3202078</v>
          </cell>
          <cell r="C1148">
            <v>320</v>
          </cell>
          <cell r="D1148" t="str">
            <v>Waltham Forest</v>
          </cell>
          <cell r="E1148">
            <v>2078</v>
          </cell>
          <cell r="F1148" t="str">
            <v>Parkside Primary School</v>
          </cell>
          <cell r="G1148" t="str">
            <v>Maintained</v>
          </cell>
          <cell r="H1148" t="str">
            <v>Community school</v>
          </cell>
          <cell r="I1148">
            <v>54983</v>
          </cell>
          <cell r="J1148">
            <v>94922.099999999991</v>
          </cell>
        </row>
        <row r="1149">
          <cell r="B1149">
            <v>3202079</v>
          </cell>
          <cell r="C1149">
            <v>320</v>
          </cell>
          <cell r="D1149" t="str">
            <v>Waltham Forest</v>
          </cell>
          <cell r="E1149">
            <v>2079</v>
          </cell>
          <cell r="F1149" t="str">
            <v>The Jenny Hammond Primary School</v>
          </cell>
          <cell r="G1149" t="str">
            <v>Maintained</v>
          </cell>
          <cell r="H1149" t="str">
            <v>Community school</v>
          </cell>
          <cell r="I1149">
            <v>33586</v>
          </cell>
          <cell r="J1149">
            <v>51573.599999999999</v>
          </cell>
        </row>
        <row r="1150">
          <cell r="B1150">
            <v>3203001</v>
          </cell>
          <cell r="C1150">
            <v>320</v>
          </cell>
          <cell r="D1150" t="str">
            <v>Waltham Forest</v>
          </cell>
          <cell r="E1150">
            <v>3001</v>
          </cell>
          <cell r="F1150" t="str">
            <v>Chingford CofE Primary School</v>
          </cell>
          <cell r="G1150" t="str">
            <v>Maintained</v>
          </cell>
          <cell r="H1150" t="str">
            <v>Voluntary controlled school</v>
          </cell>
          <cell r="I1150">
            <v>38773</v>
          </cell>
          <cell r="J1150">
            <v>64911.6</v>
          </cell>
        </row>
        <row r="1151">
          <cell r="B1151">
            <v>3203300</v>
          </cell>
          <cell r="C1151">
            <v>320</v>
          </cell>
          <cell r="D1151" t="str">
            <v>Waltham Forest</v>
          </cell>
          <cell r="E1151">
            <v>3300</v>
          </cell>
          <cell r="F1151" t="str">
            <v>St Mary's Catholic Primary School</v>
          </cell>
          <cell r="G1151" t="str">
            <v>Maintained</v>
          </cell>
          <cell r="H1151" t="str">
            <v>Voluntary aided school</v>
          </cell>
          <cell r="I1151">
            <v>22175</v>
          </cell>
          <cell r="J1151">
            <v>37124.1</v>
          </cell>
        </row>
        <row r="1152">
          <cell r="B1152">
            <v>3205200</v>
          </cell>
          <cell r="C1152">
            <v>320</v>
          </cell>
          <cell r="D1152" t="str">
            <v>Waltham Forest</v>
          </cell>
          <cell r="E1152">
            <v>5200</v>
          </cell>
          <cell r="F1152" t="str">
            <v>St Patrick's Catholic Primary School</v>
          </cell>
          <cell r="G1152" t="str">
            <v>Maintained</v>
          </cell>
          <cell r="H1152" t="str">
            <v>Voluntary aided school</v>
          </cell>
          <cell r="I1152">
            <v>32679</v>
          </cell>
          <cell r="J1152">
            <v>48461.399999999994</v>
          </cell>
        </row>
        <row r="1153">
          <cell r="B1153">
            <v>3203305</v>
          </cell>
          <cell r="C1153">
            <v>320</v>
          </cell>
          <cell r="D1153" t="str">
            <v>Waltham Forest</v>
          </cell>
          <cell r="E1153">
            <v>3305</v>
          </cell>
          <cell r="F1153" t="str">
            <v>St Joseph's Catholic Infant School</v>
          </cell>
          <cell r="G1153" t="str">
            <v>Maintained</v>
          </cell>
          <cell r="H1153" t="str">
            <v>Voluntary aided school</v>
          </cell>
          <cell r="I1153">
            <v>22953</v>
          </cell>
          <cell r="J1153">
            <v>41347.799999999996</v>
          </cell>
        </row>
        <row r="1154">
          <cell r="B1154">
            <v>3023521</v>
          </cell>
          <cell r="C1154">
            <v>302</v>
          </cell>
          <cell r="D1154" t="str">
            <v>Barnet</v>
          </cell>
          <cell r="E1154">
            <v>3521</v>
          </cell>
          <cell r="F1154" t="str">
            <v>St Mary's and St John's CofE School</v>
          </cell>
          <cell r="G1154" t="str">
            <v>Maintained</v>
          </cell>
          <cell r="H1154" t="str">
            <v>Voluntary aided school</v>
          </cell>
          <cell r="I1154">
            <v>45776</v>
          </cell>
          <cell r="J1154">
            <v>76693.5</v>
          </cell>
        </row>
        <row r="1155">
          <cell r="B1155">
            <v>3301100</v>
          </cell>
          <cell r="C1155">
            <v>330</v>
          </cell>
          <cell r="D1155" t="str">
            <v>Birmingham</v>
          </cell>
          <cell r="E1155">
            <v>1100</v>
          </cell>
          <cell r="F1155" t="str">
            <v>City of Birmingham School</v>
          </cell>
          <cell r="G1155" t="str">
            <v>Maintained</v>
          </cell>
          <cell r="H1155" t="str">
            <v>Pupil referral unit</v>
          </cell>
          <cell r="I1155">
            <v>908</v>
          </cell>
          <cell r="J1155">
            <v>1778.3999999999999</v>
          </cell>
        </row>
        <row r="1156">
          <cell r="B1156">
            <v>3302008</v>
          </cell>
          <cell r="C1156">
            <v>330</v>
          </cell>
          <cell r="D1156" t="str">
            <v>Birmingham</v>
          </cell>
          <cell r="E1156">
            <v>2008</v>
          </cell>
          <cell r="F1156" t="str">
            <v>Shaw Hill Primary School</v>
          </cell>
          <cell r="G1156" t="str">
            <v>Maintained</v>
          </cell>
          <cell r="H1156" t="str">
            <v>Community school</v>
          </cell>
          <cell r="I1156">
            <v>34105</v>
          </cell>
          <cell r="J1156">
            <v>46683</v>
          </cell>
        </row>
        <row r="1157">
          <cell r="B1157">
            <v>3302010</v>
          </cell>
          <cell r="C1157">
            <v>330</v>
          </cell>
          <cell r="D1157" t="str">
            <v>Birmingham</v>
          </cell>
          <cell r="E1157">
            <v>2010</v>
          </cell>
          <cell r="F1157" t="str">
            <v>Adderley Primary School</v>
          </cell>
          <cell r="G1157" t="str">
            <v>Maintained</v>
          </cell>
          <cell r="H1157" t="str">
            <v>Community school</v>
          </cell>
          <cell r="I1157">
            <v>31641</v>
          </cell>
          <cell r="J1157">
            <v>47127.6</v>
          </cell>
        </row>
        <row r="1158">
          <cell r="B1158">
            <v>3302014</v>
          </cell>
          <cell r="C1158">
            <v>330</v>
          </cell>
          <cell r="D1158" t="str">
            <v>Birmingham</v>
          </cell>
          <cell r="E1158">
            <v>2014</v>
          </cell>
          <cell r="F1158" t="str">
            <v>Barford Primary School</v>
          </cell>
          <cell r="G1158" t="str">
            <v>Maintained</v>
          </cell>
          <cell r="H1158" t="str">
            <v>Community school</v>
          </cell>
          <cell r="I1158">
            <v>26843</v>
          </cell>
          <cell r="J1158">
            <v>49128.299999999996</v>
          </cell>
        </row>
        <row r="1159">
          <cell r="B1159">
            <v>3302017</v>
          </cell>
          <cell r="C1159">
            <v>330</v>
          </cell>
          <cell r="D1159" t="str">
            <v>Birmingham</v>
          </cell>
          <cell r="E1159">
            <v>2017</v>
          </cell>
          <cell r="F1159" t="str">
            <v>Beeches Infant School</v>
          </cell>
          <cell r="G1159" t="str">
            <v>Maintained</v>
          </cell>
          <cell r="H1159" t="str">
            <v>Community school</v>
          </cell>
          <cell r="I1159">
            <v>47851</v>
          </cell>
          <cell r="J1159">
            <v>81806.399999999994</v>
          </cell>
        </row>
        <row r="1160">
          <cell r="B1160">
            <v>3302018</v>
          </cell>
          <cell r="C1160">
            <v>330</v>
          </cell>
          <cell r="D1160" t="str">
            <v>Birmingham</v>
          </cell>
          <cell r="E1160">
            <v>2018</v>
          </cell>
          <cell r="F1160" t="str">
            <v>The Oaks Primary School</v>
          </cell>
          <cell r="G1160" t="str">
            <v>Maintained</v>
          </cell>
          <cell r="H1160" t="str">
            <v>Community school</v>
          </cell>
          <cell r="I1160">
            <v>10504</v>
          </cell>
          <cell r="J1160">
            <v>17784</v>
          </cell>
        </row>
        <row r="1161">
          <cell r="B1161">
            <v>3302025</v>
          </cell>
          <cell r="C1161">
            <v>330</v>
          </cell>
          <cell r="D1161" t="str">
            <v>Birmingham</v>
          </cell>
          <cell r="E1161">
            <v>2025</v>
          </cell>
          <cell r="F1161" t="str">
            <v>Birches Green Infant School</v>
          </cell>
          <cell r="G1161" t="str">
            <v>Maintained</v>
          </cell>
          <cell r="H1161" t="str">
            <v>Community school</v>
          </cell>
          <cell r="I1161">
            <v>27103</v>
          </cell>
          <cell r="J1161">
            <v>38680.199999999997</v>
          </cell>
        </row>
        <row r="1162">
          <cell r="B1162">
            <v>3302030</v>
          </cell>
          <cell r="C1162">
            <v>330</v>
          </cell>
          <cell r="D1162" t="str">
            <v>Birmingham</v>
          </cell>
          <cell r="E1162">
            <v>2030</v>
          </cell>
          <cell r="F1162" t="str">
            <v>Bordesley Green Primary School</v>
          </cell>
          <cell r="G1162" t="str">
            <v>Maintained</v>
          </cell>
          <cell r="H1162" t="str">
            <v>Community school</v>
          </cell>
          <cell r="I1162">
            <v>47073</v>
          </cell>
          <cell r="J1162">
            <v>68690.7</v>
          </cell>
        </row>
        <row r="1163">
          <cell r="B1163">
            <v>3302040</v>
          </cell>
          <cell r="C1163">
            <v>330</v>
          </cell>
          <cell r="D1163" t="str">
            <v>Birmingham</v>
          </cell>
          <cell r="E1163">
            <v>2040</v>
          </cell>
          <cell r="F1163" t="str">
            <v>Cherry Orchard Primary School</v>
          </cell>
          <cell r="G1163" t="str">
            <v>Maintained</v>
          </cell>
          <cell r="H1163" t="str">
            <v>Community school</v>
          </cell>
          <cell r="I1163">
            <v>40459</v>
          </cell>
          <cell r="J1163">
            <v>63800.1</v>
          </cell>
        </row>
        <row r="1164">
          <cell r="B1164">
            <v>3302054</v>
          </cell>
          <cell r="C1164">
            <v>330</v>
          </cell>
          <cell r="D1164" t="str">
            <v>Birmingham</v>
          </cell>
          <cell r="E1164">
            <v>2054</v>
          </cell>
          <cell r="F1164" t="str">
            <v>Colmore Infant and Nursery School</v>
          </cell>
          <cell r="G1164" t="str">
            <v>Maintained</v>
          </cell>
          <cell r="H1164" t="str">
            <v>Community school</v>
          </cell>
          <cell r="I1164">
            <v>71192</v>
          </cell>
          <cell r="J1164">
            <v>122264.99999999999</v>
          </cell>
        </row>
        <row r="1165">
          <cell r="B1165">
            <v>3302055</v>
          </cell>
          <cell r="C1165">
            <v>330</v>
          </cell>
          <cell r="D1165" t="str">
            <v>Birmingham</v>
          </cell>
          <cell r="E1165">
            <v>2055</v>
          </cell>
          <cell r="F1165" t="str">
            <v>Cotteridge Primary School</v>
          </cell>
          <cell r="G1165" t="str">
            <v>Maintained</v>
          </cell>
          <cell r="H1165" t="str">
            <v>Community school</v>
          </cell>
          <cell r="I1165">
            <v>29177</v>
          </cell>
          <cell r="J1165">
            <v>53129.7</v>
          </cell>
        </row>
        <row r="1166">
          <cell r="B1166">
            <v>3302062</v>
          </cell>
          <cell r="C1166">
            <v>330</v>
          </cell>
          <cell r="D1166" t="str">
            <v>Birmingham</v>
          </cell>
          <cell r="E1166">
            <v>2062</v>
          </cell>
          <cell r="F1166" t="str">
            <v>Anderton Park Primary School</v>
          </cell>
          <cell r="G1166" t="str">
            <v>Maintained</v>
          </cell>
          <cell r="H1166" t="str">
            <v>Community school</v>
          </cell>
          <cell r="I1166">
            <v>29307</v>
          </cell>
          <cell r="J1166">
            <v>37568.699999999997</v>
          </cell>
        </row>
        <row r="1167">
          <cell r="B1167">
            <v>3302063</v>
          </cell>
          <cell r="C1167">
            <v>330</v>
          </cell>
          <cell r="D1167" t="str">
            <v>Birmingham</v>
          </cell>
          <cell r="E1167">
            <v>2063</v>
          </cell>
          <cell r="F1167" t="str">
            <v>Regents Park Community Primary School</v>
          </cell>
          <cell r="G1167" t="str">
            <v>Maintained</v>
          </cell>
          <cell r="H1167" t="str">
            <v>Community school</v>
          </cell>
          <cell r="I1167">
            <v>33327</v>
          </cell>
          <cell r="J1167">
            <v>41570.1</v>
          </cell>
        </row>
        <row r="1168">
          <cell r="B1168">
            <v>3302067</v>
          </cell>
          <cell r="C1168">
            <v>330</v>
          </cell>
          <cell r="D1168" t="str">
            <v>Birmingham</v>
          </cell>
          <cell r="E1168">
            <v>2067</v>
          </cell>
          <cell r="F1168" t="str">
            <v>Summerfield Junior and Infant School</v>
          </cell>
          <cell r="G1168" t="str">
            <v>Maintained</v>
          </cell>
          <cell r="H1168" t="str">
            <v>Community school</v>
          </cell>
          <cell r="I1168">
            <v>20619</v>
          </cell>
          <cell r="J1168">
            <v>35568</v>
          </cell>
        </row>
        <row r="1169">
          <cell r="B1169">
            <v>3302079</v>
          </cell>
          <cell r="C1169">
            <v>330</v>
          </cell>
          <cell r="D1169" t="str">
            <v>Birmingham</v>
          </cell>
          <cell r="E1169">
            <v>2079</v>
          </cell>
          <cell r="F1169" t="str">
            <v>George Dixon Primary School</v>
          </cell>
          <cell r="G1169" t="str">
            <v>Maintained</v>
          </cell>
          <cell r="H1169" t="str">
            <v>Community school</v>
          </cell>
          <cell r="I1169">
            <v>22305</v>
          </cell>
          <cell r="J1169">
            <v>29788.199999999997</v>
          </cell>
        </row>
        <row r="1170">
          <cell r="B1170">
            <v>3302081</v>
          </cell>
          <cell r="C1170">
            <v>330</v>
          </cell>
          <cell r="D1170" t="str">
            <v>Birmingham</v>
          </cell>
          <cell r="E1170">
            <v>2081</v>
          </cell>
          <cell r="F1170" t="str">
            <v>Gilbertstone Primary School</v>
          </cell>
          <cell r="G1170" t="str">
            <v>Maintained</v>
          </cell>
          <cell r="H1170" t="str">
            <v>Community school</v>
          </cell>
          <cell r="I1170">
            <v>31252</v>
          </cell>
          <cell r="J1170">
            <v>43793.1</v>
          </cell>
        </row>
        <row r="1171">
          <cell r="B1171">
            <v>3302087</v>
          </cell>
          <cell r="C1171">
            <v>330</v>
          </cell>
          <cell r="D1171" t="str">
            <v>Birmingham</v>
          </cell>
          <cell r="E1171">
            <v>2087</v>
          </cell>
          <cell r="F1171" t="str">
            <v>Grendon Primary School</v>
          </cell>
          <cell r="G1171" t="str">
            <v>Maintained</v>
          </cell>
          <cell r="H1171" t="str">
            <v>Community school</v>
          </cell>
          <cell r="I1171">
            <v>20359</v>
          </cell>
          <cell r="J1171">
            <v>31566.6</v>
          </cell>
        </row>
        <row r="1172">
          <cell r="B1172">
            <v>3302091</v>
          </cell>
          <cell r="C1172">
            <v>330</v>
          </cell>
          <cell r="D1172" t="str">
            <v>Birmingham</v>
          </cell>
          <cell r="E1172">
            <v>2091</v>
          </cell>
          <cell r="F1172" t="str">
            <v>Gunter Primary School</v>
          </cell>
          <cell r="G1172" t="str">
            <v>Maintained</v>
          </cell>
          <cell r="H1172" t="str">
            <v>Community school</v>
          </cell>
          <cell r="I1172">
            <v>16599</v>
          </cell>
          <cell r="J1172">
            <v>23786.1</v>
          </cell>
        </row>
        <row r="1173">
          <cell r="B1173">
            <v>3302093</v>
          </cell>
          <cell r="C1173">
            <v>330</v>
          </cell>
          <cell r="D1173" t="str">
            <v>Birmingham</v>
          </cell>
          <cell r="E1173">
            <v>2093</v>
          </cell>
          <cell r="F1173" t="str">
            <v>Hall Green Infant School</v>
          </cell>
          <cell r="G1173" t="str">
            <v>Maintained</v>
          </cell>
          <cell r="H1173" t="str">
            <v>Community school</v>
          </cell>
          <cell r="I1173">
            <v>70544</v>
          </cell>
          <cell r="J1173">
            <v>112039.2</v>
          </cell>
        </row>
        <row r="1174">
          <cell r="B1174">
            <v>3302097</v>
          </cell>
          <cell r="C1174">
            <v>330</v>
          </cell>
          <cell r="D1174" t="str">
            <v>Birmingham</v>
          </cell>
          <cell r="E1174">
            <v>2097</v>
          </cell>
          <cell r="F1174" t="str">
            <v>Story Wood School</v>
          </cell>
          <cell r="G1174" t="str">
            <v>Maintained</v>
          </cell>
          <cell r="H1174" t="str">
            <v>Community school</v>
          </cell>
          <cell r="I1174">
            <v>15043</v>
          </cell>
          <cell r="J1174">
            <v>23786.1</v>
          </cell>
        </row>
        <row r="1175">
          <cell r="B1175">
            <v>3302099</v>
          </cell>
          <cell r="C1175">
            <v>330</v>
          </cell>
          <cell r="D1175" t="str">
            <v>Birmingham</v>
          </cell>
          <cell r="E1175">
            <v>2099</v>
          </cell>
          <cell r="F1175" t="str">
            <v>Hawthorn Primary School</v>
          </cell>
          <cell r="G1175" t="str">
            <v>Maintained</v>
          </cell>
          <cell r="H1175" t="str">
            <v>Community school</v>
          </cell>
          <cell r="I1175">
            <v>11153</v>
          </cell>
          <cell r="J1175">
            <v>18006.3</v>
          </cell>
        </row>
        <row r="1176">
          <cell r="B1176">
            <v>3302108</v>
          </cell>
          <cell r="C1176">
            <v>330</v>
          </cell>
          <cell r="D1176" t="str">
            <v>Birmingham</v>
          </cell>
          <cell r="E1176">
            <v>2108</v>
          </cell>
          <cell r="F1176" t="str">
            <v>Ward End Primary School</v>
          </cell>
          <cell r="G1176" t="str">
            <v>Maintained</v>
          </cell>
          <cell r="H1176" t="str">
            <v>Community school</v>
          </cell>
          <cell r="I1176">
            <v>61726</v>
          </cell>
          <cell r="J1176">
            <v>100479.59999999999</v>
          </cell>
        </row>
        <row r="1177">
          <cell r="B1177">
            <v>3302115</v>
          </cell>
          <cell r="C1177">
            <v>330</v>
          </cell>
          <cell r="D1177" t="str">
            <v>Birmingham</v>
          </cell>
          <cell r="E1177">
            <v>2115</v>
          </cell>
          <cell r="F1177" t="str">
            <v>Kingsland Primary School (NC)</v>
          </cell>
          <cell r="G1177" t="str">
            <v>Maintained</v>
          </cell>
          <cell r="H1177" t="str">
            <v>Community school</v>
          </cell>
          <cell r="I1177">
            <v>20878</v>
          </cell>
          <cell r="J1177">
            <v>32233.499999999996</v>
          </cell>
        </row>
        <row r="1178">
          <cell r="B1178">
            <v>3302118</v>
          </cell>
          <cell r="C1178">
            <v>330</v>
          </cell>
          <cell r="D1178" t="str">
            <v>Birmingham</v>
          </cell>
          <cell r="E1178">
            <v>2118</v>
          </cell>
          <cell r="F1178" t="str">
            <v>Kings Norton Junior and Infant School</v>
          </cell>
          <cell r="G1178" t="str">
            <v>Maintained</v>
          </cell>
          <cell r="H1178" t="str">
            <v>Community school</v>
          </cell>
          <cell r="I1178">
            <v>34494</v>
          </cell>
          <cell r="J1178">
            <v>54463.499999999993</v>
          </cell>
        </row>
        <row r="1179">
          <cell r="B1179">
            <v>3302119</v>
          </cell>
          <cell r="C1179">
            <v>330</v>
          </cell>
          <cell r="D1179" t="str">
            <v>Birmingham</v>
          </cell>
          <cell r="E1179">
            <v>2119</v>
          </cell>
          <cell r="F1179" t="str">
            <v>Lakey Lane Junior and Infant School</v>
          </cell>
          <cell r="G1179" t="str">
            <v>Maintained</v>
          </cell>
          <cell r="H1179" t="str">
            <v>Community school</v>
          </cell>
          <cell r="I1179">
            <v>24250</v>
          </cell>
          <cell r="J1179">
            <v>39347.1</v>
          </cell>
        </row>
        <row r="1180">
          <cell r="B1180">
            <v>3302127</v>
          </cell>
          <cell r="C1180">
            <v>330</v>
          </cell>
          <cell r="D1180" t="str">
            <v>Birmingham</v>
          </cell>
          <cell r="E1180">
            <v>2127</v>
          </cell>
          <cell r="F1180" t="str">
            <v>Lozells Junior and Infant School and Nursery</v>
          </cell>
          <cell r="G1180" t="str">
            <v>Maintained</v>
          </cell>
          <cell r="H1180" t="str">
            <v>Community school</v>
          </cell>
          <cell r="I1180">
            <v>32938</v>
          </cell>
          <cell r="J1180">
            <v>41125.5</v>
          </cell>
        </row>
        <row r="1181">
          <cell r="B1181">
            <v>3302129</v>
          </cell>
          <cell r="C1181">
            <v>330</v>
          </cell>
          <cell r="D1181" t="str">
            <v>Birmingham</v>
          </cell>
          <cell r="E1181">
            <v>2129</v>
          </cell>
          <cell r="F1181" t="str">
            <v>Lyndon Green Infant School</v>
          </cell>
          <cell r="G1181" t="str">
            <v>Maintained</v>
          </cell>
          <cell r="H1181" t="str">
            <v>Community school</v>
          </cell>
          <cell r="I1181">
            <v>54853</v>
          </cell>
          <cell r="J1181">
            <v>80917.2</v>
          </cell>
        </row>
        <row r="1182">
          <cell r="B1182">
            <v>3302133</v>
          </cell>
          <cell r="C1182">
            <v>330</v>
          </cell>
          <cell r="D1182" t="str">
            <v>Birmingham</v>
          </cell>
          <cell r="E1182">
            <v>2133</v>
          </cell>
          <cell r="F1182" t="str">
            <v>Marsh Hill Primary School</v>
          </cell>
          <cell r="G1182" t="str">
            <v>Maintained</v>
          </cell>
          <cell r="H1182" t="str">
            <v>Community school</v>
          </cell>
          <cell r="I1182">
            <v>26973</v>
          </cell>
          <cell r="J1182">
            <v>42459.299999999996</v>
          </cell>
        </row>
        <row r="1183">
          <cell r="B1183">
            <v>3302142</v>
          </cell>
          <cell r="C1183">
            <v>330</v>
          </cell>
          <cell r="D1183" t="str">
            <v>Birmingham</v>
          </cell>
          <cell r="E1183">
            <v>2142</v>
          </cell>
          <cell r="F1183" t="str">
            <v>Nelson Junior and Infant School</v>
          </cell>
          <cell r="G1183" t="str">
            <v>Maintained</v>
          </cell>
          <cell r="H1183" t="str">
            <v>Community school</v>
          </cell>
          <cell r="I1183">
            <v>19841</v>
          </cell>
          <cell r="J1183">
            <v>38235.599999999999</v>
          </cell>
        </row>
        <row r="1184">
          <cell r="B1184">
            <v>3302149</v>
          </cell>
          <cell r="C1184">
            <v>330</v>
          </cell>
          <cell r="D1184" t="str">
            <v>Birmingham</v>
          </cell>
          <cell r="E1184">
            <v>2149</v>
          </cell>
          <cell r="F1184" t="str">
            <v>Paget Primary School</v>
          </cell>
          <cell r="G1184" t="str">
            <v>Maintained</v>
          </cell>
          <cell r="H1184" t="str">
            <v>Community school</v>
          </cell>
          <cell r="I1184">
            <v>17766</v>
          </cell>
          <cell r="J1184">
            <v>29565.899999999998</v>
          </cell>
        </row>
        <row r="1185">
          <cell r="B1185">
            <v>3302150</v>
          </cell>
          <cell r="C1185">
            <v>330</v>
          </cell>
          <cell r="D1185" t="str">
            <v>Birmingham</v>
          </cell>
          <cell r="E1185">
            <v>2150</v>
          </cell>
          <cell r="F1185" t="str">
            <v>Park Hill Primary School</v>
          </cell>
          <cell r="G1185" t="str">
            <v>Maintained</v>
          </cell>
          <cell r="H1185" t="str">
            <v>Community school</v>
          </cell>
          <cell r="I1185">
            <v>16469</v>
          </cell>
          <cell r="J1185">
            <v>25342.199999999997</v>
          </cell>
        </row>
        <row r="1186">
          <cell r="B1186">
            <v>3302153</v>
          </cell>
          <cell r="C1186">
            <v>330</v>
          </cell>
          <cell r="D1186" t="str">
            <v>Birmingham</v>
          </cell>
          <cell r="E1186">
            <v>2153</v>
          </cell>
          <cell r="F1186" t="str">
            <v>Allens Croft Primary School</v>
          </cell>
          <cell r="G1186" t="str">
            <v>Maintained</v>
          </cell>
          <cell r="H1186" t="str">
            <v>Community school</v>
          </cell>
          <cell r="I1186">
            <v>23342</v>
          </cell>
          <cell r="J1186">
            <v>36679.5</v>
          </cell>
        </row>
        <row r="1187">
          <cell r="B1187">
            <v>3302157</v>
          </cell>
          <cell r="C1187">
            <v>330</v>
          </cell>
          <cell r="D1187" t="str">
            <v>Birmingham</v>
          </cell>
          <cell r="E1187">
            <v>2157</v>
          </cell>
          <cell r="F1187" t="str">
            <v>Raddlebarn Primary School</v>
          </cell>
          <cell r="G1187" t="str">
            <v>Maintained</v>
          </cell>
          <cell r="H1187" t="str">
            <v>Community school</v>
          </cell>
          <cell r="I1187">
            <v>34105</v>
          </cell>
          <cell r="J1187">
            <v>53796.6</v>
          </cell>
        </row>
        <row r="1188">
          <cell r="B1188">
            <v>3302159</v>
          </cell>
          <cell r="C1188">
            <v>330</v>
          </cell>
          <cell r="D1188" t="str">
            <v>Birmingham</v>
          </cell>
          <cell r="E1188">
            <v>2159</v>
          </cell>
          <cell r="F1188" t="str">
            <v>Redhill Primary School</v>
          </cell>
          <cell r="G1188" t="str">
            <v>Maintained</v>
          </cell>
          <cell r="H1188" t="str">
            <v>Community school</v>
          </cell>
          <cell r="I1188">
            <v>14135</v>
          </cell>
          <cell r="J1188">
            <v>19562.399999999998</v>
          </cell>
        </row>
        <row r="1189">
          <cell r="B1189">
            <v>3302161</v>
          </cell>
          <cell r="C1189">
            <v>330</v>
          </cell>
          <cell r="D1189" t="str">
            <v>Birmingham</v>
          </cell>
          <cell r="E1189">
            <v>2161</v>
          </cell>
          <cell r="F1189" t="str">
            <v>Rednal Hill Infant School</v>
          </cell>
          <cell r="G1189" t="str">
            <v>Maintained</v>
          </cell>
          <cell r="H1189" t="str">
            <v>Community school</v>
          </cell>
          <cell r="I1189">
            <v>35920</v>
          </cell>
          <cell r="J1189">
            <v>57575.7</v>
          </cell>
        </row>
        <row r="1190">
          <cell r="B1190">
            <v>3302169</v>
          </cell>
          <cell r="C1190">
            <v>330</v>
          </cell>
          <cell r="D1190" t="str">
            <v>Birmingham</v>
          </cell>
          <cell r="E1190">
            <v>2169</v>
          </cell>
          <cell r="F1190" t="str">
            <v>Severne Junior Infant and Nursery School</v>
          </cell>
          <cell r="G1190" t="str">
            <v>Maintained</v>
          </cell>
          <cell r="H1190" t="str">
            <v>Community school</v>
          </cell>
          <cell r="I1190">
            <v>20230</v>
          </cell>
          <cell r="J1190">
            <v>23563.8</v>
          </cell>
        </row>
        <row r="1191">
          <cell r="B1191">
            <v>3302174</v>
          </cell>
          <cell r="C1191">
            <v>330</v>
          </cell>
          <cell r="D1191" t="str">
            <v>Birmingham</v>
          </cell>
          <cell r="E1191">
            <v>2174</v>
          </cell>
          <cell r="F1191" t="str">
            <v>Sladefield Infant School</v>
          </cell>
          <cell r="G1191" t="str">
            <v>Maintained</v>
          </cell>
          <cell r="H1191" t="str">
            <v>Community school</v>
          </cell>
          <cell r="I1191">
            <v>64319</v>
          </cell>
          <cell r="J1191">
            <v>106703.99999999999</v>
          </cell>
        </row>
        <row r="1192">
          <cell r="B1192">
            <v>3302176</v>
          </cell>
          <cell r="C1192">
            <v>330</v>
          </cell>
          <cell r="D1192" t="str">
            <v>Birmingham</v>
          </cell>
          <cell r="E1192">
            <v>2176</v>
          </cell>
          <cell r="F1192" t="str">
            <v>Somerville Primary (NC) School</v>
          </cell>
          <cell r="G1192" t="str">
            <v>Maintained</v>
          </cell>
          <cell r="H1192" t="str">
            <v>Community school</v>
          </cell>
          <cell r="I1192">
            <v>48369</v>
          </cell>
          <cell r="J1192">
            <v>81806.399999999994</v>
          </cell>
        </row>
        <row r="1193">
          <cell r="B1193">
            <v>3302178</v>
          </cell>
          <cell r="C1193">
            <v>330</v>
          </cell>
          <cell r="D1193" t="str">
            <v>Birmingham</v>
          </cell>
          <cell r="E1193">
            <v>2178</v>
          </cell>
          <cell r="F1193" t="str">
            <v>Stanville Primary School</v>
          </cell>
          <cell r="G1193" t="str">
            <v>Maintained</v>
          </cell>
          <cell r="H1193" t="str">
            <v>Community school</v>
          </cell>
          <cell r="I1193">
            <v>11801</v>
          </cell>
          <cell r="J1193">
            <v>17561.699999999997</v>
          </cell>
        </row>
        <row r="1194">
          <cell r="B1194">
            <v>3302183</v>
          </cell>
          <cell r="C1194">
            <v>330</v>
          </cell>
          <cell r="D1194" t="str">
            <v>Birmingham</v>
          </cell>
          <cell r="E1194">
            <v>2183</v>
          </cell>
          <cell r="F1194" t="str">
            <v>St Benedict's Primary School</v>
          </cell>
          <cell r="G1194" t="str">
            <v>Maintained</v>
          </cell>
          <cell r="H1194" t="str">
            <v>Community school</v>
          </cell>
          <cell r="I1194">
            <v>37347</v>
          </cell>
          <cell r="J1194">
            <v>46683</v>
          </cell>
        </row>
        <row r="1195">
          <cell r="B1195">
            <v>3302184</v>
          </cell>
          <cell r="C1195">
            <v>330</v>
          </cell>
          <cell r="D1195" t="str">
            <v>Birmingham</v>
          </cell>
          <cell r="E1195">
            <v>2184</v>
          </cell>
          <cell r="F1195" t="str">
            <v>Stechford Primary School</v>
          </cell>
          <cell r="G1195" t="str">
            <v>Maintained</v>
          </cell>
          <cell r="H1195" t="str">
            <v>Community school</v>
          </cell>
          <cell r="I1195">
            <v>37217</v>
          </cell>
          <cell r="J1195">
            <v>57131.1</v>
          </cell>
        </row>
        <row r="1196">
          <cell r="B1196">
            <v>3302185</v>
          </cell>
          <cell r="C1196">
            <v>330</v>
          </cell>
          <cell r="D1196" t="str">
            <v>Birmingham</v>
          </cell>
          <cell r="E1196">
            <v>2185</v>
          </cell>
          <cell r="F1196" t="str">
            <v>Colebourne Primary School</v>
          </cell>
          <cell r="G1196" t="str">
            <v>Maintained</v>
          </cell>
          <cell r="H1196" t="str">
            <v>Community school</v>
          </cell>
          <cell r="I1196">
            <v>34624</v>
          </cell>
          <cell r="J1196">
            <v>60243.299999999996</v>
          </cell>
        </row>
        <row r="1197">
          <cell r="B1197">
            <v>3302189</v>
          </cell>
          <cell r="C1197">
            <v>330</v>
          </cell>
          <cell r="D1197" t="str">
            <v>Birmingham</v>
          </cell>
          <cell r="E1197">
            <v>2189</v>
          </cell>
          <cell r="F1197" t="str">
            <v>Ladypool Primary School</v>
          </cell>
          <cell r="G1197" t="str">
            <v>Maintained</v>
          </cell>
          <cell r="H1197" t="str">
            <v>Community school</v>
          </cell>
          <cell r="I1197">
            <v>23342</v>
          </cell>
          <cell r="J1197">
            <v>32900.399999999994</v>
          </cell>
        </row>
        <row r="1198">
          <cell r="B1198">
            <v>3302190</v>
          </cell>
          <cell r="C1198">
            <v>330</v>
          </cell>
          <cell r="D1198" t="str">
            <v>Birmingham</v>
          </cell>
          <cell r="E1198">
            <v>2190</v>
          </cell>
          <cell r="F1198" t="str">
            <v>Sundridge Primary School</v>
          </cell>
          <cell r="G1198" t="str">
            <v>Maintained</v>
          </cell>
          <cell r="H1198" t="str">
            <v>Community school</v>
          </cell>
          <cell r="I1198">
            <v>8559</v>
          </cell>
          <cell r="J1198">
            <v>12448.8</v>
          </cell>
        </row>
        <row r="1199">
          <cell r="B1199">
            <v>3302191</v>
          </cell>
          <cell r="C1199">
            <v>330</v>
          </cell>
          <cell r="D1199" t="str">
            <v>Birmingham</v>
          </cell>
          <cell r="E1199">
            <v>2191</v>
          </cell>
          <cell r="F1199" t="str">
            <v>Court Farm Primary School</v>
          </cell>
          <cell r="G1199" t="str">
            <v>Maintained</v>
          </cell>
          <cell r="H1199" t="str">
            <v>Community school</v>
          </cell>
          <cell r="I1199">
            <v>9596</v>
          </cell>
          <cell r="J1199">
            <v>16005.599999999999</v>
          </cell>
        </row>
        <row r="1200">
          <cell r="B1200">
            <v>3302227</v>
          </cell>
          <cell r="C1200">
            <v>330</v>
          </cell>
          <cell r="D1200" t="str">
            <v>Birmingham</v>
          </cell>
          <cell r="E1200">
            <v>2227</v>
          </cell>
          <cell r="F1200" t="str">
            <v>Yardley Wood Community Primary School</v>
          </cell>
          <cell r="G1200" t="str">
            <v>Maintained</v>
          </cell>
          <cell r="H1200" t="str">
            <v>Community school</v>
          </cell>
          <cell r="I1200">
            <v>19711</v>
          </cell>
          <cell r="J1200">
            <v>31566.6</v>
          </cell>
        </row>
        <row r="1201">
          <cell r="B1201">
            <v>3302231</v>
          </cell>
          <cell r="C1201">
            <v>330</v>
          </cell>
          <cell r="D1201" t="str">
            <v>Birmingham</v>
          </cell>
          <cell r="E1201">
            <v>2231</v>
          </cell>
          <cell r="F1201" t="str">
            <v>Yorkmead Junior and Infant School</v>
          </cell>
          <cell r="G1201" t="str">
            <v>Maintained</v>
          </cell>
          <cell r="H1201" t="str">
            <v>Community school</v>
          </cell>
          <cell r="I1201">
            <v>32808</v>
          </cell>
          <cell r="J1201">
            <v>53574.299999999996</v>
          </cell>
        </row>
        <row r="1202">
          <cell r="B1202">
            <v>3302238</v>
          </cell>
          <cell r="C1202">
            <v>330</v>
          </cell>
          <cell r="D1202" t="str">
            <v>Birmingham</v>
          </cell>
          <cell r="E1202">
            <v>2238</v>
          </cell>
          <cell r="F1202" t="str">
            <v>Broadmeadow Infant School</v>
          </cell>
          <cell r="G1202" t="str">
            <v>Maintained</v>
          </cell>
          <cell r="H1202" t="str">
            <v>Community school</v>
          </cell>
          <cell r="I1202">
            <v>21138</v>
          </cell>
          <cell r="J1202">
            <v>36679.5</v>
          </cell>
        </row>
        <row r="1203">
          <cell r="B1203">
            <v>3302239</v>
          </cell>
          <cell r="C1203">
            <v>330</v>
          </cell>
          <cell r="D1203" t="str">
            <v>Birmingham</v>
          </cell>
          <cell r="E1203">
            <v>2239</v>
          </cell>
          <cell r="F1203" t="str">
            <v>Bellfield Infant School (NC)</v>
          </cell>
          <cell r="G1203" t="str">
            <v>Maintained</v>
          </cell>
          <cell r="H1203" t="str">
            <v>Community school</v>
          </cell>
          <cell r="I1203">
            <v>26843</v>
          </cell>
          <cell r="J1203">
            <v>41570.1</v>
          </cell>
        </row>
        <row r="1204">
          <cell r="B1204">
            <v>3302245</v>
          </cell>
          <cell r="C1204">
            <v>330</v>
          </cell>
          <cell r="D1204" t="str">
            <v>Birmingham</v>
          </cell>
          <cell r="E1204">
            <v>2245</v>
          </cell>
          <cell r="F1204" t="str">
            <v>Welsh House Farm Community School and Special Needs Resources Base</v>
          </cell>
          <cell r="G1204" t="str">
            <v>Maintained</v>
          </cell>
          <cell r="H1204" t="str">
            <v>Community school</v>
          </cell>
          <cell r="I1204">
            <v>10374</v>
          </cell>
          <cell r="J1204">
            <v>14894.099999999999</v>
          </cell>
        </row>
        <row r="1205">
          <cell r="B1205">
            <v>3302246</v>
          </cell>
          <cell r="C1205">
            <v>330</v>
          </cell>
          <cell r="D1205" t="str">
            <v>Birmingham</v>
          </cell>
          <cell r="E1205">
            <v>2246</v>
          </cell>
          <cell r="F1205" t="str">
            <v>The Meadows Primary School</v>
          </cell>
          <cell r="G1205" t="str">
            <v>Maintained</v>
          </cell>
          <cell r="H1205" t="str">
            <v>Community school</v>
          </cell>
          <cell r="I1205">
            <v>43312</v>
          </cell>
          <cell r="J1205">
            <v>72692.099999999991</v>
          </cell>
        </row>
        <row r="1206">
          <cell r="B1206">
            <v>3302251</v>
          </cell>
          <cell r="C1206">
            <v>330</v>
          </cell>
          <cell r="D1206" t="str">
            <v>Birmingham</v>
          </cell>
          <cell r="E1206">
            <v>2251</v>
          </cell>
          <cell r="F1206" t="str">
            <v>Chilcote Primary School</v>
          </cell>
          <cell r="G1206" t="str">
            <v>Maintained</v>
          </cell>
          <cell r="H1206" t="str">
            <v>Community school</v>
          </cell>
          <cell r="I1206">
            <v>42534</v>
          </cell>
          <cell r="J1206">
            <v>68913</v>
          </cell>
        </row>
        <row r="1207">
          <cell r="B1207">
            <v>3302254</v>
          </cell>
          <cell r="C1207">
            <v>330</v>
          </cell>
          <cell r="D1207" t="str">
            <v>Birmingham</v>
          </cell>
          <cell r="E1207">
            <v>2254</v>
          </cell>
          <cell r="F1207" t="str">
            <v>Blakesley Hall Primary School</v>
          </cell>
          <cell r="G1207" t="str">
            <v>Maintained</v>
          </cell>
          <cell r="H1207" t="str">
            <v>Community school</v>
          </cell>
          <cell r="I1207">
            <v>44868</v>
          </cell>
          <cell r="J1207">
            <v>69579.899999999994</v>
          </cell>
        </row>
        <row r="1208">
          <cell r="B1208">
            <v>3302278</v>
          </cell>
          <cell r="C1208">
            <v>330</v>
          </cell>
          <cell r="D1208" t="str">
            <v>Birmingham</v>
          </cell>
          <cell r="E1208">
            <v>2278</v>
          </cell>
          <cell r="F1208" t="str">
            <v>Woodgate Primary School</v>
          </cell>
          <cell r="G1208" t="str">
            <v>Maintained</v>
          </cell>
          <cell r="H1208" t="str">
            <v>Community school</v>
          </cell>
          <cell r="I1208">
            <v>13616</v>
          </cell>
          <cell r="J1208">
            <v>19784.699999999997</v>
          </cell>
        </row>
        <row r="1209">
          <cell r="B1209">
            <v>3302284</v>
          </cell>
          <cell r="C1209">
            <v>330</v>
          </cell>
          <cell r="D1209" t="str">
            <v>Birmingham</v>
          </cell>
          <cell r="E1209">
            <v>2284</v>
          </cell>
          <cell r="F1209" t="str">
            <v>Deykin Avenue Junior and Infant School</v>
          </cell>
          <cell r="G1209" t="str">
            <v>Maintained</v>
          </cell>
          <cell r="H1209" t="str">
            <v>Community school</v>
          </cell>
          <cell r="I1209">
            <v>16340</v>
          </cell>
          <cell r="J1209">
            <v>22896.899999999998</v>
          </cell>
        </row>
        <row r="1210">
          <cell r="B1210">
            <v>3302288</v>
          </cell>
          <cell r="C1210">
            <v>330</v>
          </cell>
          <cell r="D1210" t="str">
            <v>Birmingham</v>
          </cell>
          <cell r="E1210">
            <v>2288</v>
          </cell>
          <cell r="F1210" t="str">
            <v>Hollywood Primary School</v>
          </cell>
          <cell r="G1210" t="str">
            <v>Maintained</v>
          </cell>
          <cell r="H1210" t="str">
            <v>Community school</v>
          </cell>
          <cell r="I1210">
            <v>31512</v>
          </cell>
          <cell r="J1210">
            <v>52685.1</v>
          </cell>
        </row>
        <row r="1211">
          <cell r="B1211">
            <v>3302289</v>
          </cell>
          <cell r="C1211">
            <v>330</v>
          </cell>
          <cell r="D1211" t="str">
            <v>Birmingham</v>
          </cell>
          <cell r="E1211">
            <v>2289</v>
          </cell>
          <cell r="F1211" t="str">
            <v>Cofton Primary School</v>
          </cell>
          <cell r="G1211" t="str">
            <v>Maintained</v>
          </cell>
          <cell r="H1211" t="str">
            <v>Foundation school</v>
          </cell>
          <cell r="I1211">
            <v>32160</v>
          </cell>
          <cell r="J1211">
            <v>53796.6</v>
          </cell>
        </row>
        <row r="1212">
          <cell r="B1212">
            <v>3302293</v>
          </cell>
          <cell r="C1212">
            <v>330</v>
          </cell>
          <cell r="D1212" t="str">
            <v>Birmingham</v>
          </cell>
          <cell r="E1212">
            <v>2293</v>
          </cell>
          <cell r="F1212" t="str">
            <v>William Murdoch Primary School</v>
          </cell>
          <cell r="G1212" t="str">
            <v>Maintained</v>
          </cell>
          <cell r="H1212" t="str">
            <v>Community school</v>
          </cell>
          <cell r="I1212">
            <v>49147</v>
          </cell>
          <cell r="J1212">
            <v>64689.299999999996</v>
          </cell>
        </row>
        <row r="1213">
          <cell r="B1213">
            <v>3302294</v>
          </cell>
          <cell r="C1213">
            <v>330</v>
          </cell>
          <cell r="D1213" t="str">
            <v>Birmingham</v>
          </cell>
          <cell r="E1213">
            <v>2294</v>
          </cell>
          <cell r="F1213" t="str">
            <v>Featherstone Primary School</v>
          </cell>
          <cell r="G1213" t="str">
            <v>Maintained</v>
          </cell>
          <cell r="H1213" t="str">
            <v>Community school</v>
          </cell>
          <cell r="I1213">
            <v>27881</v>
          </cell>
          <cell r="J1213">
            <v>43348.5</v>
          </cell>
        </row>
        <row r="1214">
          <cell r="B1214">
            <v>3302296</v>
          </cell>
          <cell r="C1214">
            <v>330</v>
          </cell>
          <cell r="D1214" t="str">
            <v>Birmingham</v>
          </cell>
          <cell r="E1214">
            <v>2296</v>
          </cell>
          <cell r="F1214" t="str">
            <v>Glenmead Primary School</v>
          </cell>
          <cell r="G1214" t="str">
            <v>Maintained</v>
          </cell>
          <cell r="H1214" t="str">
            <v>Community school</v>
          </cell>
          <cell r="I1214">
            <v>23342</v>
          </cell>
          <cell r="J1214">
            <v>31788.899999999998</v>
          </cell>
        </row>
        <row r="1215">
          <cell r="B1215">
            <v>3302300</v>
          </cell>
          <cell r="C1215">
            <v>330</v>
          </cell>
          <cell r="D1215" t="str">
            <v>Birmingham</v>
          </cell>
          <cell r="E1215">
            <v>2300</v>
          </cell>
          <cell r="F1215" t="str">
            <v>Arden Primary School</v>
          </cell>
          <cell r="G1215" t="str">
            <v>Maintained</v>
          </cell>
          <cell r="H1215" t="str">
            <v>Community school</v>
          </cell>
          <cell r="I1215">
            <v>47980</v>
          </cell>
          <cell r="J1215">
            <v>74692.799999999988</v>
          </cell>
        </row>
        <row r="1216">
          <cell r="B1216">
            <v>3302306</v>
          </cell>
          <cell r="C1216">
            <v>330</v>
          </cell>
          <cell r="D1216" t="str">
            <v>Birmingham</v>
          </cell>
          <cell r="E1216">
            <v>2306</v>
          </cell>
          <cell r="F1216" t="str">
            <v>Water Mill Primary School</v>
          </cell>
          <cell r="G1216" t="str">
            <v>Maintained</v>
          </cell>
          <cell r="H1216" t="str">
            <v>Community school</v>
          </cell>
          <cell r="I1216">
            <v>14005</v>
          </cell>
          <cell r="J1216">
            <v>17561.699999999997</v>
          </cell>
        </row>
        <row r="1217">
          <cell r="B1217">
            <v>3302308</v>
          </cell>
          <cell r="C1217">
            <v>330</v>
          </cell>
          <cell r="D1217" t="str">
            <v>Birmingham</v>
          </cell>
          <cell r="E1217">
            <v>2308</v>
          </cell>
          <cell r="F1217" t="str">
            <v>Welford Primary School</v>
          </cell>
          <cell r="G1217" t="str">
            <v>Maintained</v>
          </cell>
          <cell r="H1217" t="str">
            <v>Community school</v>
          </cell>
          <cell r="I1217">
            <v>27751</v>
          </cell>
          <cell r="J1217">
            <v>37124.1</v>
          </cell>
        </row>
        <row r="1218">
          <cell r="B1218">
            <v>3302312</v>
          </cell>
          <cell r="C1218">
            <v>330</v>
          </cell>
          <cell r="D1218" t="str">
            <v>Birmingham</v>
          </cell>
          <cell r="E1218">
            <v>2312</v>
          </cell>
          <cell r="F1218" t="str">
            <v>Chad Vale Primary School</v>
          </cell>
          <cell r="G1218" t="str">
            <v>Maintained</v>
          </cell>
          <cell r="H1218" t="str">
            <v>Community school</v>
          </cell>
          <cell r="I1218">
            <v>42404</v>
          </cell>
          <cell r="J1218">
            <v>69357.599999999991</v>
          </cell>
        </row>
        <row r="1219">
          <cell r="B1219">
            <v>3302313</v>
          </cell>
          <cell r="C1219">
            <v>330</v>
          </cell>
          <cell r="D1219" t="str">
            <v>Birmingham</v>
          </cell>
          <cell r="E1219">
            <v>2313</v>
          </cell>
          <cell r="F1219" t="str">
            <v>Heath Mount Primary School</v>
          </cell>
          <cell r="G1219" t="str">
            <v>Maintained</v>
          </cell>
          <cell r="H1219" t="str">
            <v>Community school</v>
          </cell>
          <cell r="I1219">
            <v>22434</v>
          </cell>
          <cell r="J1219">
            <v>35568</v>
          </cell>
        </row>
        <row r="1220">
          <cell r="B1220">
            <v>3302314</v>
          </cell>
          <cell r="C1220">
            <v>330</v>
          </cell>
          <cell r="D1220" t="str">
            <v>Birmingham</v>
          </cell>
          <cell r="E1220">
            <v>2314</v>
          </cell>
          <cell r="F1220" t="str">
            <v>Woodthorpe Junior and Infant School</v>
          </cell>
          <cell r="G1220" t="str">
            <v>Maintained</v>
          </cell>
          <cell r="H1220" t="str">
            <v>Community school</v>
          </cell>
          <cell r="I1220">
            <v>17896</v>
          </cell>
          <cell r="J1220">
            <v>30899.699999999997</v>
          </cell>
        </row>
        <row r="1221">
          <cell r="B1221">
            <v>3302317</v>
          </cell>
          <cell r="C1221">
            <v>330</v>
          </cell>
          <cell r="D1221" t="str">
            <v>Birmingham</v>
          </cell>
          <cell r="E1221">
            <v>2317</v>
          </cell>
          <cell r="F1221" t="str">
            <v>World's End Infant and Nursery School</v>
          </cell>
          <cell r="G1221" t="str">
            <v>Maintained</v>
          </cell>
          <cell r="H1221" t="str">
            <v>Community school</v>
          </cell>
          <cell r="I1221">
            <v>43960</v>
          </cell>
          <cell r="J1221">
            <v>66690</v>
          </cell>
        </row>
        <row r="1222">
          <cell r="B1222">
            <v>3302321</v>
          </cell>
          <cell r="C1222">
            <v>330</v>
          </cell>
          <cell r="D1222" t="str">
            <v>Birmingham</v>
          </cell>
          <cell r="E1222">
            <v>2321</v>
          </cell>
          <cell r="F1222" t="str">
            <v>Kitwell Primary School</v>
          </cell>
          <cell r="G1222" t="str">
            <v>Maintained</v>
          </cell>
          <cell r="H1222" t="str">
            <v>Community school</v>
          </cell>
          <cell r="I1222">
            <v>7781</v>
          </cell>
          <cell r="J1222">
            <v>8225.0999999999985</v>
          </cell>
        </row>
        <row r="1223">
          <cell r="B1223">
            <v>3302402</v>
          </cell>
          <cell r="C1223">
            <v>330</v>
          </cell>
          <cell r="D1223" t="str">
            <v>Birmingham</v>
          </cell>
          <cell r="E1223">
            <v>2402</v>
          </cell>
          <cell r="F1223" t="str">
            <v>Boldmere Infant School and Nursery</v>
          </cell>
          <cell r="G1223" t="str">
            <v>Maintained</v>
          </cell>
          <cell r="H1223" t="str">
            <v>Community school</v>
          </cell>
          <cell r="I1223">
            <v>61855</v>
          </cell>
          <cell r="J1223">
            <v>104036.4</v>
          </cell>
        </row>
        <row r="1224">
          <cell r="B1224">
            <v>3302406</v>
          </cell>
          <cell r="C1224">
            <v>330</v>
          </cell>
          <cell r="D1224" t="str">
            <v>Birmingham</v>
          </cell>
          <cell r="E1224">
            <v>2406</v>
          </cell>
          <cell r="F1224" t="str">
            <v>Minworth Junior and Infant School</v>
          </cell>
          <cell r="G1224" t="str">
            <v>Maintained</v>
          </cell>
          <cell r="H1224" t="str">
            <v>Community school</v>
          </cell>
          <cell r="I1224">
            <v>9856</v>
          </cell>
          <cell r="J1224">
            <v>20896.199999999997</v>
          </cell>
        </row>
        <row r="1225">
          <cell r="B1225">
            <v>3302412</v>
          </cell>
          <cell r="C1225">
            <v>330</v>
          </cell>
          <cell r="D1225" t="str">
            <v>Birmingham</v>
          </cell>
          <cell r="E1225">
            <v>2412</v>
          </cell>
          <cell r="F1225" t="str">
            <v>Wylde Green Primary School</v>
          </cell>
          <cell r="G1225" t="str">
            <v>Maintained</v>
          </cell>
          <cell r="H1225" t="str">
            <v>Community school</v>
          </cell>
          <cell r="I1225">
            <v>37866</v>
          </cell>
          <cell r="J1225">
            <v>64911.6</v>
          </cell>
        </row>
        <row r="1226">
          <cell r="B1226">
            <v>3302416</v>
          </cell>
          <cell r="C1226">
            <v>330</v>
          </cell>
          <cell r="D1226" t="str">
            <v>Birmingham</v>
          </cell>
          <cell r="E1226">
            <v>2416</v>
          </cell>
          <cell r="F1226" t="str">
            <v>Moor Hall Primary School</v>
          </cell>
          <cell r="G1226" t="str">
            <v>Maintained</v>
          </cell>
          <cell r="H1226" t="str">
            <v>Foundation school</v>
          </cell>
          <cell r="I1226">
            <v>37347</v>
          </cell>
          <cell r="J1226">
            <v>73359</v>
          </cell>
        </row>
        <row r="1227">
          <cell r="B1227">
            <v>3302420</v>
          </cell>
          <cell r="C1227">
            <v>330</v>
          </cell>
          <cell r="D1227" t="str">
            <v>Birmingham</v>
          </cell>
          <cell r="E1227">
            <v>2420</v>
          </cell>
          <cell r="F1227" t="str">
            <v>Maney Hill Primary School</v>
          </cell>
          <cell r="G1227" t="str">
            <v>Maintained</v>
          </cell>
          <cell r="H1227" t="str">
            <v>Community school</v>
          </cell>
          <cell r="I1227">
            <v>40200</v>
          </cell>
          <cell r="J1227">
            <v>69802.2</v>
          </cell>
        </row>
        <row r="1228">
          <cell r="B1228">
            <v>3302425</v>
          </cell>
          <cell r="C1228">
            <v>330</v>
          </cell>
          <cell r="D1228" t="str">
            <v>Birmingham</v>
          </cell>
          <cell r="E1228">
            <v>2425</v>
          </cell>
          <cell r="F1228" t="str">
            <v>Penns Primary School</v>
          </cell>
          <cell r="G1228" t="str">
            <v>Maintained</v>
          </cell>
          <cell r="H1228" t="str">
            <v>Community school</v>
          </cell>
          <cell r="I1228">
            <v>20359</v>
          </cell>
          <cell r="J1228">
            <v>34234.199999999997</v>
          </cell>
        </row>
        <row r="1229">
          <cell r="B1229">
            <v>3302429</v>
          </cell>
          <cell r="C1229">
            <v>330</v>
          </cell>
          <cell r="D1229" t="str">
            <v>Birmingham</v>
          </cell>
          <cell r="E1229">
            <v>2429</v>
          </cell>
          <cell r="F1229" t="str">
            <v>Holland House Infant School and Nursery</v>
          </cell>
          <cell r="G1229" t="str">
            <v>Maintained</v>
          </cell>
          <cell r="H1229" t="str">
            <v>Community school</v>
          </cell>
          <cell r="I1229">
            <v>33457</v>
          </cell>
          <cell r="J1229">
            <v>57575.7</v>
          </cell>
        </row>
        <row r="1230">
          <cell r="B1230">
            <v>3302435</v>
          </cell>
          <cell r="C1230">
            <v>330</v>
          </cell>
          <cell r="D1230" t="str">
            <v>Birmingham</v>
          </cell>
          <cell r="E1230">
            <v>2435</v>
          </cell>
          <cell r="F1230" t="str">
            <v>Benson Community School</v>
          </cell>
          <cell r="G1230" t="str">
            <v>Maintained</v>
          </cell>
          <cell r="H1230" t="str">
            <v>Community school</v>
          </cell>
          <cell r="I1230">
            <v>23731</v>
          </cell>
          <cell r="J1230">
            <v>32011.199999999997</v>
          </cell>
        </row>
        <row r="1231">
          <cell r="B1231">
            <v>3302438</v>
          </cell>
          <cell r="C1231">
            <v>330</v>
          </cell>
          <cell r="D1231" t="str">
            <v>Birmingham</v>
          </cell>
          <cell r="E1231">
            <v>2438</v>
          </cell>
          <cell r="F1231" t="str">
            <v>Highters Heath Community School</v>
          </cell>
          <cell r="G1231" t="str">
            <v>Maintained</v>
          </cell>
          <cell r="H1231" t="str">
            <v>Community school</v>
          </cell>
          <cell r="I1231">
            <v>5447</v>
          </cell>
          <cell r="J1231">
            <v>8002.7999999999993</v>
          </cell>
        </row>
        <row r="1232">
          <cell r="B1232">
            <v>3302441</v>
          </cell>
          <cell r="C1232">
            <v>330</v>
          </cell>
          <cell r="D1232" t="str">
            <v>Birmingham</v>
          </cell>
          <cell r="E1232">
            <v>2441</v>
          </cell>
          <cell r="F1232" t="str">
            <v>Kingsthorne Primary School</v>
          </cell>
          <cell r="G1232" t="str">
            <v>Maintained</v>
          </cell>
          <cell r="H1232" t="str">
            <v>Community school</v>
          </cell>
          <cell r="I1232">
            <v>12190</v>
          </cell>
          <cell r="J1232">
            <v>25564.499999999996</v>
          </cell>
        </row>
        <row r="1233">
          <cell r="B1233">
            <v>3302445</v>
          </cell>
          <cell r="C1233">
            <v>330</v>
          </cell>
          <cell r="D1233" t="str">
            <v>Birmingham</v>
          </cell>
          <cell r="E1233">
            <v>2445</v>
          </cell>
          <cell r="F1233" t="str">
            <v>Woodcock Hill Primary School</v>
          </cell>
          <cell r="G1233" t="str">
            <v>Maintained</v>
          </cell>
          <cell r="H1233" t="str">
            <v>Community school</v>
          </cell>
          <cell r="I1233">
            <v>7392</v>
          </cell>
          <cell r="J1233">
            <v>9558.9</v>
          </cell>
        </row>
        <row r="1234">
          <cell r="B1234">
            <v>3302454</v>
          </cell>
          <cell r="C1234">
            <v>330</v>
          </cell>
          <cell r="D1234" t="str">
            <v>Birmingham</v>
          </cell>
          <cell r="E1234">
            <v>2454</v>
          </cell>
          <cell r="F1234" t="str">
            <v>Elms Farm Community Primary School</v>
          </cell>
          <cell r="G1234" t="str">
            <v>Maintained</v>
          </cell>
          <cell r="H1234" t="str">
            <v>Community school</v>
          </cell>
          <cell r="I1234">
            <v>19063</v>
          </cell>
          <cell r="J1234">
            <v>20451.599999999999</v>
          </cell>
        </row>
        <row r="1235">
          <cell r="B1235">
            <v>3302456</v>
          </cell>
          <cell r="C1235">
            <v>330</v>
          </cell>
          <cell r="D1235" t="str">
            <v>Birmingham</v>
          </cell>
          <cell r="E1235">
            <v>2456</v>
          </cell>
          <cell r="F1235" t="str">
            <v>Bells Farm Primary School</v>
          </cell>
          <cell r="G1235" t="str">
            <v>Maintained</v>
          </cell>
          <cell r="H1235" t="str">
            <v>Community school</v>
          </cell>
          <cell r="I1235">
            <v>12709</v>
          </cell>
          <cell r="J1235">
            <v>21785.399999999998</v>
          </cell>
        </row>
        <row r="1236">
          <cell r="B1236">
            <v>3302457</v>
          </cell>
          <cell r="C1236">
            <v>330</v>
          </cell>
          <cell r="D1236" t="str">
            <v>Birmingham</v>
          </cell>
          <cell r="E1236">
            <v>2457</v>
          </cell>
          <cell r="F1236" t="str">
            <v>Nelson Mandela School</v>
          </cell>
          <cell r="G1236" t="str">
            <v>Maintained</v>
          </cell>
          <cell r="H1236" t="str">
            <v>Community school</v>
          </cell>
          <cell r="I1236">
            <v>30993</v>
          </cell>
          <cell r="J1236">
            <v>47349.899999999994</v>
          </cell>
        </row>
        <row r="1237">
          <cell r="B1237">
            <v>3302462</v>
          </cell>
          <cell r="C1237">
            <v>330</v>
          </cell>
          <cell r="D1237" t="str">
            <v>Birmingham</v>
          </cell>
          <cell r="E1237">
            <v>2462</v>
          </cell>
          <cell r="F1237" t="str">
            <v>Little Sutton Primary School</v>
          </cell>
          <cell r="G1237" t="str">
            <v>Maintained</v>
          </cell>
          <cell r="H1237" t="str">
            <v>Foundation school</v>
          </cell>
          <cell r="I1237">
            <v>43442</v>
          </cell>
          <cell r="J1237">
            <v>77582.7</v>
          </cell>
        </row>
        <row r="1238">
          <cell r="B1238">
            <v>3302464</v>
          </cell>
          <cell r="C1238">
            <v>330</v>
          </cell>
          <cell r="D1238" t="str">
            <v>Birmingham</v>
          </cell>
          <cell r="E1238">
            <v>2464</v>
          </cell>
          <cell r="F1238" t="str">
            <v>Coppice Primary School</v>
          </cell>
          <cell r="G1238" t="str">
            <v>Maintained</v>
          </cell>
          <cell r="H1238" t="str">
            <v>Foundation school</v>
          </cell>
          <cell r="I1238">
            <v>39162</v>
          </cell>
          <cell r="J1238">
            <v>64466.999999999993</v>
          </cell>
        </row>
        <row r="1239">
          <cell r="B1239">
            <v>3302465</v>
          </cell>
          <cell r="C1239">
            <v>330</v>
          </cell>
          <cell r="D1239" t="str">
            <v>Birmingham</v>
          </cell>
          <cell r="E1239">
            <v>2465</v>
          </cell>
          <cell r="F1239" t="str">
            <v>Calshot Primary School</v>
          </cell>
          <cell r="G1239" t="str">
            <v>Maintained</v>
          </cell>
          <cell r="H1239" t="str">
            <v>Community school</v>
          </cell>
          <cell r="I1239">
            <v>39162</v>
          </cell>
          <cell r="J1239">
            <v>63355.499999999993</v>
          </cell>
        </row>
        <row r="1240">
          <cell r="B1240">
            <v>3302466</v>
          </cell>
          <cell r="C1240">
            <v>330</v>
          </cell>
          <cell r="D1240" t="str">
            <v>Birmingham</v>
          </cell>
          <cell r="E1240">
            <v>2466</v>
          </cell>
          <cell r="F1240" t="str">
            <v>Grove School</v>
          </cell>
          <cell r="G1240" t="str">
            <v>Maintained</v>
          </cell>
          <cell r="H1240" t="str">
            <v>Community school</v>
          </cell>
          <cell r="I1240">
            <v>39551</v>
          </cell>
          <cell r="J1240">
            <v>63133.2</v>
          </cell>
        </row>
        <row r="1241">
          <cell r="B1241">
            <v>3302469</v>
          </cell>
          <cell r="C1241">
            <v>330</v>
          </cell>
          <cell r="D1241" t="str">
            <v>Birmingham</v>
          </cell>
          <cell r="E1241">
            <v>2469</v>
          </cell>
          <cell r="F1241" t="str">
            <v>New Hall Primary School</v>
          </cell>
          <cell r="G1241" t="str">
            <v>Maintained</v>
          </cell>
          <cell r="H1241" t="str">
            <v>Community school</v>
          </cell>
          <cell r="I1241">
            <v>20359</v>
          </cell>
          <cell r="J1241">
            <v>27342.899999999998</v>
          </cell>
        </row>
        <row r="1242">
          <cell r="B1242">
            <v>3303002</v>
          </cell>
          <cell r="C1242">
            <v>330</v>
          </cell>
          <cell r="D1242" t="str">
            <v>Birmingham</v>
          </cell>
          <cell r="E1242">
            <v>3002</v>
          </cell>
          <cell r="F1242" t="str">
            <v>Christ Church CofE Controlled Primary School and Nursery</v>
          </cell>
          <cell r="G1242" t="str">
            <v>Maintained</v>
          </cell>
          <cell r="H1242" t="str">
            <v>Voluntary controlled school</v>
          </cell>
          <cell r="I1242">
            <v>12968</v>
          </cell>
          <cell r="J1242">
            <v>19340.099999999999</v>
          </cell>
        </row>
        <row r="1243">
          <cell r="B1243">
            <v>3303003</v>
          </cell>
          <cell r="C1243">
            <v>330</v>
          </cell>
          <cell r="D1243" t="str">
            <v>Birmingham</v>
          </cell>
          <cell r="E1243">
            <v>3003</v>
          </cell>
          <cell r="F1243" t="str">
            <v>Moseley Church of England Primary School</v>
          </cell>
          <cell r="G1243" t="str">
            <v>Maintained</v>
          </cell>
          <cell r="H1243" t="str">
            <v>Voluntary aided school</v>
          </cell>
          <cell r="I1243">
            <v>21656</v>
          </cell>
          <cell r="J1243">
            <v>35345.699999999997</v>
          </cell>
        </row>
        <row r="1244">
          <cell r="B1244">
            <v>3303010</v>
          </cell>
          <cell r="C1244">
            <v>330</v>
          </cell>
          <cell r="D1244" t="str">
            <v>Birmingham</v>
          </cell>
          <cell r="E1244">
            <v>3010</v>
          </cell>
          <cell r="F1244" t="str">
            <v>St James Church of England Primary School, Handsworth</v>
          </cell>
          <cell r="G1244" t="str">
            <v>Maintained</v>
          </cell>
          <cell r="H1244" t="str">
            <v>Voluntary controlled school</v>
          </cell>
          <cell r="I1244">
            <v>32808</v>
          </cell>
          <cell r="J1244">
            <v>51351.299999999996</v>
          </cell>
        </row>
        <row r="1245">
          <cell r="B1245">
            <v>3303016</v>
          </cell>
          <cell r="C1245">
            <v>330</v>
          </cell>
          <cell r="D1245" t="str">
            <v>Birmingham</v>
          </cell>
          <cell r="E1245">
            <v>3016</v>
          </cell>
          <cell r="F1245" t="str">
            <v>St Matthew's CofE Primary School</v>
          </cell>
          <cell r="G1245" t="str">
            <v>Maintained</v>
          </cell>
          <cell r="H1245" t="str">
            <v>Voluntary controlled school</v>
          </cell>
          <cell r="I1245">
            <v>9207</v>
          </cell>
          <cell r="J1245">
            <v>19784.699999999997</v>
          </cell>
        </row>
        <row r="1246">
          <cell r="B1246">
            <v>3303019</v>
          </cell>
          <cell r="C1246">
            <v>330</v>
          </cell>
          <cell r="D1246" t="str">
            <v>Birmingham</v>
          </cell>
          <cell r="E1246">
            <v>3019</v>
          </cell>
          <cell r="F1246" t="str">
            <v>St Saviour's C of E Primary School</v>
          </cell>
          <cell r="G1246" t="str">
            <v>Maintained</v>
          </cell>
          <cell r="H1246" t="str">
            <v>Voluntary controlled school</v>
          </cell>
          <cell r="I1246">
            <v>29826</v>
          </cell>
          <cell r="J1246">
            <v>49795.199999999997</v>
          </cell>
        </row>
        <row r="1247">
          <cell r="B1247">
            <v>3303025</v>
          </cell>
          <cell r="C1247">
            <v>330</v>
          </cell>
          <cell r="D1247" t="str">
            <v>Birmingham</v>
          </cell>
          <cell r="E1247">
            <v>3025</v>
          </cell>
          <cell r="F1247" t="str">
            <v>St Mary's Church of England Primary School</v>
          </cell>
          <cell r="G1247" t="str">
            <v>Maintained</v>
          </cell>
          <cell r="H1247" t="str">
            <v>Voluntary aided school</v>
          </cell>
          <cell r="I1247">
            <v>37217</v>
          </cell>
          <cell r="J1247">
            <v>56019.6</v>
          </cell>
        </row>
        <row r="1248">
          <cell r="B1248">
            <v>3303310</v>
          </cell>
          <cell r="C1248">
            <v>330</v>
          </cell>
          <cell r="D1248" t="str">
            <v>Birmingham</v>
          </cell>
          <cell r="E1248">
            <v>3310</v>
          </cell>
          <cell r="F1248" t="str">
            <v>St Vincent's Catholic Primary School</v>
          </cell>
          <cell r="G1248" t="str">
            <v>Maintained</v>
          </cell>
          <cell r="H1248" t="str">
            <v>Voluntary aided school</v>
          </cell>
          <cell r="I1248">
            <v>9726</v>
          </cell>
          <cell r="J1248">
            <v>18673.199999999997</v>
          </cell>
        </row>
        <row r="1249">
          <cell r="B1249">
            <v>3303317</v>
          </cell>
          <cell r="C1249">
            <v>330</v>
          </cell>
          <cell r="D1249" t="str">
            <v>Birmingham</v>
          </cell>
          <cell r="E1249">
            <v>3317</v>
          </cell>
          <cell r="F1249" t="str">
            <v>Holy Family Catholic Primary School</v>
          </cell>
          <cell r="G1249" t="str">
            <v>Maintained</v>
          </cell>
          <cell r="H1249" t="str">
            <v>Voluntary aided school</v>
          </cell>
          <cell r="I1249">
            <v>13357</v>
          </cell>
          <cell r="J1249">
            <v>20451.599999999999</v>
          </cell>
        </row>
        <row r="1250">
          <cell r="B1250">
            <v>3303319</v>
          </cell>
          <cell r="C1250">
            <v>330</v>
          </cell>
          <cell r="D1250" t="str">
            <v>Birmingham</v>
          </cell>
          <cell r="E1250">
            <v>3319</v>
          </cell>
          <cell r="F1250" t="str">
            <v>Christ The King Catholic Primary School</v>
          </cell>
          <cell r="G1250" t="str">
            <v>Maintained</v>
          </cell>
          <cell r="H1250" t="str">
            <v>Voluntary aided school</v>
          </cell>
          <cell r="I1250">
            <v>25157</v>
          </cell>
          <cell r="J1250">
            <v>39791.699999999997</v>
          </cell>
        </row>
        <row r="1251">
          <cell r="B1251">
            <v>3303320</v>
          </cell>
          <cell r="C1251">
            <v>330</v>
          </cell>
          <cell r="D1251" t="str">
            <v>Birmingham</v>
          </cell>
          <cell r="E1251">
            <v>3320</v>
          </cell>
          <cell r="F1251" t="str">
            <v>Corpus Christi Catholic Primary School</v>
          </cell>
          <cell r="G1251" t="str">
            <v>Maintained</v>
          </cell>
          <cell r="H1251" t="str">
            <v>Voluntary aided school</v>
          </cell>
          <cell r="I1251">
            <v>25676</v>
          </cell>
          <cell r="J1251">
            <v>38457.899999999994</v>
          </cell>
        </row>
        <row r="1252">
          <cell r="B1252">
            <v>3303321</v>
          </cell>
          <cell r="C1252">
            <v>330</v>
          </cell>
          <cell r="D1252" t="str">
            <v>Birmingham</v>
          </cell>
          <cell r="E1252">
            <v>3321</v>
          </cell>
          <cell r="F1252" t="str">
            <v>English Martyrs' Catholic Primary School</v>
          </cell>
          <cell r="G1252" t="str">
            <v>Maintained</v>
          </cell>
          <cell r="H1252" t="str">
            <v>Voluntary aided school</v>
          </cell>
          <cell r="I1252">
            <v>33197</v>
          </cell>
          <cell r="J1252">
            <v>45793.799999999996</v>
          </cell>
        </row>
        <row r="1253">
          <cell r="B1253">
            <v>3303322</v>
          </cell>
          <cell r="C1253">
            <v>330</v>
          </cell>
          <cell r="D1253" t="str">
            <v>Birmingham</v>
          </cell>
          <cell r="E1253">
            <v>3322</v>
          </cell>
          <cell r="F1253" t="str">
            <v>Maryvale Catholic Primary School</v>
          </cell>
          <cell r="G1253" t="str">
            <v>Maintained</v>
          </cell>
          <cell r="H1253" t="str">
            <v>Voluntary aided school</v>
          </cell>
          <cell r="I1253">
            <v>16469</v>
          </cell>
          <cell r="J1253">
            <v>27342.899999999998</v>
          </cell>
        </row>
        <row r="1254">
          <cell r="B1254">
            <v>3303323</v>
          </cell>
          <cell r="C1254">
            <v>330</v>
          </cell>
          <cell r="D1254" t="str">
            <v>Birmingham</v>
          </cell>
          <cell r="E1254">
            <v>3323</v>
          </cell>
          <cell r="F1254" t="str">
            <v>The Oratory Roman Catholic Primary School</v>
          </cell>
          <cell r="G1254" t="str">
            <v>Maintained</v>
          </cell>
          <cell r="H1254" t="str">
            <v>Voluntary aided school</v>
          </cell>
          <cell r="I1254">
            <v>15691</v>
          </cell>
          <cell r="J1254">
            <v>19784.699999999997</v>
          </cell>
        </row>
        <row r="1255">
          <cell r="B1255">
            <v>3303325</v>
          </cell>
          <cell r="C1255">
            <v>330</v>
          </cell>
          <cell r="D1255" t="str">
            <v>Birmingham</v>
          </cell>
          <cell r="E1255">
            <v>3325</v>
          </cell>
          <cell r="F1255" t="str">
            <v>The Rosary Catholic Primary School</v>
          </cell>
          <cell r="G1255" t="str">
            <v>Maintained</v>
          </cell>
          <cell r="H1255" t="str">
            <v>Voluntary aided school</v>
          </cell>
          <cell r="I1255">
            <v>28788</v>
          </cell>
          <cell r="J1255">
            <v>46238.399999999994</v>
          </cell>
        </row>
        <row r="1256">
          <cell r="B1256">
            <v>3303328</v>
          </cell>
          <cell r="C1256">
            <v>330</v>
          </cell>
          <cell r="D1256" t="str">
            <v>Birmingham</v>
          </cell>
          <cell r="E1256">
            <v>3328</v>
          </cell>
          <cell r="F1256" t="str">
            <v>Our Lady of Lourdes Catholic Primary School</v>
          </cell>
          <cell r="G1256" t="str">
            <v>Maintained</v>
          </cell>
          <cell r="H1256" t="str">
            <v>Voluntary aided school</v>
          </cell>
          <cell r="I1256">
            <v>19581</v>
          </cell>
          <cell r="J1256">
            <v>33122.699999999997</v>
          </cell>
        </row>
        <row r="1257">
          <cell r="B1257">
            <v>3303329</v>
          </cell>
          <cell r="C1257">
            <v>330</v>
          </cell>
          <cell r="D1257" t="str">
            <v>Birmingham</v>
          </cell>
          <cell r="E1257">
            <v>3329</v>
          </cell>
          <cell r="F1257" t="str">
            <v>St Augustine's Catholic Primary School</v>
          </cell>
          <cell r="G1257" t="str">
            <v>Maintained</v>
          </cell>
          <cell r="H1257" t="str">
            <v>Voluntary aided school</v>
          </cell>
          <cell r="I1257">
            <v>17507</v>
          </cell>
          <cell r="J1257">
            <v>29121.3</v>
          </cell>
        </row>
        <row r="1258">
          <cell r="B1258">
            <v>3303331</v>
          </cell>
          <cell r="C1258">
            <v>330</v>
          </cell>
          <cell r="D1258" t="str">
            <v>Birmingham</v>
          </cell>
          <cell r="E1258">
            <v>3331</v>
          </cell>
          <cell r="F1258" t="str">
            <v>St Catherine of Siena Catholic Primary School</v>
          </cell>
          <cell r="G1258" t="str">
            <v>Maintained</v>
          </cell>
          <cell r="H1258" t="str">
            <v>Voluntary aided school</v>
          </cell>
          <cell r="I1258">
            <v>16340</v>
          </cell>
          <cell r="J1258">
            <v>26453.699999999997</v>
          </cell>
        </row>
        <row r="1259">
          <cell r="B1259">
            <v>3303335</v>
          </cell>
          <cell r="C1259">
            <v>330</v>
          </cell>
          <cell r="D1259" t="str">
            <v>Birmingham</v>
          </cell>
          <cell r="E1259">
            <v>3335</v>
          </cell>
          <cell r="F1259" t="str">
            <v>St Anne's Catholic Primary School</v>
          </cell>
          <cell r="G1259" t="str">
            <v>Maintained</v>
          </cell>
          <cell r="H1259" t="str">
            <v>Voluntary aided school</v>
          </cell>
          <cell r="I1259">
            <v>12838</v>
          </cell>
          <cell r="J1259">
            <v>15783.3</v>
          </cell>
        </row>
        <row r="1260">
          <cell r="B1260">
            <v>3303337</v>
          </cell>
          <cell r="C1260">
            <v>330</v>
          </cell>
          <cell r="D1260" t="str">
            <v>Birmingham</v>
          </cell>
          <cell r="E1260">
            <v>3337</v>
          </cell>
          <cell r="F1260" t="str">
            <v>St Chad's Catholic Primary School</v>
          </cell>
          <cell r="G1260" t="str">
            <v>Maintained</v>
          </cell>
          <cell r="H1260" t="str">
            <v>Voluntary aided school</v>
          </cell>
          <cell r="I1260">
            <v>11801</v>
          </cell>
          <cell r="J1260">
            <v>16227.9</v>
          </cell>
        </row>
        <row r="1261">
          <cell r="B1261">
            <v>3303339</v>
          </cell>
          <cell r="C1261">
            <v>330</v>
          </cell>
          <cell r="D1261" t="str">
            <v>Birmingham</v>
          </cell>
          <cell r="E1261">
            <v>3339</v>
          </cell>
          <cell r="F1261" t="str">
            <v>St Joseph's Catholic Primary School</v>
          </cell>
          <cell r="G1261" t="str">
            <v>Maintained</v>
          </cell>
          <cell r="H1261" t="str">
            <v>Voluntary aided school</v>
          </cell>
          <cell r="I1261">
            <v>11412</v>
          </cell>
          <cell r="J1261">
            <v>14227.199999999999</v>
          </cell>
        </row>
        <row r="1262">
          <cell r="B1262">
            <v>3303342</v>
          </cell>
          <cell r="C1262">
            <v>330</v>
          </cell>
          <cell r="D1262" t="str">
            <v>Birmingham</v>
          </cell>
          <cell r="E1262">
            <v>3342</v>
          </cell>
          <cell r="F1262" t="str">
            <v>St Francis Catholic Primary School</v>
          </cell>
          <cell r="G1262" t="str">
            <v>Maintained</v>
          </cell>
          <cell r="H1262" t="str">
            <v>Voluntary aided school</v>
          </cell>
          <cell r="I1262">
            <v>25157</v>
          </cell>
          <cell r="J1262">
            <v>32011.199999999997</v>
          </cell>
        </row>
        <row r="1263">
          <cell r="B1263">
            <v>3303344</v>
          </cell>
          <cell r="C1263">
            <v>330</v>
          </cell>
          <cell r="D1263" t="str">
            <v>Birmingham</v>
          </cell>
          <cell r="E1263">
            <v>3344</v>
          </cell>
          <cell r="F1263" t="str">
            <v>St Mary's Catholic Primary School</v>
          </cell>
          <cell r="G1263" t="str">
            <v>Maintained</v>
          </cell>
          <cell r="H1263" t="str">
            <v>Voluntary aided school</v>
          </cell>
          <cell r="I1263">
            <v>37736</v>
          </cell>
          <cell r="J1263">
            <v>58020.299999999996</v>
          </cell>
        </row>
        <row r="1264">
          <cell r="B1264">
            <v>3303346</v>
          </cell>
          <cell r="C1264">
            <v>330</v>
          </cell>
          <cell r="D1264" t="str">
            <v>Birmingham</v>
          </cell>
          <cell r="E1264">
            <v>3346</v>
          </cell>
          <cell r="F1264" t="str">
            <v>St Patrick's Catholic Primary School</v>
          </cell>
          <cell r="G1264" t="str">
            <v>Maintained</v>
          </cell>
          <cell r="H1264" t="str">
            <v>Voluntary aided school</v>
          </cell>
          <cell r="I1264">
            <v>13227</v>
          </cell>
          <cell r="J1264">
            <v>15560.999999999998</v>
          </cell>
        </row>
        <row r="1265">
          <cell r="B1265">
            <v>3303347</v>
          </cell>
          <cell r="C1265">
            <v>330</v>
          </cell>
          <cell r="D1265" t="str">
            <v>Birmingham</v>
          </cell>
          <cell r="E1265">
            <v>3347</v>
          </cell>
          <cell r="F1265" t="str">
            <v>St Edmund's Catholic Primary School</v>
          </cell>
          <cell r="G1265" t="str">
            <v>Maintained</v>
          </cell>
          <cell r="H1265" t="str">
            <v>Voluntary aided school</v>
          </cell>
          <cell r="I1265">
            <v>9856</v>
          </cell>
          <cell r="J1265">
            <v>12004.199999999999</v>
          </cell>
        </row>
        <row r="1266">
          <cell r="B1266">
            <v>3303351</v>
          </cell>
          <cell r="C1266">
            <v>330</v>
          </cell>
          <cell r="D1266" t="str">
            <v>Birmingham</v>
          </cell>
          <cell r="E1266">
            <v>3351</v>
          </cell>
          <cell r="F1266" t="str">
            <v>Our Lady and St Rose of Lima Catholic Primary School</v>
          </cell>
          <cell r="G1266" t="str">
            <v>Maintained</v>
          </cell>
          <cell r="H1266" t="str">
            <v>Voluntary aided school</v>
          </cell>
          <cell r="I1266">
            <v>11931</v>
          </cell>
          <cell r="J1266">
            <v>13560.3</v>
          </cell>
        </row>
        <row r="1267">
          <cell r="B1267">
            <v>3303352</v>
          </cell>
          <cell r="C1267">
            <v>330</v>
          </cell>
          <cell r="D1267" t="str">
            <v>Birmingham</v>
          </cell>
          <cell r="E1267">
            <v>3352</v>
          </cell>
          <cell r="F1267" t="str">
            <v>King David Junior and Infant School</v>
          </cell>
          <cell r="G1267" t="str">
            <v>Maintained</v>
          </cell>
          <cell r="H1267" t="str">
            <v>Voluntary aided school</v>
          </cell>
          <cell r="I1267">
            <v>18544</v>
          </cell>
          <cell r="J1267">
            <v>27120.6</v>
          </cell>
        </row>
        <row r="1268">
          <cell r="B1268">
            <v>3303353</v>
          </cell>
          <cell r="C1268">
            <v>330</v>
          </cell>
          <cell r="D1268" t="str">
            <v>Birmingham</v>
          </cell>
          <cell r="E1268">
            <v>3353</v>
          </cell>
          <cell r="F1268" t="str">
            <v>Bournville Village Primary</v>
          </cell>
          <cell r="G1268" t="str">
            <v>Maintained</v>
          </cell>
          <cell r="H1268" t="str">
            <v>Voluntary aided school</v>
          </cell>
          <cell r="I1268">
            <v>56279</v>
          </cell>
          <cell r="J1268">
            <v>97145.099999999991</v>
          </cell>
        </row>
        <row r="1269">
          <cell r="B1269">
            <v>3303355</v>
          </cell>
          <cell r="C1269">
            <v>330</v>
          </cell>
          <cell r="D1269" t="str">
            <v>Birmingham</v>
          </cell>
          <cell r="E1269">
            <v>3355</v>
          </cell>
          <cell r="F1269" t="str">
            <v>St Edward's Catholic Primary School</v>
          </cell>
          <cell r="G1269" t="str">
            <v>Maintained</v>
          </cell>
          <cell r="H1269" t="str">
            <v>Voluntary aided school</v>
          </cell>
          <cell r="I1269">
            <v>33327</v>
          </cell>
          <cell r="J1269">
            <v>56686.499999999993</v>
          </cell>
        </row>
        <row r="1270">
          <cell r="B1270">
            <v>3303361</v>
          </cell>
          <cell r="C1270">
            <v>330</v>
          </cell>
          <cell r="D1270" t="str">
            <v>Birmingham</v>
          </cell>
          <cell r="E1270">
            <v>3361</v>
          </cell>
          <cell r="F1270" t="str">
            <v>St Margaret Mary RC Junior and Infant School</v>
          </cell>
          <cell r="G1270" t="str">
            <v>Maintained</v>
          </cell>
          <cell r="H1270" t="str">
            <v>Voluntary aided school</v>
          </cell>
          <cell r="I1270">
            <v>26195</v>
          </cell>
          <cell r="J1270">
            <v>36457.199999999997</v>
          </cell>
        </row>
        <row r="1271">
          <cell r="B1271">
            <v>3303363</v>
          </cell>
          <cell r="C1271">
            <v>330</v>
          </cell>
          <cell r="D1271" t="str">
            <v>Birmingham</v>
          </cell>
          <cell r="E1271">
            <v>3363</v>
          </cell>
          <cell r="F1271" t="str">
            <v>St Dunstan's Catholic Primary School</v>
          </cell>
          <cell r="G1271" t="str">
            <v>Maintained</v>
          </cell>
          <cell r="H1271" t="str">
            <v>Voluntary aided school</v>
          </cell>
          <cell r="I1271">
            <v>28010</v>
          </cell>
          <cell r="J1271">
            <v>42459.299999999996</v>
          </cell>
        </row>
        <row r="1272">
          <cell r="B1272">
            <v>3303365</v>
          </cell>
          <cell r="C1272">
            <v>330</v>
          </cell>
          <cell r="D1272" t="str">
            <v>Birmingham</v>
          </cell>
          <cell r="E1272">
            <v>3365</v>
          </cell>
          <cell r="F1272" t="str">
            <v>St Teresa's Catholic Primary School</v>
          </cell>
          <cell r="G1272" t="str">
            <v>Maintained</v>
          </cell>
          <cell r="H1272" t="str">
            <v>Voluntary aided school</v>
          </cell>
          <cell r="I1272">
            <v>19063</v>
          </cell>
          <cell r="J1272">
            <v>30677.399999999998</v>
          </cell>
        </row>
        <row r="1273">
          <cell r="B1273">
            <v>3303367</v>
          </cell>
          <cell r="C1273">
            <v>330</v>
          </cell>
          <cell r="D1273" t="str">
            <v>Birmingham</v>
          </cell>
          <cell r="E1273">
            <v>3367</v>
          </cell>
          <cell r="F1273" t="str">
            <v>St Gerard's RC Junior and Infant School</v>
          </cell>
          <cell r="G1273" t="str">
            <v>Maintained</v>
          </cell>
          <cell r="H1273" t="str">
            <v>Voluntary aided school</v>
          </cell>
          <cell r="I1273">
            <v>17507</v>
          </cell>
          <cell r="J1273">
            <v>27787.499999999996</v>
          </cell>
        </row>
        <row r="1274">
          <cell r="B1274">
            <v>3303371</v>
          </cell>
          <cell r="C1274">
            <v>330</v>
          </cell>
          <cell r="D1274" t="str">
            <v>Birmingham</v>
          </cell>
          <cell r="E1274">
            <v>3371</v>
          </cell>
          <cell r="F1274" t="str">
            <v>St Laurence Church Infant School</v>
          </cell>
          <cell r="G1274" t="str">
            <v>Maintained</v>
          </cell>
          <cell r="H1274" t="str">
            <v>Voluntary aided school</v>
          </cell>
          <cell r="I1274">
            <v>52908</v>
          </cell>
          <cell r="J1274">
            <v>91809.9</v>
          </cell>
        </row>
        <row r="1275">
          <cell r="B1275">
            <v>3303372</v>
          </cell>
          <cell r="C1275">
            <v>330</v>
          </cell>
          <cell r="D1275" t="str">
            <v>Birmingham</v>
          </cell>
          <cell r="E1275">
            <v>3372</v>
          </cell>
          <cell r="F1275" t="str">
            <v>St Bernadette's Catholic Primary School</v>
          </cell>
          <cell r="G1275" t="str">
            <v>Maintained</v>
          </cell>
          <cell r="H1275" t="str">
            <v>Voluntary aided school</v>
          </cell>
          <cell r="I1275">
            <v>39681</v>
          </cell>
          <cell r="J1275">
            <v>51351.299999999996</v>
          </cell>
        </row>
        <row r="1276">
          <cell r="B1276">
            <v>3303375</v>
          </cell>
          <cell r="C1276">
            <v>330</v>
          </cell>
          <cell r="D1276" t="str">
            <v>Birmingham</v>
          </cell>
          <cell r="E1276">
            <v>3375</v>
          </cell>
          <cell r="F1276" t="str">
            <v>St Bernard's Catholic Primary School</v>
          </cell>
          <cell r="G1276" t="str">
            <v>Maintained</v>
          </cell>
          <cell r="H1276" t="str">
            <v>Voluntary aided school</v>
          </cell>
          <cell r="I1276">
            <v>37217</v>
          </cell>
          <cell r="J1276">
            <v>60465.599999999999</v>
          </cell>
        </row>
        <row r="1277">
          <cell r="B1277">
            <v>3303377</v>
          </cell>
          <cell r="C1277">
            <v>330</v>
          </cell>
          <cell r="D1277" t="str">
            <v>Birmingham</v>
          </cell>
          <cell r="E1277">
            <v>3377</v>
          </cell>
          <cell r="F1277" t="str">
            <v>St Jude's Catholic Primary School</v>
          </cell>
          <cell r="G1277" t="str">
            <v>Maintained</v>
          </cell>
          <cell r="H1277" t="str">
            <v>Voluntary aided school</v>
          </cell>
          <cell r="I1277">
            <v>6355</v>
          </cell>
          <cell r="J1277">
            <v>12226.499999999998</v>
          </cell>
        </row>
        <row r="1278">
          <cell r="B1278">
            <v>3303380</v>
          </cell>
          <cell r="C1278">
            <v>330</v>
          </cell>
          <cell r="D1278" t="str">
            <v>Birmingham</v>
          </cell>
          <cell r="E1278">
            <v>3380</v>
          </cell>
          <cell r="F1278" t="str">
            <v>St Ambrose Barlow Catholic Primary School</v>
          </cell>
          <cell r="G1278" t="str">
            <v>Maintained</v>
          </cell>
          <cell r="H1278" t="str">
            <v>Voluntary aided school</v>
          </cell>
          <cell r="I1278">
            <v>20359</v>
          </cell>
          <cell r="J1278">
            <v>34234.199999999997</v>
          </cell>
        </row>
        <row r="1279">
          <cell r="B1279">
            <v>3303381</v>
          </cell>
          <cell r="C1279">
            <v>330</v>
          </cell>
          <cell r="D1279" t="str">
            <v>Birmingham</v>
          </cell>
          <cell r="E1279">
            <v>3381</v>
          </cell>
          <cell r="F1279" t="str">
            <v>St Alban's Catholic Primary School</v>
          </cell>
          <cell r="G1279" t="str">
            <v>Maintained</v>
          </cell>
          <cell r="H1279" t="str">
            <v>Voluntary aided school</v>
          </cell>
          <cell r="I1279">
            <v>17636</v>
          </cell>
          <cell r="J1279">
            <v>29565.899999999998</v>
          </cell>
        </row>
        <row r="1280">
          <cell r="B1280">
            <v>3303382</v>
          </cell>
          <cell r="C1280">
            <v>330</v>
          </cell>
          <cell r="D1280" t="str">
            <v>Birmingham</v>
          </cell>
          <cell r="E1280">
            <v>3382</v>
          </cell>
          <cell r="F1280" t="str">
            <v>St Martin de Porres Catholic Primary School</v>
          </cell>
          <cell r="G1280" t="str">
            <v>Maintained</v>
          </cell>
          <cell r="H1280" t="str">
            <v>Voluntary aided school</v>
          </cell>
          <cell r="I1280">
            <v>18025</v>
          </cell>
          <cell r="J1280">
            <v>27787.499999999996</v>
          </cell>
        </row>
        <row r="1281">
          <cell r="B1281">
            <v>3303383</v>
          </cell>
          <cell r="C1281">
            <v>330</v>
          </cell>
          <cell r="D1281" t="str">
            <v>Birmingham</v>
          </cell>
          <cell r="E1281">
            <v>3383</v>
          </cell>
          <cell r="F1281" t="str">
            <v>St Mark's Catholic Primary School</v>
          </cell>
          <cell r="G1281" t="str">
            <v>Maintained</v>
          </cell>
          <cell r="H1281" t="str">
            <v>Voluntary aided school</v>
          </cell>
          <cell r="I1281">
            <v>18285</v>
          </cell>
          <cell r="J1281">
            <v>29565.899999999998</v>
          </cell>
        </row>
        <row r="1282">
          <cell r="B1282">
            <v>3303385</v>
          </cell>
          <cell r="C1282">
            <v>330</v>
          </cell>
          <cell r="D1282" t="str">
            <v>Birmingham</v>
          </cell>
          <cell r="E1282">
            <v>3385</v>
          </cell>
          <cell r="F1282" t="str">
            <v>St Peter's Catholic Primary School</v>
          </cell>
          <cell r="G1282" t="str">
            <v>Maintained</v>
          </cell>
          <cell r="H1282" t="str">
            <v>Voluntary aided school</v>
          </cell>
          <cell r="I1282">
            <v>14265</v>
          </cell>
          <cell r="J1282">
            <v>23119.199999999997</v>
          </cell>
        </row>
        <row r="1283">
          <cell r="B1283">
            <v>3303386</v>
          </cell>
          <cell r="C1283">
            <v>330</v>
          </cell>
          <cell r="D1283" t="str">
            <v>Birmingham</v>
          </cell>
          <cell r="E1283">
            <v>3386</v>
          </cell>
          <cell r="F1283" t="str">
            <v>St Cuthbert's RC Junior and Infant (NC) School</v>
          </cell>
          <cell r="G1283" t="str">
            <v>Maintained</v>
          </cell>
          <cell r="H1283" t="str">
            <v>Voluntary aided school</v>
          </cell>
          <cell r="I1283">
            <v>12709</v>
          </cell>
          <cell r="J1283">
            <v>20229.3</v>
          </cell>
        </row>
        <row r="1284">
          <cell r="B1284">
            <v>3303406</v>
          </cell>
          <cell r="C1284">
            <v>330</v>
          </cell>
          <cell r="D1284" t="str">
            <v>Birmingham</v>
          </cell>
          <cell r="E1284">
            <v>3406</v>
          </cell>
          <cell r="F1284" t="str">
            <v>St Clare's Catholic Primary School</v>
          </cell>
          <cell r="G1284" t="str">
            <v>Maintained</v>
          </cell>
          <cell r="H1284" t="str">
            <v>Voluntary aided school</v>
          </cell>
          <cell r="I1284">
            <v>19581</v>
          </cell>
          <cell r="J1284">
            <v>20229.3</v>
          </cell>
        </row>
        <row r="1285">
          <cell r="B1285">
            <v>3303410</v>
          </cell>
          <cell r="C1285">
            <v>330</v>
          </cell>
          <cell r="D1285" t="str">
            <v>Birmingham</v>
          </cell>
          <cell r="E1285">
            <v>3410</v>
          </cell>
          <cell r="F1285" t="str">
            <v>St John and Monica Catholic Primary School</v>
          </cell>
          <cell r="G1285" t="str">
            <v>Maintained</v>
          </cell>
          <cell r="H1285" t="str">
            <v>Voluntary aided school</v>
          </cell>
          <cell r="I1285">
            <v>18674</v>
          </cell>
          <cell r="J1285">
            <v>31566.6</v>
          </cell>
        </row>
        <row r="1286">
          <cell r="B1286">
            <v>3303411</v>
          </cell>
          <cell r="C1286">
            <v>330</v>
          </cell>
          <cell r="D1286" t="str">
            <v>Birmingham</v>
          </cell>
          <cell r="E1286">
            <v>3411</v>
          </cell>
          <cell r="F1286" t="str">
            <v>Holly Hill Methodist CofE Infant School</v>
          </cell>
          <cell r="G1286" t="str">
            <v>Maintained</v>
          </cell>
          <cell r="H1286" t="str">
            <v>Voluntary aided school</v>
          </cell>
          <cell r="I1286">
            <v>15043</v>
          </cell>
          <cell r="J1286">
            <v>24897.599999999999</v>
          </cell>
        </row>
        <row r="1287">
          <cell r="B1287">
            <v>3305203</v>
          </cell>
          <cell r="C1287">
            <v>330</v>
          </cell>
          <cell r="D1287" t="str">
            <v>Birmingham</v>
          </cell>
          <cell r="E1287">
            <v>5203</v>
          </cell>
          <cell r="F1287" t="str">
            <v>Walmley Infant School</v>
          </cell>
          <cell r="G1287" t="str">
            <v>Maintained</v>
          </cell>
          <cell r="H1287" t="str">
            <v>Foundation school</v>
          </cell>
          <cell r="I1287">
            <v>61077</v>
          </cell>
          <cell r="J1287">
            <v>100034.99999999999</v>
          </cell>
        </row>
        <row r="1288">
          <cell r="B1288">
            <v>3443374</v>
          </cell>
          <cell r="C1288">
            <v>344</v>
          </cell>
          <cell r="D1288" t="str">
            <v>Wirral</v>
          </cell>
          <cell r="E1288">
            <v>3374</v>
          </cell>
          <cell r="F1288" t="str">
            <v>Prenton Primary School</v>
          </cell>
          <cell r="G1288" t="str">
            <v>Maintained</v>
          </cell>
          <cell r="H1288" t="str">
            <v>Community school</v>
          </cell>
          <cell r="I1288">
            <v>33327</v>
          </cell>
          <cell r="J1288">
            <v>59131.799999999996</v>
          </cell>
        </row>
        <row r="1289">
          <cell r="B1289">
            <v>3307006</v>
          </cell>
          <cell r="C1289">
            <v>330</v>
          </cell>
          <cell r="D1289" t="str">
            <v>Birmingham</v>
          </cell>
          <cell r="E1289">
            <v>7006</v>
          </cell>
          <cell r="F1289" t="str">
            <v>Hamilton School</v>
          </cell>
          <cell r="G1289" t="str">
            <v>Maintained</v>
          </cell>
          <cell r="H1289" t="str">
            <v>Foundation special school</v>
          </cell>
          <cell r="I1289">
            <v>3761</v>
          </cell>
          <cell r="J1289">
            <v>5112.8999999999996</v>
          </cell>
        </row>
        <row r="1290">
          <cell r="B1290">
            <v>3307009</v>
          </cell>
          <cell r="C1290">
            <v>330</v>
          </cell>
          <cell r="D1290" t="str">
            <v>Birmingham</v>
          </cell>
          <cell r="E1290">
            <v>7009</v>
          </cell>
          <cell r="F1290" t="str">
            <v>Victoria School</v>
          </cell>
          <cell r="G1290" t="str">
            <v>Maintained</v>
          </cell>
          <cell r="H1290" t="str">
            <v>Community special school</v>
          </cell>
          <cell r="I1290">
            <v>3891</v>
          </cell>
          <cell r="J1290">
            <v>6224.4</v>
          </cell>
        </row>
        <row r="1291">
          <cell r="B1291">
            <v>3307012</v>
          </cell>
          <cell r="C1291">
            <v>330</v>
          </cell>
          <cell r="D1291" t="str">
            <v>Birmingham</v>
          </cell>
          <cell r="E1291">
            <v>7012</v>
          </cell>
          <cell r="F1291" t="str">
            <v>Longwill A Primary School for Deaf Children</v>
          </cell>
          <cell r="G1291" t="str">
            <v>Maintained</v>
          </cell>
          <cell r="H1291" t="str">
            <v>Foundation special school</v>
          </cell>
          <cell r="I1291">
            <v>2853</v>
          </cell>
          <cell r="J1291">
            <v>2889.8999999999996</v>
          </cell>
        </row>
        <row r="1292">
          <cell r="B1292">
            <v>3307014</v>
          </cell>
          <cell r="C1292">
            <v>330</v>
          </cell>
          <cell r="D1292" t="str">
            <v>Birmingham</v>
          </cell>
          <cell r="E1292">
            <v>7014</v>
          </cell>
          <cell r="F1292" t="str">
            <v>Uffculme School</v>
          </cell>
          <cell r="G1292" t="str">
            <v>Maintained</v>
          </cell>
          <cell r="H1292" t="str">
            <v>Community special school</v>
          </cell>
          <cell r="I1292">
            <v>6225</v>
          </cell>
          <cell r="J1292">
            <v>10003.5</v>
          </cell>
        </row>
        <row r="1293">
          <cell r="B1293">
            <v>3307034</v>
          </cell>
          <cell r="C1293">
            <v>330</v>
          </cell>
          <cell r="D1293" t="str">
            <v>Birmingham</v>
          </cell>
          <cell r="E1293">
            <v>7034</v>
          </cell>
          <cell r="F1293" t="str">
            <v>Priestley Smith School</v>
          </cell>
          <cell r="G1293" t="str">
            <v>Maintained</v>
          </cell>
          <cell r="H1293" t="str">
            <v>Community special school</v>
          </cell>
          <cell r="I1293">
            <v>908</v>
          </cell>
          <cell r="J1293">
            <v>2000.6999999999998</v>
          </cell>
        </row>
        <row r="1294">
          <cell r="B1294">
            <v>3307035</v>
          </cell>
          <cell r="C1294">
            <v>330</v>
          </cell>
          <cell r="D1294" t="str">
            <v>Birmingham</v>
          </cell>
          <cell r="E1294">
            <v>7035</v>
          </cell>
          <cell r="F1294" t="str">
            <v>The Dame Ellen Pinsent School</v>
          </cell>
          <cell r="G1294" t="str">
            <v>Maintained</v>
          </cell>
          <cell r="H1294" t="str">
            <v>Foundation special school</v>
          </cell>
          <cell r="I1294">
            <v>4280</v>
          </cell>
          <cell r="J1294">
            <v>9781.1999999999989</v>
          </cell>
        </row>
        <row r="1295">
          <cell r="B1295">
            <v>3307037</v>
          </cell>
          <cell r="C1295">
            <v>330</v>
          </cell>
          <cell r="D1295" t="str">
            <v>Birmingham</v>
          </cell>
          <cell r="E1295">
            <v>7037</v>
          </cell>
          <cell r="F1295" t="str">
            <v>Skilts School</v>
          </cell>
          <cell r="G1295" t="str">
            <v>Maintained</v>
          </cell>
          <cell r="H1295" t="str">
            <v>Community special school</v>
          </cell>
          <cell r="I1295">
            <v>0</v>
          </cell>
          <cell r="J1295">
            <v>0</v>
          </cell>
        </row>
        <row r="1296">
          <cell r="B1296">
            <v>3307040</v>
          </cell>
          <cell r="C1296">
            <v>330</v>
          </cell>
          <cell r="D1296" t="str">
            <v>Birmingham</v>
          </cell>
          <cell r="E1296">
            <v>7040</v>
          </cell>
          <cell r="F1296" t="str">
            <v>Mayfield School</v>
          </cell>
          <cell r="G1296" t="str">
            <v>Maintained</v>
          </cell>
          <cell r="H1296" t="str">
            <v>Community special school</v>
          </cell>
          <cell r="I1296">
            <v>5577</v>
          </cell>
          <cell r="J1296">
            <v>5557.5</v>
          </cell>
        </row>
        <row r="1297">
          <cell r="B1297">
            <v>3307045</v>
          </cell>
          <cell r="C1297">
            <v>330</v>
          </cell>
          <cell r="D1297" t="str">
            <v>Birmingham</v>
          </cell>
          <cell r="E1297">
            <v>7045</v>
          </cell>
          <cell r="F1297" t="str">
            <v>The Pines Special School</v>
          </cell>
          <cell r="G1297" t="str">
            <v>Maintained</v>
          </cell>
          <cell r="H1297" t="str">
            <v>Foundation special school</v>
          </cell>
          <cell r="I1297">
            <v>9596</v>
          </cell>
          <cell r="J1297">
            <v>15560.999999999998</v>
          </cell>
        </row>
        <row r="1298">
          <cell r="B1298">
            <v>3307047</v>
          </cell>
          <cell r="C1298">
            <v>330</v>
          </cell>
          <cell r="D1298" t="str">
            <v>Birmingham</v>
          </cell>
          <cell r="E1298">
            <v>7047</v>
          </cell>
          <cell r="F1298" t="str">
            <v>Springfield House Community Special School</v>
          </cell>
          <cell r="G1298" t="str">
            <v>Maintained</v>
          </cell>
          <cell r="H1298" t="str">
            <v>Community special school</v>
          </cell>
          <cell r="I1298">
            <v>2464</v>
          </cell>
          <cell r="J1298">
            <v>3112.2</v>
          </cell>
        </row>
        <row r="1299">
          <cell r="B1299">
            <v>3307051</v>
          </cell>
          <cell r="C1299">
            <v>330</v>
          </cell>
          <cell r="D1299" t="str">
            <v>Birmingham</v>
          </cell>
          <cell r="E1299">
            <v>7051</v>
          </cell>
          <cell r="F1299" t="str">
            <v>Cherry Oak School</v>
          </cell>
          <cell r="G1299" t="str">
            <v>Maintained</v>
          </cell>
          <cell r="H1299" t="str">
            <v>Community special school</v>
          </cell>
          <cell r="I1299">
            <v>3891</v>
          </cell>
          <cell r="J1299">
            <v>8002.7999999999993</v>
          </cell>
        </row>
        <row r="1300">
          <cell r="B1300">
            <v>3307052</v>
          </cell>
          <cell r="C1300">
            <v>330</v>
          </cell>
          <cell r="D1300" t="str">
            <v>Birmingham</v>
          </cell>
          <cell r="E1300">
            <v>7052</v>
          </cell>
          <cell r="F1300" t="str">
            <v>Beaufort School</v>
          </cell>
          <cell r="G1300" t="str">
            <v>Maintained</v>
          </cell>
          <cell r="H1300" t="str">
            <v>Community special school</v>
          </cell>
          <cell r="I1300">
            <v>4669</v>
          </cell>
          <cell r="J1300">
            <v>4668.2999999999993</v>
          </cell>
        </row>
        <row r="1301">
          <cell r="B1301">
            <v>3307060</v>
          </cell>
          <cell r="C1301">
            <v>330</v>
          </cell>
          <cell r="D1301" t="str">
            <v>Birmingham</v>
          </cell>
          <cell r="E1301">
            <v>7060</v>
          </cell>
          <cell r="F1301" t="str">
            <v>Langley School</v>
          </cell>
          <cell r="G1301" t="str">
            <v>Maintained</v>
          </cell>
          <cell r="H1301" t="str">
            <v>Foundation special school</v>
          </cell>
          <cell r="I1301">
            <v>3113</v>
          </cell>
          <cell r="J1301">
            <v>4001.3999999999996</v>
          </cell>
        </row>
        <row r="1302">
          <cell r="B1302">
            <v>3312008</v>
          </cell>
          <cell r="C1302">
            <v>331</v>
          </cell>
          <cell r="D1302" t="str">
            <v>Coventry</v>
          </cell>
          <cell r="E1302">
            <v>2008</v>
          </cell>
          <cell r="F1302" t="str">
            <v>Hollyfast Primary School</v>
          </cell>
          <cell r="G1302" t="str">
            <v>Maintained</v>
          </cell>
          <cell r="H1302" t="str">
            <v>Community school</v>
          </cell>
          <cell r="I1302">
            <v>50185</v>
          </cell>
          <cell r="J1302">
            <v>84029.4</v>
          </cell>
        </row>
        <row r="1303">
          <cell r="B1303">
            <v>3312013</v>
          </cell>
          <cell r="C1303">
            <v>331</v>
          </cell>
          <cell r="D1303" t="str">
            <v>Coventry</v>
          </cell>
          <cell r="E1303">
            <v>2013</v>
          </cell>
          <cell r="F1303" t="str">
            <v>Earlsdon Primary School</v>
          </cell>
          <cell r="G1303" t="str">
            <v>Maintained</v>
          </cell>
          <cell r="H1303" t="str">
            <v>Community school</v>
          </cell>
          <cell r="I1303">
            <v>39422</v>
          </cell>
          <cell r="J1303">
            <v>71358.299999999988</v>
          </cell>
        </row>
        <row r="1304">
          <cell r="B1304">
            <v>3312015</v>
          </cell>
          <cell r="C1304">
            <v>331</v>
          </cell>
          <cell r="D1304" t="str">
            <v>Coventry</v>
          </cell>
          <cell r="E1304">
            <v>2015</v>
          </cell>
          <cell r="F1304" t="str">
            <v>Edgewick Community Primary School</v>
          </cell>
          <cell r="G1304" t="str">
            <v>Maintained</v>
          </cell>
          <cell r="H1304" t="str">
            <v>Community school</v>
          </cell>
          <cell r="I1304">
            <v>34235</v>
          </cell>
          <cell r="J1304">
            <v>48683.7</v>
          </cell>
        </row>
        <row r="1305">
          <cell r="B1305">
            <v>3312021</v>
          </cell>
          <cell r="C1305">
            <v>331</v>
          </cell>
          <cell r="D1305" t="str">
            <v>Coventry</v>
          </cell>
          <cell r="E1305">
            <v>2021</v>
          </cell>
          <cell r="F1305" t="str">
            <v>Gosford Park Primary School</v>
          </cell>
          <cell r="G1305" t="str">
            <v>Maintained</v>
          </cell>
          <cell r="H1305" t="str">
            <v>Community school</v>
          </cell>
          <cell r="I1305">
            <v>28270</v>
          </cell>
          <cell r="J1305">
            <v>47349.899999999994</v>
          </cell>
        </row>
        <row r="1306">
          <cell r="B1306">
            <v>3312037</v>
          </cell>
          <cell r="C1306">
            <v>331</v>
          </cell>
          <cell r="D1306" t="str">
            <v>Coventry</v>
          </cell>
          <cell r="E1306">
            <v>2037</v>
          </cell>
          <cell r="F1306" t="str">
            <v>Little Heath Primary School</v>
          </cell>
          <cell r="G1306" t="str">
            <v>Maintained</v>
          </cell>
          <cell r="H1306" t="str">
            <v>Community school</v>
          </cell>
          <cell r="I1306">
            <v>13746</v>
          </cell>
          <cell r="J1306">
            <v>21340.799999999999</v>
          </cell>
        </row>
        <row r="1307">
          <cell r="B1307">
            <v>3312150</v>
          </cell>
          <cell r="C1307">
            <v>331</v>
          </cell>
          <cell r="D1307" t="str">
            <v>Coventry</v>
          </cell>
          <cell r="E1307">
            <v>2150</v>
          </cell>
          <cell r="F1307" t="str">
            <v>Longford Park Primary School</v>
          </cell>
          <cell r="G1307" t="str">
            <v>Maintained</v>
          </cell>
          <cell r="H1307" t="str">
            <v>Community school</v>
          </cell>
          <cell r="I1307">
            <v>17896</v>
          </cell>
          <cell r="J1307">
            <v>28676.699999999997</v>
          </cell>
        </row>
        <row r="1308">
          <cell r="B1308">
            <v>3312054</v>
          </cell>
          <cell r="C1308">
            <v>331</v>
          </cell>
          <cell r="D1308" t="str">
            <v>Coventry</v>
          </cell>
          <cell r="E1308">
            <v>2054</v>
          </cell>
          <cell r="F1308" t="str">
            <v>St Christopher Primary School</v>
          </cell>
          <cell r="G1308" t="str">
            <v>Maintained</v>
          </cell>
          <cell r="H1308" t="str">
            <v>Community school</v>
          </cell>
          <cell r="I1308">
            <v>39811</v>
          </cell>
          <cell r="J1308">
            <v>64466.999999999993</v>
          </cell>
        </row>
        <row r="1309">
          <cell r="B1309">
            <v>3312068</v>
          </cell>
          <cell r="C1309">
            <v>331</v>
          </cell>
          <cell r="D1309" t="str">
            <v>Coventry</v>
          </cell>
          <cell r="E1309">
            <v>2068</v>
          </cell>
          <cell r="F1309" t="str">
            <v>Whitley Abbey Primary School</v>
          </cell>
          <cell r="G1309" t="str">
            <v>Maintained</v>
          </cell>
          <cell r="H1309" t="str">
            <v>Community school</v>
          </cell>
          <cell r="I1309">
            <v>34494</v>
          </cell>
          <cell r="J1309">
            <v>46683</v>
          </cell>
        </row>
        <row r="1310">
          <cell r="B1310">
            <v>3312076</v>
          </cell>
          <cell r="C1310">
            <v>331</v>
          </cell>
          <cell r="D1310" t="str">
            <v>Coventry</v>
          </cell>
          <cell r="E1310">
            <v>2076</v>
          </cell>
          <cell r="F1310" t="str">
            <v>Allesley Hall Primary School</v>
          </cell>
          <cell r="G1310" t="str">
            <v>Maintained</v>
          </cell>
          <cell r="H1310" t="str">
            <v>Community school</v>
          </cell>
          <cell r="I1310">
            <v>21008</v>
          </cell>
          <cell r="J1310">
            <v>34234.199999999997</v>
          </cell>
        </row>
        <row r="1311">
          <cell r="B1311">
            <v>3312078</v>
          </cell>
          <cell r="C1311">
            <v>331</v>
          </cell>
          <cell r="D1311" t="str">
            <v>Coventry</v>
          </cell>
          <cell r="E1311">
            <v>2078</v>
          </cell>
          <cell r="F1311" t="str">
            <v>Ernesford Grange Primary School</v>
          </cell>
          <cell r="G1311" t="str">
            <v>Maintained</v>
          </cell>
          <cell r="H1311" t="str">
            <v>Community school</v>
          </cell>
          <cell r="I1311">
            <v>31382</v>
          </cell>
          <cell r="J1311">
            <v>52685.1</v>
          </cell>
        </row>
        <row r="1312">
          <cell r="B1312">
            <v>3312079</v>
          </cell>
          <cell r="C1312">
            <v>331</v>
          </cell>
          <cell r="D1312" t="str">
            <v>Coventry</v>
          </cell>
          <cell r="E1312">
            <v>2079</v>
          </cell>
          <cell r="F1312" t="str">
            <v>Potters Green Primary School</v>
          </cell>
          <cell r="G1312" t="str">
            <v>Maintained</v>
          </cell>
          <cell r="H1312" t="str">
            <v>Community school</v>
          </cell>
          <cell r="I1312">
            <v>20359</v>
          </cell>
          <cell r="J1312">
            <v>32011.199999999997</v>
          </cell>
        </row>
        <row r="1313">
          <cell r="B1313">
            <v>3312084</v>
          </cell>
          <cell r="C1313">
            <v>331</v>
          </cell>
          <cell r="D1313" t="str">
            <v>Coventry</v>
          </cell>
          <cell r="E1313">
            <v>2084</v>
          </cell>
          <cell r="F1313" t="str">
            <v>Allesley Primary School</v>
          </cell>
          <cell r="G1313" t="str">
            <v>Maintained</v>
          </cell>
          <cell r="H1313" t="str">
            <v>Community school</v>
          </cell>
          <cell r="I1313">
            <v>34235</v>
          </cell>
          <cell r="J1313">
            <v>56908.799999999996</v>
          </cell>
        </row>
        <row r="1314">
          <cell r="B1314">
            <v>3312091</v>
          </cell>
          <cell r="C1314">
            <v>331</v>
          </cell>
          <cell r="D1314" t="str">
            <v>Coventry</v>
          </cell>
          <cell r="E1314">
            <v>2091</v>
          </cell>
          <cell r="F1314" t="str">
            <v>Grangehurst Primary School</v>
          </cell>
          <cell r="G1314" t="str">
            <v>Maintained</v>
          </cell>
          <cell r="H1314" t="str">
            <v>Community school</v>
          </cell>
          <cell r="I1314">
            <v>38384</v>
          </cell>
          <cell r="J1314">
            <v>60243.299999999996</v>
          </cell>
        </row>
        <row r="1315">
          <cell r="B1315">
            <v>3312092</v>
          </cell>
          <cell r="C1315">
            <v>331</v>
          </cell>
          <cell r="D1315" t="str">
            <v>Coventry</v>
          </cell>
          <cell r="E1315">
            <v>2092</v>
          </cell>
          <cell r="F1315" t="str">
            <v>Grange Farm Primary School</v>
          </cell>
          <cell r="G1315" t="str">
            <v>Maintained</v>
          </cell>
          <cell r="H1315" t="str">
            <v>Community school</v>
          </cell>
          <cell r="I1315">
            <v>41237</v>
          </cell>
          <cell r="J1315">
            <v>69802.2</v>
          </cell>
        </row>
        <row r="1316">
          <cell r="B1316">
            <v>3312101</v>
          </cell>
          <cell r="C1316">
            <v>331</v>
          </cell>
          <cell r="D1316" t="str">
            <v>Coventry</v>
          </cell>
          <cell r="E1316">
            <v>2101</v>
          </cell>
          <cell r="F1316" t="str">
            <v>Park Hill Primary School</v>
          </cell>
          <cell r="G1316" t="str">
            <v>Maintained</v>
          </cell>
          <cell r="H1316" t="str">
            <v>Community school</v>
          </cell>
          <cell r="I1316">
            <v>34364</v>
          </cell>
          <cell r="J1316">
            <v>62910.899999999994</v>
          </cell>
        </row>
        <row r="1317">
          <cell r="B1317">
            <v>3312107</v>
          </cell>
          <cell r="C1317">
            <v>331</v>
          </cell>
          <cell r="D1317" t="str">
            <v>Coventry</v>
          </cell>
          <cell r="E1317">
            <v>2107</v>
          </cell>
          <cell r="F1317" t="str">
            <v>Cannon Park Primary School</v>
          </cell>
          <cell r="G1317" t="str">
            <v>Maintained</v>
          </cell>
          <cell r="H1317" t="str">
            <v>Community school</v>
          </cell>
          <cell r="I1317">
            <v>18155</v>
          </cell>
          <cell r="J1317">
            <v>32233.499999999996</v>
          </cell>
        </row>
        <row r="1318">
          <cell r="B1318">
            <v>3312118</v>
          </cell>
          <cell r="C1318">
            <v>331</v>
          </cell>
          <cell r="D1318" t="str">
            <v>Coventry</v>
          </cell>
          <cell r="E1318">
            <v>2118</v>
          </cell>
          <cell r="F1318" t="str">
            <v>Sowe Valley Primary School</v>
          </cell>
          <cell r="G1318" t="str">
            <v>Maintained</v>
          </cell>
          <cell r="H1318" t="str">
            <v>Community school</v>
          </cell>
          <cell r="I1318">
            <v>14265</v>
          </cell>
          <cell r="J1318">
            <v>23786.1</v>
          </cell>
        </row>
        <row r="1319">
          <cell r="B1319">
            <v>3312149</v>
          </cell>
          <cell r="C1319">
            <v>331</v>
          </cell>
          <cell r="D1319" t="str">
            <v>Coventry</v>
          </cell>
          <cell r="E1319">
            <v>2149</v>
          </cell>
          <cell r="F1319" t="str">
            <v>Broad Heath Community Primary School</v>
          </cell>
          <cell r="G1319" t="str">
            <v>Maintained</v>
          </cell>
          <cell r="H1319" t="str">
            <v>Community school</v>
          </cell>
          <cell r="I1319">
            <v>52519</v>
          </cell>
          <cell r="J1319">
            <v>80250.299999999988</v>
          </cell>
        </row>
        <row r="1320">
          <cell r="B1320">
            <v>3312121</v>
          </cell>
          <cell r="C1320">
            <v>331</v>
          </cell>
          <cell r="D1320" t="str">
            <v>Coventry</v>
          </cell>
          <cell r="E1320">
            <v>2121</v>
          </cell>
          <cell r="F1320" t="str">
            <v>Joseph Cash Primary School</v>
          </cell>
          <cell r="G1320" t="str">
            <v>Maintained</v>
          </cell>
          <cell r="H1320" t="str">
            <v>Community school</v>
          </cell>
          <cell r="I1320">
            <v>30733</v>
          </cell>
          <cell r="J1320">
            <v>43348.5</v>
          </cell>
        </row>
        <row r="1321">
          <cell r="B1321">
            <v>3312122</v>
          </cell>
          <cell r="C1321">
            <v>331</v>
          </cell>
          <cell r="D1321" t="str">
            <v>Coventry</v>
          </cell>
          <cell r="E1321">
            <v>2122</v>
          </cell>
          <cell r="F1321" t="str">
            <v>Whoberley Hall Primary School</v>
          </cell>
          <cell r="G1321" t="str">
            <v>Maintained</v>
          </cell>
          <cell r="H1321" t="str">
            <v>Community school</v>
          </cell>
          <cell r="I1321">
            <v>12449</v>
          </cell>
          <cell r="J1321">
            <v>19784.699999999997</v>
          </cell>
        </row>
        <row r="1322">
          <cell r="B1322">
            <v>3312125</v>
          </cell>
          <cell r="C1322">
            <v>331</v>
          </cell>
          <cell r="D1322" t="str">
            <v>Coventry</v>
          </cell>
          <cell r="E1322">
            <v>2125</v>
          </cell>
          <cell r="F1322" t="str">
            <v>Holbrook Primary School</v>
          </cell>
          <cell r="G1322" t="str">
            <v>Maintained</v>
          </cell>
          <cell r="H1322" t="str">
            <v>Community school</v>
          </cell>
          <cell r="I1322">
            <v>49407</v>
          </cell>
          <cell r="J1322">
            <v>73803.599999999991</v>
          </cell>
        </row>
        <row r="1323">
          <cell r="B1323">
            <v>3312129</v>
          </cell>
          <cell r="C1323">
            <v>331</v>
          </cell>
          <cell r="D1323" t="str">
            <v>Coventry</v>
          </cell>
          <cell r="E1323">
            <v>2129</v>
          </cell>
          <cell r="F1323" t="str">
            <v>Stoke Primary School</v>
          </cell>
          <cell r="G1323" t="str">
            <v>Maintained</v>
          </cell>
          <cell r="H1323" t="str">
            <v>Community school</v>
          </cell>
          <cell r="I1323">
            <v>32808</v>
          </cell>
          <cell r="J1323">
            <v>54685.799999999996</v>
          </cell>
        </row>
        <row r="1324">
          <cell r="B1324">
            <v>3312130</v>
          </cell>
          <cell r="C1324">
            <v>331</v>
          </cell>
          <cell r="D1324" t="str">
            <v>Coventry</v>
          </cell>
          <cell r="E1324">
            <v>2130</v>
          </cell>
          <cell r="F1324" t="str">
            <v>Coundon Primary School</v>
          </cell>
          <cell r="G1324" t="str">
            <v>Maintained</v>
          </cell>
          <cell r="H1324" t="str">
            <v>Community school</v>
          </cell>
          <cell r="I1324">
            <v>52389</v>
          </cell>
          <cell r="J1324">
            <v>81361.799999999988</v>
          </cell>
        </row>
        <row r="1325">
          <cell r="B1325">
            <v>3312131</v>
          </cell>
          <cell r="C1325">
            <v>331</v>
          </cell>
          <cell r="D1325" t="str">
            <v>Coventry</v>
          </cell>
          <cell r="E1325">
            <v>2131</v>
          </cell>
          <cell r="F1325" t="str">
            <v>Aldermoor Farm Primary School</v>
          </cell>
          <cell r="G1325" t="str">
            <v>Maintained</v>
          </cell>
          <cell r="H1325" t="str">
            <v>Community school</v>
          </cell>
          <cell r="I1325">
            <v>36050</v>
          </cell>
          <cell r="J1325">
            <v>54908.1</v>
          </cell>
        </row>
        <row r="1326">
          <cell r="B1326">
            <v>3312132</v>
          </cell>
          <cell r="C1326">
            <v>331</v>
          </cell>
          <cell r="D1326" t="str">
            <v>Coventry</v>
          </cell>
          <cell r="E1326">
            <v>2132</v>
          </cell>
          <cell r="F1326" t="str">
            <v>Ravensdale Primary School</v>
          </cell>
          <cell r="G1326" t="str">
            <v>Maintained</v>
          </cell>
          <cell r="H1326" t="str">
            <v>Community school</v>
          </cell>
          <cell r="I1326">
            <v>39422</v>
          </cell>
          <cell r="J1326">
            <v>66912.299999999988</v>
          </cell>
        </row>
        <row r="1327">
          <cell r="B1327">
            <v>3312152</v>
          </cell>
          <cell r="C1327">
            <v>331</v>
          </cell>
          <cell r="D1327" t="str">
            <v>Coventry</v>
          </cell>
          <cell r="E1327">
            <v>2152</v>
          </cell>
          <cell r="F1327" t="str">
            <v>Stoke Heath Primary School</v>
          </cell>
          <cell r="G1327" t="str">
            <v>Maintained</v>
          </cell>
          <cell r="H1327" t="str">
            <v>Community school</v>
          </cell>
          <cell r="I1327">
            <v>32290</v>
          </cell>
          <cell r="J1327">
            <v>48461.399999999994</v>
          </cell>
        </row>
        <row r="1328">
          <cell r="B1328">
            <v>3312135</v>
          </cell>
          <cell r="C1328">
            <v>331</v>
          </cell>
          <cell r="D1328" t="str">
            <v>Coventry</v>
          </cell>
          <cell r="E1328">
            <v>2135</v>
          </cell>
          <cell r="F1328" t="str">
            <v>Whitmore Park Primary School</v>
          </cell>
          <cell r="G1328" t="str">
            <v>Maintained</v>
          </cell>
          <cell r="H1328" t="str">
            <v>Community school</v>
          </cell>
          <cell r="I1328">
            <v>55631</v>
          </cell>
          <cell r="J1328">
            <v>91809.9</v>
          </cell>
        </row>
        <row r="1329">
          <cell r="B1329">
            <v>3312136</v>
          </cell>
          <cell r="C1329">
            <v>331</v>
          </cell>
          <cell r="D1329" t="str">
            <v>Coventry</v>
          </cell>
          <cell r="E1329">
            <v>2136</v>
          </cell>
          <cell r="F1329" t="str">
            <v>Stivichall Primary School</v>
          </cell>
          <cell r="G1329" t="str">
            <v>Maintained</v>
          </cell>
          <cell r="H1329" t="str">
            <v>Community school</v>
          </cell>
          <cell r="I1329">
            <v>48888</v>
          </cell>
          <cell r="J1329">
            <v>84029.4</v>
          </cell>
        </row>
        <row r="1330">
          <cell r="B1330">
            <v>3312140</v>
          </cell>
          <cell r="C1330">
            <v>331</v>
          </cell>
          <cell r="D1330" t="str">
            <v>Coventry</v>
          </cell>
          <cell r="E1330">
            <v>2140</v>
          </cell>
          <cell r="F1330" t="str">
            <v>John Gulson Primary School</v>
          </cell>
          <cell r="G1330" t="str">
            <v>Maintained</v>
          </cell>
          <cell r="H1330" t="str">
            <v>Community school</v>
          </cell>
          <cell r="I1330">
            <v>41237</v>
          </cell>
          <cell r="J1330">
            <v>61577.1</v>
          </cell>
        </row>
        <row r="1331">
          <cell r="B1331">
            <v>3312141</v>
          </cell>
          <cell r="C1331">
            <v>331</v>
          </cell>
          <cell r="D1331" t="str">
            <v>Coventry</v>
          </cell>
          <cell r="E1331">
            <v>2141</v>
          </cell>
          <cell r="F1331" t="str">
            <v>Manor Park Primary School</v>
          </cell>
          <cell r="G1331" t="str">
            <v>Maintained</v>
          </cell>
          <cell r="H1331" t="str">
            <v>Community school</v>
          </cell>
          <cell r="I1331">
            <v>60170</v>
          </cell>
          <cell r="J1331">
            <v>106259.4</v>
          </cell>
        </row>
        <row r="1332">
          <cell r="B1332">
            <v>3312142</v>
          </cell>
          <cell r="C1332">
            <v>331</v>
          </cell>
          <cell r="D1332" t="str">
            <v>Coventry</v>
          </cell>
          <cell r="E1332">
            <v>2142</v>
          </cell>
          <cell r="F1332" t="str">
            <v>Templars Primary School</v>
          </cell>
          <cell r="G1332" t="str">
            <v>Maintained</v>
          </cell>
          <cell r="H1332" t="str">
            <v>Community school</v>
          </cell>
          <cell r="I1332">
            <v>42145</v>
          </cell>
          <cell r="J1332">
            <v>72247.5</v>
          </cell>
        </row>
        <row r="1333">
          <cell r="B1333">
            <v>3312145</v>
          </cell>
          <cell r="C1333">
            <v>331</v>
          </cell>
          <cell r="D1333" t="str">
            <v>Coventry</v>
          </cell>
          <cell r="E1333">
            <v>2145</v>
          </cell>
          <cell r="F1333" t="str">
            <v>Frederick Bird Primary School</v>
          </cell>
          <cell r="G1333" t="str">
            <v>Maintained</v>
          </cell>
          <cell r="H1333" t="str">
            <v>Community school</v>
          </cell>
          <cell r="I1333">
            <v>53038</v>
          </cell>
          <cell r="J1333">
            <v>68690.7</v>
          </cell>
        </row>
        <row r="1334">
          <cell r="B1334">
            <v>3312146</v>
          </cell>
          <cell r="C1334">
            <v>331</v>
          </cell>
          <cell r="D1334" t="str">
            <v>Coventry</v>
          </cell>
          <cell r="E1334">
            <v>2146</v>
          </cell>
          <cell r="F1334" t="str">
            <v>Wyken Croft Primary School</v>
          </cell>
          <cell r="G1334" t="str">
            <v>Maintained</v>
          </cell>
          <cell r="H1334" t="str">
            <v>Community school</v>
          </cell>
          <cell r="I1334">
            <v>72359</v>
          </cell>
          <cell r="J1334">
            <v>124043.4</v>
          </cell>
        </row>
        <row r="1335">
          <cell r="B1335">
            <v>3312147</v>
          </cell>
          <cell r="C1335">
            <v>331</v>
          </cell>
          <cell r="D1335" t="str">
            <v>Coventry</v>
          </cell>
          <cell r="E1335">
            <v>2147</v>
          </cell>
          <cell r="F1335" t="str">
            <v>Moseley Primary School</v>
          </cell>
          <cell r="G1335" t="str">
            <v>Maintained</v>
          </cell>
          <cell r="H1335" t="str">
            <v>Community school</v>
          </cell>
          <cell r="I1335">
            <v>41367</v>
          </cell>
          <cell r="J1335">
            <v>63800.1</v>
          </cell>
        </row>
        <row r="1336">
          <cell r="B1336">
            <v>3312151</v>
          </cell>
          <cell r="C1336">
            <v>331</v>
          </cell>
          <cell r="D1336" t="str">
            <v>Coventry</v>
          </cell>
          <cell r="E1336">
            <v>2151</v>
          </cell>
          <cell r="F1336" t="str">
            <v>John Shelton Community Primary School</v>
          </cell>
          <cell r="G1336" t="str">
            <v>Maintained</v>
          </cell>
          <cell r="H1336" t="str">
            <v>Community school</v>
          </cell>
          <cell r="I1336">
            <v>17896</v>
          </cell>
          <cell r="J1336">
            <v>27787.499999999996</v>
          </cell>
        </row>
        <row r="1337">
          <cell r="B1337">
            <v>3313008</v>
          </cell>
          <cell r="C1337">
            <v>331</v>
          </cell>
          <cell r="D1337" t="str">
            <v>Coventry</v>
          </cell>
          <cell r="E1337">
            <v>3008</v>
          </cell>
          <cell r="F1337" t="str">
            <v>All Saints Church of England Primary School</v>
          </cell>
          <cell r="G1337" t="str">
            <v>Maintained</v>
          </cell>
          <cell r="H1337" t="str">
            <v>Voluntary controlled school</v>
          </cell>
          <cell r="I1337">
            <v>13487</v>
          </cell>
          <cell r="J1337">
            <v>27787.499999999996</v>
          </cell>
        </row>
        <row r="1338">
          <cell r="B1338">
            <v>3313009</v>
          </cell>
          <cell r="C1338">
            <v>331</v>
          </cell>
          <cell r="D1338" t="str">
            <v>Coventry</v>
          </cell>
          <cell r="E1338">
            <v>3009</v>
          </cell>
          <cell r="F1338" t="str">
            <v>St Andrew's Church of England Infant School</v>
          </cell>
          <cell r="G1338" t="str">
            <v>Maintained</v>
          </cell>
          <cell r="H1338" t="str">
            <v>Voluntary controlled school</v>
          </cell>
          <cell r="I1338">
            <v>40200</v>
          </cell>
          <cell r="J1338">
            <v>66912.299999999988</v>
          </cell>
        </row>
        <row r="1339">
          <cell r="B1339">
            <v>3313406</v>
          </cell>
          <cell r="C1339">
            <v>331</v>
          </cell>
          <cell r="D1339" t="str">
            <v>Coventry</v>
          </cell>
          <cell r="E1339">
            <v>3406</v>
          </cell>
          <cell r="F1339" t="str">
            <v>St Osburg's Catholic Primary School</v>
          </cell>
          <cell r="G1339" t="str">
            <v>Maintained</v>
          </cell>
          <cell r="H1339" t="str">
            <v>Voluntary aided school</v>
          </cell>
          <cell r="I1339">
            <v>19063</v>
          </cell>
          <cell r="J1339">
            <v>30899.699999999997</v>
          </cell>
        </row>
        <row r="1340">
          <cell r="B1340">
            <v>3313408</v>
          </cell>
          <cell r="C1340">
            <v>331</v>
          </cell>
          <cell r="D1340" t="str">
            <v>Coventry</v>
          </cell>
          <cell r="E1340">
            <v>3408</v>
          </cell>
          <cell r="F1340" t="str">
            <v>Our Lady of the Assumption Catholic Primary School</v>
          </cell>
          <cell r="G1340" t="str">
            <v>Maintained</v>
          </cell>
          <cell r="H1340" t="str">
            <v>Voluntary aided school</v>
          </cell>
          <cell r="I1340">
            <v>15432</v>
          </cell>
          <cell r="J1340">
            <v>21785.399999999998</v>
          </cell>
        </row>
        <row r="1341">
          <cell r="B1341">
            <v>3313418</v>
          </cell>
          <cell r="C1341">
            <v>331</v>
          </cell>
          <cell r="D1341" t="str">
            <v>Coventry</v>
          </cell>
          <cell r="E1341">
            <v>3418</v>
          </cell>
          <cell r="F1341" t="str">
            <v>St Anne's Catholic Primary School</v>
          </cell>
          <cell r="G1341" t="str">
            <v>Maintained</v>
          </cell>
          <cell r="H1341" t="str">
            <v>Voluntary aided school</v>
          </cell>
          <cell r="I1341">
            <v>12320</v>
          </cell>
          <cell r="J1341">
            <v>22674.6</v>
          </cell>
        </row>
        <row r="1342">
          <cell r="B1342">
            <v>3313433</v>
          </cell>
          <cell r="C1342">
            <v>331</v>
          </cell>
          <cell r="D1342" t="str">
            <v>Coventry</v>
          </cell>
          <cell r="E1342">
            <v>3433</v>
          </cell>
          <cell r="F1342" t="str">
            <v>All Souls' Catholic Primary School</v>
          </cell>
          <cell r="G1342" t="str">
            <v>Maintained</v>
          </cell>
          <cell r="H1342" t="str">
            <v>Voluntary aided school</v>
          </cell>
          <cell r="I1342">
            <v>18544</v>
          </cell>
          <cell r="J1342">
            <v>31121.999999999996</v>
          </cell>
        </row>
        <row r="1343">
          <cell r="B1343">
            <v>3313435</v>
          </cell>
          <cell r="C1343">
            <v>331</v>
          </cell>
          <cell r="D1343" t="str">
            <v>Coventry</v>
          </cell>
          <cell r="E1343">
            <v>3435</v>
          </cell>
          <cell r="F1343" t="str">
            <v>Holy Family Catholic Primary School</v>
          </cell>
          <cell r="G1343" t="str">
            <v>Maintained</v>
          </cell>
          <cell r="H1343" t="str">
            <v>Voluntary aided school</v>
          </cell>
          <cell r="I1343">
            <v>38125</v>
          </cell>
          <cell r="J1343">
            <v>69802.2</v>
          </cell>
        </row>
        <row r="1344">
          <cell r="B1344">
            <v>3317009</v>
          </cell>
          <cell r="C1344">
            <v>331</v>
          </cell>
          <cell r="D1344" t="str">
            <v>Coventry</v>
          </cell>
          <cell r="E1344">
            <v>7009</v>
          </cell>
          <cell r="F1344" t="str">
            <v>Sherbourne Fields School</v>
          </cell>
          <cell r="G1344" t="str">
            <v>Maintained</v>
          </cell>
          <cell r="H1344" t="str">
            <v>Community special school</v>
          </cell>
          <cell r="I1344">
            <v>4150</v>
          </cell>
          <cell r="J1344">
            <v>7780.4999999999991</v>
          </cell>
        </row>
        <row r="1345">
          <cell r="B1345">
            <v>3317017</v>
          </cell>
          <cell r="C1345">
            <v>331</v>
          </cell>
          <cell r="D1345" t="str">
            <v>Coventry</v>
          </cell>
          <cell r="E1345">
            <v>7017</v>
          </cell>
          <cell r="F1345" t="str">
            <v>Tiverton School</v>
          </cell>
          <cell r="G1345" t="str">
            <v>Maintained</v>
          </cell>
          <cell r="H1345" t="str">
            <v>Community special school</v>
          </cell>
          <cell r="I1345">
            <v>7911</v>
          </cell>
          <cell r="J1345">
            <v>12004.199999999999</v>
          </cell>
        </row>
        <row r="1346">
          <cell r="B1346">
            <v>3322023</v>
          </cell>
          <cell r="C1346">
            <v>332</v>
          </cell>
          <cell r="D1346" t="str">
            <v>Dudley</v>
          </cell>
          <cell r="E1346">
            <v>2023</v>
          </cell>
          <cell r="F1346" t="str">
            <v>Brierley Hill Primary School</v>
          </cell>
          <cell r="G1346" t="str">
            <v>Maintained</v>
          </cell>
          <cell r="H1346" t="str">
            <v>Community school</v>
          </cell>
          <cell r="I1346">
            <v>12449</v>
          </cell>
          <cell r="J1346">
            <v>19562.399999999998</v>
          </cell>
        </row>
        <row r="1347">
          <cell r="B1347">
            <v>3322024</v>
          </cell>
          <cell r="C1347">
            <v>332</v>
          </cell>
          <cell r="D1347" t="str">
            <v>Dudley</v>
          </cell>
          <cell r="E1347">
            <v>2024</v>
          </cell>
          <cell r="F1347" t="str">
            <v>Brockmoor Primary School</v>
          </cell>
          <cell r="G1347" t="str">
            <v>Maintained</v>
          </cell>
          <cell r="H1347" t="str">
            <v>Community school</v>
          </cell>
          <cell r="I1347">
            <v>23212</v>
          </cell>
          <cell r="J1347">
            <v>31566.6</v>
          </cell>
        </row>
        <row r="1348">
          <cell r="B1348">
            <v>3322029</v>
          </cell>
          <cell r="C1348">
            <v>332</v>
          </cell>
          <cell r="D1348" t="str">
            <v>Dudley</v>
          </cell>
          <cell r="E1348">
            <v>2029</v>
          </cell>
          <cell r="F1348" t="str">
            <v>Brook Primary School</v>
          </cell>
          <cell r="G1348" t="str">
            <v>Maintained</v>
          </cell>
          <cell r="H1348" t="str">
            <v>Community school</v>
          </cell>
          <cell r="I1348">
            <v>30474</v>
          </cell>
          <cell r="J1348">
            <v>51128.999999999993</v>
          </cell>
        </row>
        <row r="1349">
          <cell r="B1349">
            <v>3322035</v>
          </cell>
          <cell r="C1349">
            <v>332</v>
          </cell>
          <cell r="D1349" t="str">
            <v>Dudley</v>
          </cell>
          <cell r="E1349">
            <v>2035</v>
          </cell>
          <cell r="F1349" t="str">
            <v>Maidensbridge Primary School</v>
          </cell>
          <cell r="G1349" t="str">
            <v>Maintained</v>
          </cell>
          <cell r="H1349" t="str">
            <v>Community school</v>
          </cell>
          <cell r="I1349">
            <v>20748</v>
          </cell>
          <cell r="J1349">
            <v>31344.3</v>
          </cell>
        </row>
        <row r="1350">
          <cell r="B1350">
            <v>3322036</v>
          </cell>
          <cell r="C1350">
            <v>332</v>
          </cell>
          <cell r="D1350" t="str">
            <v>Dudley</v>
          </cell>
          <cell r="E1350">
            <v>2036</v>
          </cell>
          <cell r="F1350" t="str">
            <v>Mount Pleasant Primary School</v>
          </cell>
          <cell r="G1350" t="str">
            <v>Maintained</v>
          </cell>
          <cell r="H1350" t="str">
            <v>Community school</v>
          </cell>
          <cell r="I1350">
            <v>31901</v>
          </cell>
          <cell r="J1350">
            <v>46905.299999999996</v>
          </cell>
        </row>
        <row r="1351">
          <cell r="B1351">
            <v>3322043</v>
          </cell>
          <cell r="C1351">
            <v>332</v>
          </cell>
          <cell r="D1351" t="str">
            <v>Dudley</v>
          </cell>
          <cell r="E1351">
            <v>2043</v>
          </cell>
          <cell r="F1351" t="str">
            <v>Dawley Brook Primary School</v>
          </cell>
          <cell r="G1351" t="str">
            <v>Maintained</v>
          </cell>
          <cell r="H1351" t="str">
            <v>Community school</v>
          </cell>
          <cell r="I1351">
            <v>18155</v>
          </cell>
          <cell r="J1351">
            <v>31788.899999999998</v>
          </cell>
        </row>
        <row r="1352">
          <cell r="B1352">
            <v>3322052</v>
          </cell>
          <cell r="C1352">
            <v>332</v>
          </cell>
          <cell r="D1352" t="str">
            <v>Dudley</v>
          </cell>
          <cell r="E1352">
            <v>2052</v>
          </cell>
          <cell r="F1352" t="str">
            <v>Red Hall Primary School</v>
          </cell>
          <cell r="G1352" t="str">
            <v>Maintained</v>
          </cell>
          <cell r="H1352" t="str">
            <v>Community school</v>
          </cell>
          <cell r="I1352">
            <v>21786</v>
          </cell>
          <cell r="J1352">
            <v>34678.799999999996</v>
          </cell>
        </row>
        <row r="1353">
          <cell r="B1353">
            <v>3322063</v>
          </cell>
          <cell r="C1353">
            <v>332</v>
          </cell>
          <cell r="D1353" t="str">
            <v>Dudley</v>
          </cell>
          <cell r="E1353">
            <v>2063</v>
          </cell>
          <cell r="F1353" t="str">
            <v>Fairhaven Primary School</v>
          </cell>
          <cell r="G1353" t="str">
            <v>Maintained</v>
          </cell>
          <cell r="H1353" t="str">
            <v>Community school</v>
          </cell>
          <cell r="I1353">
            <v>24379</v>
          </cell>
          <cell r="J1353">
            <v>35790.299999999996</v>
          </cell>
        </row>
        <row r="1354">
          <cell r="B1354">
            <v>3322067</v>
          </cell>
          <cell r="C1354">
            <v>332</v>
          </cell>
          <cell r="D1354" t="str">
            <v>Dudley</v>
          </cell>
          <cell r="E1354">
            <v>2067</v>
          </cell>
          <cell r="F1354" t="str">
            <v>Thorns Primary School</v>
          </cell>
          <cell r="G1354" t="str">
            <v>Maintained</v>
          </cell>
          <cell r="H1354" t="str">
            <v>Community school</v>
          </cell>
          <cell r="I1354">
            <v>11412</v>
          </cell>
          <cell r="J1354">
            <v>15783.3</v>
          </cell>
        </row>
        <row r="1355">
          <cell r="B1355">
            <v>3322072</v>
          </cell>
          <cell r="C1355">
            <v>332</v>
          </cell>
          <cell r="D1355" t="str">
            <v>Dudley</v>
          </cell>
          <cell r="E1355">
            <v>2072</v>
          </cell>
          <cell r="F1355" t="str">
            <v>Crestwood Park Primary School</v>
          </cell>
          <cell r="G1355" t="str">
            <v>Maintained</v>
          </cell>
          <cell r="H1355" t="str">
            <v>Community school</v>
          </cell>
          <cell r="I1355">
            <v>16599</v>
          </cell>
          <cell r="J1355">
            <v>25342.199999999997</v>
          </cell>
        </row>
        <row r="1356">
          <cell r="B1356">
            <v>3322075</v>
          </cell>
          <cell r="C1356">
            <v>332</v>
          </cell>
          <cell r="D1356" t="str">
            <v>Dudley</v>
          </cell>
          <cell r="E1356">
            <v>2075</v>
          </cell>
          <cell r="F1356" t="str">
            <v>Peters Hill Primary School</v>
          </cell>
          <cell r="G1356" t="str">
            <v>Maintained</v>
          </cell>
          <cell r="H1356" t="str">
            <v>Community school</v>
          </cell>
          <cell r="I1356">
            <v>58354</v>
          </cell>
          <cell r="J1356">
            <v>102702.59999999999</v>
          </cell>
        </row>
        <row r="1357">
          <cell r="B1357">
            <v>3322077</v>
          </cell>
          <cell r="C1357">
            <v>332</v>
          </cell>
          <cell r="D1357" t="str">
            <v>Dudley</v>
          </cell>
          <cell r="E1357">
            <v>2077</v>
          </cell>
          <cell r="F1357" t="str">
            <v>Blanford Mere Primary School</v>
          </cell>
          <cell r="G1357" t="str">
            <v>Maintained</v>
          </cell>
          <cell r="H1357" t="str">
            <v>Community school</v>
          </cell>
          <cell r="I1357">
            <v>27751</v>
          </cell>
          <cell r="J1357">
            <v>47572.2</v>
          </cell>
        </row>
        <row r="1358">
          <cell r="B1358">
            <v>3322109</v>
          </cell>
          <cell r="C1358">
            <v>332</v>
          </cell>
          <cell r="D1358" t="str">
            <v>Dudley</v>
          </cell>
          <cell r="E1358">
            <v>2109</v>
          </cell>
          <cell r="F1358" t="str">
            <v>Greenfield Primary School</v>
          </cell>
          <cell r="G1358" t="str">
            <v>Maintained</v>
          </cell>
          <cell r="H1358" t="str">
            <v>Community school</v>
          </cell>
          <cell r="I1358">
            <v>26195</v>
          </cell>
          <cell r="J1358">
            <v>45793.799999999996</v>
          </cell>
        </row>
        <row r="1359">
          <cell r="B1359">
            <v>3322111</v>
          </cell>
          <cell r="C1359">
            <v>332</v>
          </cell>
          <cell r="D1359" t="str">
            <v>Dudley</v>
          </cell>
          <cell r="E1359">
            <v>2111</v>
          </cell>
          <cell r="F1359" t="str">
            <v>Wollescote Primary School</v>
          </cell>
          <cell r="G1359" t="str">
            <v>Maintained</v>
          </cell>
          <cell r="H1359" t="str">
            <v>Community school</v>
          </cell>
          <cell r="I1359">
            <v>29048</v>
          </cell>
          <cell r="J1359">
            <v>46683</v>
          </cell>
        </row>
        <row r="1360">
          <cell r="B1360">
            <v>3322112</v>
          </cell>
          <cell r="C1360">
            <v>332</v>
          </cell>
          <cell r="D1360" t="str">
            <v>Dudley</v>
          </cell>
          <cell r="E1360">
            <v>2112</v>
          </cell>
          <cell r="F1360" t="str">
            <v>Caslon Primary Community  School</v>
          </cell>
          <cell r="G1360" t="str">
            <v>Maintained</v>
          </cell>
          <cell r="H1360" t="str">
            <v>Community school</v>
          </cell>
          <cell r="I1360">
            <v>12060</v>
          </cell>
          <cell r="J1360">
            <v>15338.699999999999</v>
          </cell>
        </row>
        <row r="1361">
          <cell r="B1361">
            <v>3322116</v>
          </cell>
          <cell r="C1361">
            <v>332</v>
          </cell>
          <cell r="D1361" t="str">
            <v>Dudley</v>
          </cell>
          <cell r="E1361">
            <v>2116</v>
          </cell>
          <cell r="F1361" t="str">
            <v>Huntingtree Primary School</v>
          </cell>
          <cell r="G1361" t="str">
            <v>Maintained</v>
          </cell>
          <cell r="H1361" t="str">
            <v>Community school</v>
          </cell>
          <cell r="I1361">
            <v>29566</v>
          </cell>
          <cell r="J1361">
            <v>44682.299999999996</v>
          </cell>
        </row>
        <row r="1362">
          <cell r="B1362">
            <v>3322118</v>
          </cell>
          <cell r="C1362">
            <v>332</v>
          </cell>
          <cell r="D1362" t="str">
            <v>Dudley</v>
          </cell>
          <cell r="E1362">
            <v>2118</v>
          </cell>
          <cell r="F1362" t="str">
            <v>Rufford Primary School</v>
          </cell>
          <cell r="G1362" t="str">
            <v>Maintained</v>
          </cell>
          <cell r="H1362" t="str">
            <v>Community school</v>
          </cell>
          <cell r="I1362">
            <v>12579</v>
          </cell>
          <cell r="J1362">
            <v>20896.199999999997</v>
          </cell>
        </row>
        <row r="1363">
          <cell r="B1363">
            <v>3322122</v>
          </cell>
          <cell r="C1363">
            <v>332</v>
          </cell>
          <cell r="D1363" t="str">
            <v>Dudley</v>
          </cell>
          <cell r="E1363">
            <v>2122</v>
          </cell>
          <cell r="F1363" t="str">
            <v>The Ridge Primary School</v>
          </cell>
          <cell r="G1363" t="str">
            <v>Maintained</v>
          </cell>
          <cell r="H1363" t="str">
            <v>Community school</v>
          </cell>
          <cell r="I1363">
            <v>16340</v>
          </cell>
          <cell r="J1363">
            <v>26453.699999999997</v>
          </cell>
        </row>
        <row r="1364">
          <cell r="B1364">
            <v>3322123</v>
          </cell>
          <cell r="C1364">
            <v>332</v>
          </cell>
          <cell r="D1364" t="str">
            <v>Dudley</v>
          </cell>
          <cell r="E1364">
            <v>2123</v>
          </cell>
          <cell r="F1364" t="str">
            <v>Amblecote Primary School</v>
          </cell>
          <cell r="G1364" t="str">
            <v>Maintained</v>
          </cell>
          <cell r="H1364" t="str">
            <v>Community school</v>
          </cell>
          <cell r="I1364">
            <v>25546</v>
          </cell>
          <cell r="J1364">
            <v>42014.7</v>
          </cell>
        </row>
        <row r="1365">
          <cell r="B1365">
            <v>3322124</v>
          </cell>
          <cell r="C1365">
            <v>332</v>
          </cell>
          <cell r="D1365" t="str">
            <v>Dudley</v>
          </cell>
          <cell r="E1365">
            <v>2124</v>
          </cell>
          <cell r="F1365" t="str">
            <v>Hurst Green Primary School</v>
          </cell>
          <cell r="G1365" t="str">
            <v>Maintained</v>
          </cell>
          <cell r="H1365" t="str">
            <v>Community school</v>
          </cell>
          <cell r="I1365">
            <v>37088</v>
          </cell>
          <cell r="J1365">
            <v>61132.499999999993</v>
          </cell>
        </row>
        <row r="1366">
          <cell r="B1366">
            <v>3322126</v>
          </cell>
          <cell r="C1366">
            <v>332</v>
          </cell>
          <cell r="D1366" t="str">
            <v>Dudley</v>
          </cell>
          <cell r="E1366">
            <v>2126</v>
          </cell>
          <cell r="F1366" t="str">
            <v>Withymoor Primary School</v>
          </cell>
          <cell r="G1366" t="str">
            <v>Maintained</v>
          </cell>
          <cell r="H1366" t="str">
            <v>Community school</v>
          </cell>
          <cell r="I1366">
            <v>32679</v>
          </cell>
          <cell r="J1366">
            <v>53796.6</v>
          </cell>
        </row>
        <row r="1367">
          <cell r="B1367">
            <v>3322130</v>
          </cell>
          <cell r="C1367">
            <v>332</v>
          </cell>
          <cell r="D1367" t="str">
            <v>Dudley</v>
          </cell>
          <cell r="E1367">
            <v>2130</v>
          </cell>
          <cell r="F1367" t="str">
            <v>Cotwall End Primary School</v>
          </cell>
          <cell r="G1367" t="str">
            <v>Maintained</v>
          </cell>
          <cell r="H1367" t="str">
            <v>Community school</v>
          </cell>
          <cell r="I1367">
            <v>31512</v>
          </cell>
          <cell r="J1367">
            <v>52907.399999999994</v>
          </cell>
        </row>
        <row r="1368">
          <cell r="B1368">
            <v>3322136</v>
          </cell>
          <cell r="C1368">
            <v>332</v>
          </cell>
          <cell r="D1368" t="str">
            <v>Dudley</v>
          </cell>
          <cell r="E1368">
            <v>2136</v>
          </cell>
          <cell r="F1368" t="str">
            <v>Russells Hall Primary School</v>
          </cell>
          <cell r="G1368" t="str">
            <v>Maintained</v>
          </cell>
          <cell r="H1368" t="str">
            <v>Community school</v>
          </cell>
          <cell r="I1368">
            <v>26714</v>
          </cell>
          <cell r="J1368">
            <v>40903.199999999997</v>
          </cell>
        </row>
        <row r="1369">
          <cell r="B1369">
            <v>3322137</v>
          </cell>
          <cell r="C1369">
            <v>332</v>
          </cell>
          <cell r="D1369" t="str">
            <v>Dudley</v>
          </cell>
          <cell r="E1369">
            <v>2137</v>
          </cell>
          <cell r="F1369" t="str">
            <v>Howley Grange Primary School</v>
          </cell>
          <cell r="G1369" t="str">
            <v>Maintained</v>
          </cell>
          <cell r="H1369" t="str">
            <v>Community school</v>
          </cell>
          <cell r="I1369">
            <v>38255</v>
          </cell>
          <cell r="J1369">
            <v>60465.599999999999</v>
          </cell>
        </row>
        <row r="1370">
          <cell r="B1370">
            <v>3322138</v>
          </cell>
          <cell r="C1370">
            <v>332</v>
          </cell>
          <cell r="D1370" t="str">
            <v>Dudley</v>
          </cell>
          <cell r="E1370">
            <v>2138</v>
          </cell>
          <cell r="F1370" t="str">
            <v>Newfield Park Primary School</v>
          </cell>
          <cell r="G1370" t="str">
            <v>Maintained</v>
          </cell>
          <cell r="H1370" t="str">
            <v>Community school</v>
          </cell>
          <cell r="I1370">
            <v>39033</v>
          </cell>
          <cell r="J1370">
            <v>58687.199999999997</v>
          </cell>
        </row>
        <row r="1371">
          <cell r="B1371">
            <v>3322141</v>
          </cell>
          <cell r="C1371">
            <v>332</v>
          </cell>
          <cell r="D1371" t="str">
            <v>Dudley</v>
          </cell>
          <cell r="E1371">
            <v>2141</v>
          </cell>
          <cell r="F1371" t="str">
            <v>Ashwood Park Primary School</v>
          </cell>
          <cell r="G1371" t="str">
            <v>Maintained</v>
          </cell>
          <cell r="H1371" t="str">
            <v>Community school</v>
          </cell>
          <cell r="I1371">
            <v>19841</v>
          </cell>
          <cell r="J1371">
            <v>32455.8</v>
          </cell>
        </row>
        <row r="1372">
          <cell r="B1372">
            <v>3322142</v>
          </cell>
          <cell r="C1372">
            <v>332</v>
          </cell>
          <cell r="D1372" t="str">
            <v>Dudley</v>
          </cell>
          <cell r="E1372">
            <v>2142</v>
          </cell>
          <cell r="F1372" t="str">
            <v>Bromley Hills Primary School</v>
          </cell>
          <cell r="G1372" t="str">
            <v>Maintained</v>
          </cell>
          <cell r="H1372" t="str">
            <v>Community school</v>
          </cell>
          <cell r="I1372">
            <v>20878</v>
          </cell>
          <cell r="J1372">
            <v>30232.799999999999</v>
          </cell>
        </row>
        <row r="1373">
          <cell r="B1373">
            <v>3322143</v>
          </cell>
          <cell r="C1373">
            <v>332</v>
          </cell>
          <cell r="D1373" t="str">
            <v>Dudley</v>
          </cell>
          <cell r="E1373">
            <v>2143</v>
          </cell>
          <cell r="F1373" t="str">
            <v>Hawbush Primary School</v>
          </cell>
          <cell r="G1373" t="str">
            <v>Maintained</v>
          </cell>
          <cell r="H1373" t="str">
            <v>Community school</v>
          </cell>
          <cell r="I1373">
            <v>7392</v>
          </cell>
          <cell r="J1373">
            <v>13115.699999999999</v>
          </cell>
        </row>
        <row r="1374">
          <cell r="B1374">
            <v>3322144</v>
          </cell>
          <cell r="C1374">
            <v>332</v>
          </cell>
          <cell r="D1374" t="str">
            <v>Dudley</v>
          </cell>
          <cell r="E1374">
            <v>2144</v>
          </cell>
          <cell r="F1374" t="str">
            <v>Roberts Primary School</v>
          </cell>
          <cell r="G1374" t="str">
            <v>Maintained</v>
          </cell>
          <cell r="H1374" t="str">
            <v>Community school</v>
          </cell>
          <cell r="I1374">
            <v>46554</v>
          </cell>
          <cell r="J1374">
            <v>71136</v>
          </cell>
        </row>
        <row r="1375">
          <cell r="B1375">
            <v>3322145</v>
          </cell>
          <cell r="C1375">
            <v>332</v>
          </cell>
          <cell r="D1375" t="str">
            <v>Dudley</v>
          </cell>
          <cell r="E1375">
            <v>2145</v>
          </cell>
          <cell r="F1375" t="str">
            <v>Gig Mill Primary School</v>
          </cell>
          <cell r="G1375" t="str">
            <v>Maintained</v>
          </cell>
          <cell r="H1375" t="str">
            <v>Community school</v>
          </cell>
          <cell r="I1375">
            <v>43960</v>
          </cell>
          <cell r="J1375">
            <v>78916.5</v>
          </cell>
        </row>
        <row r="1376">
          <cell r="B1376">
            <v>3322146</v>
          </cell>
          <cell r="C1376">
            <v>332</v>
          </cell>
          <cell r="D1376" t="str">
            <v>Dudley</v>
          </cell>
          <cell r="E1376">
            <v>2146</v>
          </cell>
          <cell r="F1376" t="str">
            <v>Wrens Nest Primary School</v>
          </cell>
          <cell r="G1376" t="str">
            <v>Maintained</v>
          </cell>
          <cell r="H1376" t="str">
            <v>Community school</v>
          </cell>
          <cell r="I1376">
            <v>21267</v>
          </cell>
          <cell r="J1376">
            <v>27565.199999999997</v>
          </cell>
        </row>
        <row r="1377">
          <cell r="B1377">
            <v>3322149</v>
          </cell>
          <cell r="C1377">
            <v>332</v>
          </cell>
          <cell r="D1377" t="str">
            <v>Dudley</v>
          </cell>
          <cell r="E1377">
            <v>2149</v>
          </cell>
          <cell r="F1377" t="str">
            <v>Queen Victoria Primary School</v>
          </cell>
          <cell r="G1377" t="str">
            <v>Maintained</v>
          </cell>
          <cell r="H1377" t="str">
            <v>Community school</v>
          </cell>
          <cell r="I1377">
            <v>35791</v>
          </cell>
          <cell r="J1377">
            <v>55574.999999999993</v>
          </cell>
        </row>
        <row r="1378">
          <cell r="B1378">
            <v>3322150</v>
          </cell>
          <cell r="C1378">
            <v>332</v>
          </cell>
          <cell r="D1378" t="str">
            <v>Dudley</v>
          </cell>
          <cell r="E1378">
            <v>2150</v>
          </cell>
          <cell r="F1378" t="str">
            <v>Straits Primary School</v>
          </cell>
          <cell r="G1378" t="str">
            <v>Maintained</v>
          </cell>
          <cell r="H1378" t="str">
            <v>Community school</v>
          </cell>
          <cell r="I1378">
            <v>39681</v>
          </cell>
          <cell r="J1378">
            <v>66245.399999999994</v>
          </cell>
        </row>
        <row r="1379">
          <cell r="B1379">
            <v>3322151</v>
          </cell>
          <cell r="C1379">
            <v>332</v>
          </cell>
          <cell r="D1379" t="str">
            <v>Dudley</v>
          </cell>
          <cell r="E1379">
            <v>2151</v>
          </cell>
          <cell r="F1379" t="str">
            <v>Belle Vue Primary School</v>
          </cell>
          <cell r="G1379" t="str">
            <v>Maintained</v>
          </cell>
          <cell r="H1379" t="str">
            <v>Community school</v>
          </cell>
          <cell r="I1379">
            <v>29307</v>
          </cell>
          <cell r="J1379">
            <v>47349.899999999994</v>
          </cell>
        </row>
        <row r="1380">
          <cell r="B1380">
            <v>3322152</v>
          </cell>
          <cell r="C1380">
            <v>332</v>
          </cell>
          <cell r="D1380" t="str">
            <v>Dudley</v>
          </cell>
          <cell r="E1380">
            <v>2152</v>
          </cell>
          <cell r="F1380" t="str">
            <v>Dingle Community Primary School</v>
          </cell>
          <cell r="G1380" t="str">
            <v>Maintained</v>
          </cell>
          <cell r="H1380" t="str">
            <v>Community school</v>
          </cell>
          <cell r="I1380">
            <v>17247</v>
          </cell>
          <cell r="J1380">
            <v>21118.5</v>
          </cell>
        </row>
        <row r="1381">
          <cell r="B1381">
            <v>3322153</v>
          </cell>
          <cell r="C1381">
            <v>332</v>
          </cell>
          <cell r="D1381" t="str">
            <v>Dudley</v>
          </cell>
          <cell r="E1381">
            <v>2153</v>
          </cell>
          <cell r="F1381" t="str">
            <v>Quarry Bank Primary School</v>
          </cell>
          <cell r="G1381" t="str">
            <v>Maintained</v>
          </cell>
          <cell r="H1381" t="str">
            <v>Community school</v>
          </cell>
          <cell r="I1381">
            <v>20230</v>
          </cell>
          <cell r="J1381">
            <v>29788.199999999997</v>
          </cell>
        </row>
        <row r="1382">
          <cell r="B1382">
            <v>3322155</v>
          </cell>
          <cell r="C1382">
            <v>332</v>
          </cell>
          <cell r="D1382" t="str">
            <v>Dudley</v>
          </cell>
          <cell r="E1382">
            <v>2155</v>
          </cell>
          <cell r="F1382" t="str">
            <v>Glynne Primary School</v>
          </cell>
          <cell r="G1382" t="str">
            <v>Maintained</v>
          </cell>
          <cell r="H1382" t="str">
            <v>Community school</v>
          </cell>
          <cell r="I1382">
            <v>38644</v>
          </cell>
          <cell r="J1382">
            <v>60465.599999999999</v>
          </cell>
        </row>
        <row r="1383">
          <cell r="B1383">
            <v>3322160</v>
          </cell>
          <cell r="C1383">
            <v>332</v>
          </cell>
          <cell r="D1383" t="str">
            <v>Dudley</v>
          </cell>
          <cell r="E1383">
            <v>2160</v>
          </cell>
          <cell r="F1383" t="str">
            <v>Milking Bank Primary School</v>
          </cell>
          <cell r="G1383" t="str">
            <v>Maintained</v>
          </cell>
          <cell r="H1383" t="str">
            <v>Community school</v>
          </cell>
          <cell r="I1383">
            <v>37736</v>
          </cell>
          <cell r="J1383">
            <v>63577.799999999996</v>
          </cell>
        </row>
        <row r="1384">
          <cell r="B1384">
            <v>3323007</v>
          </cell>
          <cell r="C1384">
            <v>332</v>
          </cell>
          <cell r="D1384" t="str">
            <v>Dudley</v>
          </cell>
          <cell r="E1384">
            <v>3007</v>
          </cell>
          <cell r="F1384" t="str">
            <v>Church of the Ascension CofE Primary School</v>
          </cell>
          <cell r="G1384" t="str">
            <v>Maintained</v>
          </cell>
          <cell r="H1384" t="str">
            <v>Voluntary controlled school</v>
          </cell>
          <cell r="I1384">
            <v>19970</v>
          </cell>
          <cell r="J1384">
            <v>33122.699999999997</v>
          </cell>
        </row>
        <row r="1385">
          <cell r="B1385">
            <v>3323008</v>
          </cell>
          <cell r="C1385">
            <v>332</v>
          </cell>
          <cell r="D1385" t="str">
            <v>Dudley</v>
          </cell>
          <cell r="E1385">
            <v>3008</v>
          </cell>
          <cell r="F1385" t="str">
            <v>St Mark's CofE Primary School</v>
          </cell>
          <cell r="G1385" t="str">
            <v>Maintained</v>
          </cell>
          <cell r="H1385" t="str">
            <v>Voluntary controlled school</v>
          </cell>
          <cell r="I1385">
            <v>15561</v>
          </cell>
          <cell r="J1385">
            <v>18895.5</v>
          </cell>
        </row>
        <row r="1386">
          <cell r="B1386">
            <v>3323009</v>
          </cell>
          <cell r="C1386">
            <v>332</v>
          </cell>
          <cell r="D1386" t="str">
            <v>Dudley</v>
          </cell>
          <cell r="E1386">
            <v>3009</v>
          </cell>
          <cell r="F1386" t="str">
            <v>St Mary's CofE (VC) Primary School</v>
          </cell>
          <cell r="G1386" t="str">
            <v>Maintained</v>
          </cell>
          <cell r="H1386" t="str">
            <v>Voluntary controlled school</v>
          </cell>
          <cell r="I1386">
            <v>19841</v>
          </cell>
          <cell r="J1386">
            <v>33789.599999999999</v>
          </cell>
        </row>
        <row r="1387">
          <cell r="B1387">
            <v>3323010</v>
          </cell>
          <cell r="C1387">
            <v>332</v>
          </cell>
          <cell r="D1387" t="str">
            <v>Dudley</v>
          </cell>
          <cell r="E1387">
            <v>3010</v>
          </cell>
          <cell r="F1387" t="str">
            <v>Christ Church CofE Primary School</v>
          </cell>
          <cell r="G1387" t="str">
            <v>Maintained</v>
          </cell>
          <cell r="H1387" t="str">
            <v>Voluntary controlled school</v>
          </cell>
          <cell r="I1387">
            <v>48369</v>
          </cell>
          <cell r="J1387">
            <v>76915.799999999988</v>
          </cell>
        </row>
        <row r="1388">
          <cell r="B1388">
            <v>3323050</v>
          </cell>
          <cell r="C1388">
            <v>332</v>
          </cell>
          <cell r="D1388" t="str">
            <v>Dudley</v>
          </cell>
          <cell r="E1388">
            <v>3050</v>
          </cell>
          <cell r="F1388" t="str">
            <v>Oldswinford C of E Primary School</v>
          </cell>
          <cell r="G1388" t="str">
            <v>Maintained</v>
          </cell>
          <cell r="H1388" t="str">
            <v>Voluntary controlled school</v>
          </cell>
          <cell r="I1388">
            <v>40200</v>
          </cell>
          <cell r="J1388">
            <v>68690.7</v>
          </cell>
        </row>
        <row r="1389">
          <cell r="B1389">
            <v>3323052</v>
          </cell>
          <cell r="C1389">
            <v>332</v>
          </cell>
          <cell r="D1389" t="str">
            <v>Dudley</v>
          </cell>
          <cell r="E1389">
            <v>3052</v>
          </cell>
          <cell r="F1389" t="str">
            <v>St Margaret's At Hasbury CofE Primary School</v>
          </cell>
          <cell r="G1389" t="str">
            <v>Maintained</v>
          </cell>
          <cell r="H1389" t="str">
            <v>Voluntary controlled school</v>
          </cell>
          <cell r="I1389">
            <v>20748</v>
          </cell>
          <cell r="J1389">
            <v>28232.1</v>
          </cell>
        </row>
        <row r="1390">
          <cell r="B1390">
            <v>3323306</v>
          </cell>
          <cell r="C1390">
            <v>332</v>
          </cell>
          <cell r="D1390" t="str">
            <v>Dudley</v>
          </cell>
          <cell r="E1390">
            <v>3306</v>
          </cell>
          <cell r="F1390" t="str">
            <v>Jesson's CofE Primary School (VA)</v>
          </cell>
          <cell r="G1390" t="str">
            <v>Maintained</v>
          </cell>
          <cell r="H1390" t="str">
            <v>Voluntary aided school</v>
          </cell>
          <cell r="I1390">
            <v>42275</v>
          </cell>
          <cell r="J1390">
            <v>63355.499999999993</v>
          </cell>
        </row>
        <row r="1391">
          <cell r="B1391">
            <v>3323350</v>
          </cell>
          <cell r="C1391">
            <v>332</v>
          </cell>
          <cell r="D1391" t="str">
            <v>Dudley</v>
          </cell>
          <cell r="E1391">
            <v>3350</v>
          </cell>
          <cell r="F1391" t="str">
            <v>Cradley CofE Primary School</v>
          </cell>
          <cell r="G1391" t="str">
            <v>Maintained</v>
          </cell>
          <cell r="H1391" t="str">
            <v>Voluntary aided school</v>
          </cell>
          <cell r="I1391">
            <v>16210</v>
          </cell>
          <cell r="J1391">
            <v>26675.999999999996</v>
          </cell>
        </row>
        <row r="1392">
          <cell r="B1392">
            <v>3323352</v>
          </cell>
          <cell r="C1392">
            <v>332</v>
          </cell>
          <cell r="D1392" t="str">
            <v>Dudley</v>
          </cell>
          <cell r="E1392">
            <v>3352</v>
          </cell>
          <cell r="F1392" t="str">
            <v>Halesowen CofE Primary School</v>
          </cell>
          <cell r="G1392" t="str">
            <v>Maintained</v>
          </cell>
          <cell r="H1392" t="str">
            <v>Voluntary aided school</v>
          </cell>
          <cell r="I1392">
            <v>11801</v>
          </cell>
          <cell r="J1392">
            <v>17561.699999999997</v>
          </cell>
        </row>
        <row r="1393">
          <cell r="B1393">
            <v>3323354</v>
          </cell>
          <cell r="C1393">
            <v>332</v>
          </cell>
          <cell r="D1393" t="str">
            <v>Dudley</v>
          </cell>
          <cell r="E1393">
            <v>3354</v>
          </cell>
          <cell r="F1393" t="str">
            <v>Pedmore CE Primary School</v>
          </cell>
          <cell r="G1393" t="str">
            <v>Maintained</v>
          </cell>
          <cell r="H1393" t="str">
            <v>Voluntary aided school</v>
          </cell>
          <cell r="I1393">
            <v>19970</v>
          </cell>
          <cell r="J1393">
            <v>33789.599999999999</v>
          </cell>
        </row>
        <row r="1394">
          <cell r="B1394">
            <v>3323357</v>
          </cell>
          <cell r="C1394">
            <v>332</v>
          </cell>
          <cell r="D1394" t="str">
            <v>Dudley</v>
          </cell>
          <cell r="E1394">
            <v>3357</v>
          </cell>
          <cell r="F1394" t="str">
            <v>Our Lady and St Kenelm RC School</v>
          </cell>
          <cell r="G1394" t="str">
            <v>Maintained</v>
          </cell>
          <cell r="H1394" t="str">
            <v>Voluntary aided school</v>
          </cell>
          <cell r="I1394">
            <v>18414</v>
          </cell>
          <cell r="J1394">
            <v>34011.899999999994</v>
          </cell>
        </row>
        <row r="1395">
          <cell r="B1395">
            <v>3323358</v>
          </cell>
          <cell r="C1395">
            <v>332</v>
          </cell>
          <cell r="D1395" t="str">
            <v>Dudley</v>
          </cell>
          <cell r="E1395">
            <v>3358</v>
          </cell>
          <cell r="F1395" t="str">
            <v>St James's CofE Primary School</v>
          </cell>
          <cell r="G1395" t="str">
            <v>Maintained</v>
          </cell>
          <cell r="H1395" t="str">
            <v>Voluntary aided school</v>
          </cell>
          <cell r="I1395">
            <v>41367</v>
          </cell>
          <cell r="J1395">
            <v>72025.2</v>
          </cell>
        </row>
        <row r="1396">
          <cell r="B1396">
            <v>3325200</v>
          </cell>
          <cell r="C1396">
            <v>332</v>
          </cell>
          <cell r="D1396" t="str">
            <v>Dudley</v>
          </cell>
          <cell r="E1396">
            <v>5200</v>
          </cell>
          <cell r="F1396" t="str">
            <v>Alder Coppice Primary School</v>
          </cell>
          <cell r="G1396" t="str">
            <v>Maintained</v>
          </cell>
          <cell r="H1396" t="str">
            <v>Foundation school</v>
          </cell>
          <cell r="I1396">
            <v>40589</v>
          </cell>
          <cell r="J1396">
            <v>61799.399999999994</v>
          </cell>
        </row>
        <row r="1397">
          <cell r="B1397">
            <v>3327002</v>
          </cell>
          <cell r="C1397">
            <v>332</v>
          </cell>
          <cell r="D1397" t="str">
            <v>Dudley</v>
          </cell>
          <cell r="E1397">
            <v>7002</v>
          </cell>
          <cell r="F1397" t="str">
            <v>The Brier School</v>
          </cell>
          <cell r="G1397" t="str">
            <v>Maintained</v>
          </cell>
          <cell r="H1397" t="str">
            <v>Community special school</v>
          </cell>
          <cell r="I1397">
            <v>6225</v>
          </cell>
          <cell r="J1397">
            <v>11559.599999999999</v>
          </cell>
        </row>
        <row r="1398">
          <cell r="B1398">
            <v>3327003</v>
          </cell>
          <cell r="C1398">
            <v>332</v>
          </cell>
          <cell r="D1398" t="str">
            <v>Dudley</v>
          </cell>
          <cell r="E1398">
            <v>7003</v>
          </cell>
          <cell r="F1398" t="str">
            <v>Woodsetton School</v>
          </cell>
          <cell r="G1398" t="str">
            <v>Maintained</v>
          </cell>
          <cell r="H1398" t="str">
            <v>Community special school</v>
          </cell>
          <cell r="I1398">
            <v>8170</v>
          </cell>
          <cell r="J1398">
            <v>13337.999999999998</v>
          </cell>
        </row>
        <row r="1399">
          <cell r="B1399">
            <v>3327004</v>
          </cell>
          <cell r="C1399">
            <v>332</v>
          </cell>
          <cell r="D1399" t="str">
            <v>Dudley</v>
          </cell>
          <cell r="E1399">
            <v>7004</v>
          </cell>
          <cell r="F1399" t="str">
            <v>The Old Park School</v>
          </cell>
          <cell r="G1399" t="str">
            <v>Maintained</v>
          </cell>
          <cell r="H1399" t="str">
            <v>Community special school</v>
          </cell>
          <cell r="I1399">
            <v>5187</v>
          </cell>
          <cell r="J1399">
            <v>6668.9999999999991</v>
          </cell>
        </row>
        <row r="1400">
          <cell r="B1400">
            <v>3327005</v>
          </cell>
          <cell r="C1400">
            <v>332</v>
          </cell>
          <cell r="D1400" t="str">
            <v>Dudley</v>
          </cell>
          <cell r="E1400">
            <v>7005</v>
          </cell>
          <cell r="F1400" t="str">
            <v>Halesbury School</v>
          </cell>
          <cell r="G1400" t="str">
            <v>Maintained</v>
          </cell>
          <cell r="H1400" t="str">
            <v>Foundation special school</v>
          </cell>
          <cell r="I1400">
            <v>7392</v>
          </cell>
          <cell r="J1400">
            <v>9781.1999999999989</v>
          </cell>
        </row>
        <row r="1401">
          <cell r="B1401">
            <v>3327009</v>
          </cell>
          <cell r="C1401">
            <v>332</v>
          </cell>
          <cell r="D1401" t="str">
            <v>Dudley</v>
          </cell>
          <cell r="E1401">
            <v>7009</v>
          </cell>
          <cell r="F1401" t="str">
            <v>Pens Meadow School</v>
          </cell>
          <cell r="G1401" t="str">
            <v>Maintained</v>
          </cell>
          <cell r="H1401" t="str">
            <v>Community special school</v>
          </cell>
          <cell r="I1401">
            <v>4150</v>
          </cell>
          <cell r="J1401">
            <v>6224.4</v>
          </cell>
        </row>
        <row r="1402">
          <cell r="B1402">
            <v>3332016</v>
          </cell>
          <cell r="C1402">
            <v>333</v>
          </cell>
          <cell r="D1402" t="str">
            <v>Sandwell</v>
          </cell>
          <cell r="E1402">
            <v>2016</v>
          </cell>
          <cell r="F1402" t="str">
            <v>Hamstead Infant School</v>
          </cell>
          <cell r="G1402" t="str">
            <v>Maintained</v>
          </cell>
          <cell r="H1402" t="str">
            <v>Community school</v>
          </cell>
          <cell r="I1402">
            <v>29566</v>
          </cell>
          <cell r="J1402">
            <v>48461.399999999994</v>
          </cell>
        </row>
        <row r="1403">
          <cell r="B1403">
            <v>3332041</v>
          </cell>
          <cell r="C1403">
            <v>333</v>
          </cell>
          <cell r="D1403" t="str">
            <v>Sandwell</v>
          </cell>
          <cell r="E1403">
            <v>2041</v>
          </cell>
          <cell r="F1403" t="str">
            <v>Hargate Primary School</v>
          </cell>
          <cell r="G1403" t="str">
            <v>Maintained</v>
          </cell>
          <cell r="H1403" t="str">
            <v>Community school</v>
          </cell>
          <cell r="I1403">
            <v>38384</v>
          </cell>
          <cell r="J1403">
            <v>56908.799999999996</v>
          </cell>
        </row>
        <row r="1404">
          <cell r="B1404">
            <v>3332042</v>
          </cell>
          <cell r="C1404">
            <v>333</v>
          </cell>
          <cell r="D1404" t="str">
            <v>Sandwell</v>
          </cell>
          <cell r="E1404">
            <v>2042</v>
          </cell>
          <cell r="F1404" t="str">
            <v>Albert Pritchard Infant School</v>
          </cell>
          <cell r="G1404" t="str">
            <v>Maintained</v>
          </cell>
          <cell r="H1404" t="str">
            <v>Foundation school</v>
          </cell>
          <cell r="I1404">
            <v>52519</v>
          </cell>
          <cell r="J1404">
            <v>79138.799999999988</v>
          </cell>
        </row>
        <row r="1405">
          <cell r="B1405">
            <v>3332046</v>
          </cell>
          <cell r="C1405">
            <v>333</v>
          </cell>
          <cell r="D1405" t="str">
            <v>Sandwell</v>
          </cell>
          <cell r="E1405">
            <v>2046</v>
          </cell>
          <cell r="F1405" t="str">
            <v>Moorlands Primary School</v>
          </cell>
          <cell r="G1405" t="str">
            <v>Maintained</v>
          </cell>
          <cell r="H1405" t="str">
            <v>Foundation school</v>
          </cell>
          <cell r="I1405">
            <v>13876</v>
          </cell>
          <cell r="J1405">
            <v>25119.899999999998</v>
          </cell>
        </row>
        <row r="1406">
          <cell r="B1406">
            <v>3332047</v>
          </cell>
          <cell r="C1406">
            <v>333</v>
          </cell>
          <cell r="D1406" t="str">
            <v>Sandwell</v>
          </cell>
          <cell r="E1406">
            <v>2047</v>
          </cell>
          <cell r="F1406" t="str">
            <v>Old Park Primary School</v>
          </cell>
          <cell r="G1406" t="str">
            <v>Maintained</v>
          </cell>
          <cell r="H1406" t="str">
            <v>Foundation school</v>
          </cell>
          <cell r="I1406">
            <v>34235</v>
          </cell>
          <cell r="J1406">
            <v>58020.299999999996</v>
          </cell>
        </row>
        <row r="1407">
          <cell r="B1407">
            <v>3332048</v>
          </cell>
          <cell r="C1407">
            <v>333</v>
          </cell>
          <cell r="D1407" t="str">
            <v>Sandwell</v>
          </cell>
          <cell r="E1407">
            <v>2048</v>
          </cell>
          <cell r="F1407" t="str">
            <v>Park Hill Primary School</v>
          </cell>
          <cell r="G1407" t="str">
            <v>Maintained</v>
          </cell>
          <cell r="H1407" t="str">
            <v>Foundation school</v>
          </cell>
          <cell r="I1407">
            <v>15432</v>
          </cell>
          <cell r="J1407">
            <v>25342.199999999997</v>
          </cell>
        </row>
        <row r="1408">
          <cell r="B1408">
            <v>3332054</v>
          </cell>
          <cell r="C1408">
            <v>333</v>
          </cell>
          <cell r="D1408" t="str">
            <v>Sandwell</v>
          </cell>
          <cell r="E1408">
            <v>2054</v>
          </cell>
          <cell r="F1408" t="str">
            <v>Burnt Tree Primary School</v>
          </cell>
          <cell r="G1408" t="str">
            <v>Maintained</v>
          </cell>
          <cell r="H1408" t="str">
            <v>Community school</v>
          </cell>
          <cell r="I1408">
            <v>30085</v>
          </cell>
          <cell r="J1408">
            <v>44682.299999999996</v>
          </cell>
        </row>
        <row r="1409">
          <cell r="B1409">
            <v>3332056</v>
          </cell>
          <cell r="C1409">
            <v>333</v>
          </cell>
          <cell r="D1409" t="str">
            <v>Sandwell</v>
          </cell>
          <cell r="E1409">
            <v>2056</v>
          </cell>
          <cell r="F1409" t="str">
            <v>Great Bridge Primary School</v>
          </cell>
          <cell r="G1409" t="str">
            <v>Maintained</v>
          </cell>
          <cell r="H1409" t="str">
            <v>Community school</v>
          </cell>
          <cell r="I1409">
            <v>28010</v>
          </cell>
          <cell r="J1409">
            <v>45126.899999999994</v>
          </cell>
        </row>
        <row r="1410">
          <cell r="B1410">
            <v>3332060</v>
          </cell>
          <cell r="C1410">
            <v>333</v>
          </cell>
          <cell r="D1410" t="str">
            <v>Sandwell</v>
          </cell>
          <cell r="E1410">
            <v>2060</v>
          </cell>
          <cell r="F1410" t="str">
            <v>Ocker Hill Infant School</v>
          </cell>
          <cell r="G1410" t="str">
            <v>Maintained</v>
          </cell>
          <cell r="H1410" t="str">
            <v>Community school</v>
          </cell>
          <cell r="I1410">
            <v>32679</v>
          </cell>
          <cell r="J1410">
            <v>52240.499999999993</v>
          </cell>
        </row>
        <row r="1411">
          <cell r="B1411">
            <v>3332070</v>
          </cell>
          <cell r="C1411">
            <v>333</v>
          </cell>
          <cell r="D1411" t="str">
            <v>Sandwell</v>
          </cell>
          <cell r="E1411">
            <v>2070</v>
          </cell>
          <cell r="F1411" t="str">
            <v>Whitecrest Primary School</v>
          </cell>
          <cell r="G1411" t="str">
            <v>Maintained</v>
          </cell>
          <cell r="H1411" t="str">
            <v>Community school</v>
          </cell>
          <cell r="I1411">
            <v>18155</v>
          </cell>
          <cell r="J1411">
            <v>30899.699999999997</v>
          </cell>
        </row>
        <row r="1412">
          <cell r="B1412">
            <v>3332072</v>
          </cell>
          <cell r="C1412">
            <v>333</v>
          </cell>
          <cell r="D1412" t="str">
            <v>Sandwell</v>
          </cell>
          <cell r="E1412">
            <v>2072</v>
          </cell>
          <cell r="F1412" t="str">
            <v>Eaton Valley Primary School</v>
          </cell>
          <cell r="G1412" t="str">
            <v>Maintained</v>
          </cell>
          <cell r="H1412" t="str">
            <v>Community school</v>
          </cell>
          <cell r="I1412">
            <v>35791</v>
          </cell>
          <cell r="J1412">
            <v>59131.799999999996</v>
          </cell>
        </row>
        <row r="1413">
          <cell r="B1413">
            <v>3332075</v>
          </cell>
          <cell r="C1413">
            <v>333</v>
          </cell>
          <cell r="D1413" t="str">
            <v>Sandwell</v>
          </cell>
          <cell r="E1413">
            <v>2075</v>
          </cell>
          <cell r="F1413" t="str">
            <v>Glebefields Primary School</v>
          </cell>
          <cell r="G1413" t="str">
            <v>Maintained</v>
          </cell>
          <cell r="H1413" t="str">
            <v>Community school</v>
          </cell>
          <cell r="I1413">
            <v>24379</v>
          </cell>
          <cell r="J1413">
            <v>32455.8</v>
          </cell>
        </row>
        <row r="1414">
          <cell r="B1414">
            <v>3332102</v>
          </cell>
          <cell r="C1414">
            <v>333</v>
          </cell>
          <cell r="D1414" t="str">
            <v>Sandwell</v>
          </cell>
          <cell r="E1414">
            <v>2102</v>
          </cell>
          <cell r="F1414" t="str">
            <v>Abbey Infant School</v>
          </cell>
          <cell r="G1414" t="str">
            <v>Maintained</v>
          </cell>
          <cell r="H1414" t="str">
            <v>Community school</v>
          </cell>
          <cell r="I1414">
            <v>57836</v>
          </cell>
          <cell r="J1414">
            <v>93143.7</v>
          </cell>
        </row>
        <row r="1415">
          <cell r="B1415">
            <v>3332104</v>
          </cell>
          <cell r="C1415">
            <v>333</v>
          </cell>
          <cell r="D1415" t="str">
            <v>Sandwell</v>
          </cell>
          <cell r="E1415">
            <v>2104</v>
          </cell>
          <cell r="F1415" t="str">
            <v>Annie Lennard Primary School</v>
          </cell>
          <cell r="G1415" t="str">
            <v>Maintained</v>
          </cell>
          <cell r="H1415" t="str">
            <v>Community school</v>
          </cell>
          <cell r="I1415">
            <v>17118</v>
          </cell>
          <cell r="J1415">
            <v>25786.799999999999</v>
          </cell>
        </row>
        <row r="1416">
          <cell r="B1416">
            <v>3332105</v>
          </cell>
          <cell r="C1416">
            <v>333</v>
          </cell>
          <cell r="D1416" t="str">
            <v>Sandwell</v>
          </cell>
          <cell r="E1416">
            <v>2105</v>
          </cell>
          <cell r="F1416" t="str">
            <v>Bearwood Primary School</v>
          </cell>
          <cell r="G1416" t="str">
            <v>Maintained</v>
          </cell>
          <cell r="H1416" t="str">
            <v>Community school</v>
          </cell>
          <cell r="I1416">
            <v>29955</v>
          </cell>
          <cell r="J1416">
            <v>45126.899999999994</v>
          </cell>
        </row>
        <row r="1417">
          <cell r="B1417">
            <v>3332108</v>
          </cell>
          <cell r="C1417">
            <v>333</v>
          </cell>
          <cell r="D1417" t="str">
            <v>Sandwell</v>
          </cell>
          <cell r="E1417">
            <v>2108</v>
          </cell>
          <cell r="F1417" t="str">
            <v>Bleakhouse Primary School</v>
          </cell>
          <cell r="G1417" t="str">
            <v>Maintained</v>
          </cell>
          <cell r="H1417" t="str">
            <v>Community school</v>
          </cell>
          <cell r="I1417">
            <v>27751</v>
          </cell>
          <cell r="J1417">
            <v>48016.799999999996</v>
          </cell>
        </row>
        <row r="1418">
          <cell r="B1418">
            <v>3332112</v>
          </cell>
          <cell r="C1418">
            <v>333</v>
          </cell>
          <cell r="D1418" t="str">
            <v>Sandwell</v>
          </cell>
          <cell r="E1418">
            <v>2112</v>
          </cell>
          <cell r="F1418" t="str">
            <v>Brickhouse Primary School</v>
          </cell>
          <cell r="G1418" t="str">
            <v>Maintained</v>
          </cell>
          <cell r="H1418" t="str">
            <v>Foundation school</v>
          </cell>
          <cell r="I1418">
            <v>15821</v>
          </cell>
          <cell r="J1418">
            <v>24897.599999999999</v>
          </cell>
        </row>
        <row r="1419">
          <cell r="B1419">
            <v>3332113</v>
          </cell>
          <cell r="C1419">
            <v>333</v>
          </cell>
          <cell r="D1419" t="str">
            <v>Sandwell</v>
          </cell>
          <cell r="E1419">
            <v>2113</v>
          </cell>
          <cell r="F1419" t="str">
            <v>Cape Primary School</v>
          </cell>
          <cell r="G1419" t="str">
            <v>Maintained</v>
          </cell>
          <cell r="H1419" t="str">
            <v>Community school</v>
          </cell>
          <cell r="I1419">
            <v>46943</v>
          </cell>
          <cell r="J1419">
            <v>69579.899999999994</v>
          </cell>
        </row>
        <row r="1420">
          <cell r="B1420">
            <v>3332123</v>
          </cell>
          <cell r="C1420">
            <v>333</v>
          </cell>
          <cell r="D1420" t="str">
            <v>Sandwell</v>
          </cell>
          <cell r="E1420">
            <v>2123</v>
          </cell>
          <cell r="F1420" t="str">
            <v>Crocketts Community Primary School</v>
          </cell>
          <cell r="G1420" t="str">
            <v>Maintained</v>
          </cell>
          <cell r="H1420" t="str">
            <v>Community school</v>
          </cell>
          <cell r="I1420">
            <v>36180</v>
          </cell>
          <cell r="J1420">
            <v>57131.1</v>
          </cell>
        </row>
        <row r="1421">
          <cell r="B1421">
            <v>3332127</v>
          </cell>
          <cell r="C1421">
            <v>333</v>
          </cell>
          <cell r="D1421" t="str">
            <v>Sandwell</v>
          </cell>
          <cell r="E1421">
            <v>2127</v>
          </cell>
          <cell r="F1421" t="str">
            <v>Grace Mary Primary School</v>
          </cell>
          <cell r="G1421" t="str">
            <v>Maintained</v>
          </cell>
          <cell r="H1421" t="str">
            <v>Community school</v>
          </cell>
          <cell r="I1421">
            <v>16469</v>
          </cell>
          <cell r="J1421">
            <v>26898.3</v>
          </cell>
        </row>
        <row r="1422">
          <cell r="B1422">
            <v>3332128</v>
          </cell>
          <cell r="C1422">
            <v>333</v>
          </cell>
          <cell r="D1422" t="str">
            <v>Sandwell</v>
          </cell>
          <cell r="E1422">
            <v>2128</v>
          </cell>
          <cell r="F1422" t="str">
            <v>Highfields Primary School</v>
          </cell>
          <cell r="G1422" t="str">
            <v>Maintained</v>
          </cell>
          <cell r="H1422" t="str">
            <v>Community school</v>
          </cell>
          <cell r="I1422">
            <v>25287</v>
          </cell>
          <cell r="J1422">
            <v>40903.199999999997</v>
          </cell>
        </row>
        <row r="1423">
          <cell r="B1423">
            <v>3332133</v>
          </cell>
          <cell r="C1423">
            <v>333</v>
          </cell>
          <cell r="D1423" t="str">
            <v>Sandwell</v>
          </cell>
          <cell r="E1423">
            <v>2133</v>
          </cell>
          <cell r="F1423" t="str">
            <v>Lightwoods Primary School</v>
          </cell>
          <cell r="G1423" t="str">
            <v>Maintained</v>
          </cell>
          <cell r="H1423" t="str">
            <v>Community school</v>
          </cell>
          <cell r="I1423">
            <v>41107</v>
          </cell>
          <cell r="J1423">
            <v>66690</v>
          </cell>
        </row>
        <row r="1424">
          <cell r="B1424">
            <v>3332135</v>
          </cell>
          <cell r="C1424">
            <v>333</v>
          </cell>
          <cell r="D1424" t="str">
            <v>Sandwell</v>
          </cell>
          <cell r="E1424">
            <v>2135</v>
          </cell>
          <cell r="F1424" t="str">
            <v>Moat Farm Infant School</v>
          </cell>
          <cell r="G1424" t="str">
            <v>Maintained</v>
          </cell>
          <cell r="H1424" t="str">
            <v>Community school</v>
          </cell>
          <cell r="I1424">
            <v>74304</v>
          </cell>
          <cell r="J1424">
            <v>117596.7</v>
          </cell>
        </row>
        <row r="1425">
          <cell r="B1425">
            <v>3332136</v>
          </cell>
          <cell r="C1425">
            <v>333</v>
          </cell>
          <cell r="D1425" t="str">
            <v>Sandwell</v>
          </cell>
          <cell r="E1425">
            <v>2136</v>
          </cell>
          <cell r="F1425" t="str">
            <v>Oakham Primary School</v>
          </cell>
          <cell r="G1425" t="str">
            <v>Maintained</v>
          </cell>
          <cell r="H1425" t="str">
            <v>Community school</v>
          </cell>
          <cell r="I1425">
            <v>32808</v>
          </cell>
          <cell r="J1425">
            <v>63133.2</v>
          </cell>
        </row>
        <row r="1426">
          <cell r="B1426">
            <v>3332138</v>
          </cell>
          <cell r="C1426">
            <v>333</v>
          </cell>
          <cell r="D1426" t="str">
            <v>Sandwell</v>
          </cell>
          <cell r="E1426">
            <v>2138</v>
          </cell>
          <cell r="F1426" t="str">
            <v>Old Hill Primary School</v>
          </cell>
          <cell r="G1426" t="str">
            <v>Maintained</v>
          </cell>
          <cell r="H1426" t="str">
            <v>Foundation school</v>
          </cell>
          <cell r="I1426">
            <v>17377</v>
          </cell>
          <cell r="J1426">
            <v>28232.1</v>
          </cell>
        </row>
        <row r="1427">
          <cell r="B1427">
            <v>3332140</v>
          </cell>
          <cell r="C1427">
            <v>333</v>
          </cell>
          <cell r="D1427" t="str">
            <v>Sandwell</v>
          </cell>
          <cell r="E1427">
            <v>2140</v>
          </cell>
          <cell r="F1427" t="str">
            <v>Perryfields Primary School</v>
          </cell>
          <cell r="G1427" t="str">
            <v>Maintained</v>
          </cell>
          <cell r="H1427" t="str">
            <v>Community school</v>
          </cell>
          <cell r="I1427">
            <v>37995</v>
          </cell>
          <cell r="J1427">
            <v>50239.799999999996</v>
          </cell>
        </row>
        <row r="1428">
          <cell r="B1428">
            <v>3332141</v>
          </cell>
          <cell r="C1428">
            <v>333</v>
          </cell>
          <cell r="D1428" t="str">
            <v>Sandwell</v>
          </cell>
          <cell r="E1428">
            <v>2141</v>
          </cell>
          <cell r="F1428" t="str">
            <v>Reddal Hill Primary School</v>
          </cell>
          <cell r="G1428" t="str">
            <v>Maintained</v>
          </cell>
          <cell r="H1428" t="str">
            <v>Community school</v>
          </cell>
          <cell r="I1428">
            <v>28659</v>
          </cell>
          <cell r="J1428">
            <v>46016.1</v>
          </cell>
        </row>
        <row r="1429">
          <cell r="B1429">
            <v>3332146</v>
          </cell>
          <cell r="C1429">
            <v>333</v>
          </cell>
          <cell r="D1429" t="str">
            <v>Sandwell</v>
          </cell>
          <cell r="E1429">
            <v>2146</v>
          </cell>
          <cell r="F1429" t="str">
            <v>Rowley Hall Primary School</v>
          </cell>
          <cell r="G1429" t="str">
            <v>Maintained</v>
          </cell>
          <cell r="H1429" t="str">
            <v>Foundation school</v>
          </cell>
          <cell r="I1429">
            <v>36309</v>
          </cell>
          <cell r="J1429">
            <v>62243.999999999993</v>
          </cell>
        </row>
        <row r="1430">
          <cell r="B1430">
            <v>3332148</v>
          </cell>
          <cell r="C1430">
            <v>333</v>
          </cell>
          <cell r="D1430" t="str">
            <v>Sandwell</v>
          </cell>
          <cell r="E1430">
            <v>2148</v>
          </cell>
          <cell r="F1430" t="str">
            <v>Temple Meadow Primary School</v>
          </cell>
          <cell r="G1430" t="str">
            <v>Maintained</v>
          </cell>
          <cell r="H1430" t="str">
            <v>Foundation school</v>
          </cell>
          <cell r="I1430">
            <v>17766</v>
          </cell>
          <cell r="J1430">
            <v>30010.499999999996</v>
          </cell>
        </row>
        <row r="1431">
          <cell r="B1431">
            <v>3332151</v>
          </cell>
          <cell r="C1431">
            <v>333</v>
          </cell>
          <cell r="D1431" t="str">
            <v>Sandwell</v>
          </cell>
          <cell r="E1431">
            <v>2151</v>
          </cell>
          <cell r="F1431" t="str">
            <v>Tividale Hall Primary School</v>
          </cell>
          <cell r="G1431" t="str">
            <v>Maintained</v>
          </cell>
          <cell r="H1431" t="str">
            <v>Community school</v>
          </cell>
          <cell r="I1431">
            <v>37995</v>
          </cell>
          <cell r="J1431">
            <v>61354.799999999996</v>
          </cell>
        </row>
        <row r="1432">
          <cell r="B1432">
            <v>3332162</v>
          </cell>
          <cell r="C1432">
            <v>333</v>
          </cell>
          <cell r="D1432" t="str">
            <v>Sandwell</v>
          </cell>
          <cell r="E1432">
            <v>2162</v>
          </cell>
          <cell r="F1432" t="str">
            <v>Lyng Primary School</v>
          </cell>
          <cell r="G1432" t="str">
            <v>Maintained</v>
          </cell>
          <cell r="H1432" t="str">
            <v>Community school</v>
          </cell>
          <cell r="I1432">
            <v>40848</v>
          </cell>
          <cell r="J1432">
            <v>60020.999999999993</v>
          </cell>
        </row>
        <row r="1433">
          <cell r="B1433">
            <v>3332163</v>
          </cell>
          <cell r="C1433">
            <v>333</v>
          </cell>
          <cell r="D1433" t="str">
            <v>Sandwell</v>
          </cell>
          <cell r="E1433">
            <v>2163</v>
          </cell>
          <cell r="F1433" t="str">
            <v>Lodge Primary School</v>
          </cell>
          <cell r="G1433" t="str">
            <v>Maintained</v>
          </cell>
          <cell r="H1433" t="str">
            <v>Community school</v>
          </cell>
          <cell r="I1433">
            <v>35531</v>
          </cell>
          <cell r="J1433">
            <v>50906.7</v>
          </cell>
        </row>
        <row r="1434">
          <cell r="B1434">
            <v>3332164</v>
          </cell>
          <cell r="C1434">
            <v>333</v>
          </cell>
          <cell r="D1434" t="str">
            <v>Sandwell</v>
          </cell>
          <cell r="E1434">
            <v>2164</v>
          </cell>
          <cell r="F1434" t="str">
            <v>Joseph Turner Primary School</v>
          </cell>
          <cell r="G1434" t="str">
            <v>Maintained</v>
          </cell>
          <cell r="H1434" t="str">
            <v>Community school</v>
          </cell>
          <cell r="I1434">
            <v>21786</v>
          </cell>
          <cell r="J1434">
            <v>33789.599999999999</v>
          </cell>
        </row>
        <row r="1435">
          <cell r="B1435">
            <v>3332166</v>
          </cell>
          <cell r="C1435">
            <v>333</v>
          </cell>
          <cell r="D1435" t="str">
            <v>Sandwell</v>
          </cell>
          <cell r="E1435">
            <v>2166</v>
          </cell>
          <cell r="F1435" t="str">
            <v>Grove Vale Primary School</v>
          </cell>
          <cell r="G1435" t="str">
            <v>Maintained</v>
          </cell>
          <cell r="H1435" t="str">
            <v>Community school</v>
          </cell>
          <cell r="I1435">
            <v>41756</v>
          </cell>
          <cell r="J1435">
            <v>69579.899999999994</v>
          </cell>
        </row>
        <row r="1436">
          <cell r="B1436">
            <v>3332169</v>
          </cell>
          <cell r="C1436">
            <v>333</v>
          </cell>
          <cell r="D1436" t="str">
            <v>Sandwell</v>
          </cell>
          <cell r="E1436">
            <v>2169</v>
          </cell>
          <cell r="F1436" t="str">
            <v>Yew Tree Primary School</v>
          </cell>
          <cell r="G1436" t="str">
            <v>Maintained</v>
          </cell>
          <cell r="H1436" t="str">
            <v>Community school</v>
          </cell>
          <cell r="I1436">
            <v>51870</v>
          </cell>
          <cell r="J1436">
            <v>73359</v>
          </cell>
        </row>
        <row r="1437">
          <cell r="B1437">
            <v>3332171</v>
          </cell>
          <cell r="C1437">
            <v>333</v>
          </cell>
          <cell r="D1437" t="str">
            <v>Sandwell</v>
          </cell>
          <cell r="E1437">
            <v>2171</v>
          </cell>
          <cell r="F1437" t="str">
            <v>Brandhall Primary School</v>
          </cell>
          <cell r="G1437" t="str">
            <v>Maintained</v>
          </cell>
          <cell r="H1437" t="str">
            <v>Community school</v>
          </cell>
          <cell r="I1437">
            <v>25676</v>
          </cell>
          <cell r="J1437">
            <v>44904.6</v>
          </cell>
        </row>
        <row r="1438">
          <cell r="B1438">
            <v>3332172</v>
          </cell>
          <cell r="C1438">
            <v>333</v>
          </cell>
          <cell r="D1438" t="str">
            <v>Sandwell</v>
          </cell>
          <cell r="E1438">
            <v>2172</v>
          </cell>
          <cell r="F1438" t="str">
            <v>Hall Green Primary School</v>
          </cell>
          <cell r="G1438" t="str">
            <v>Maintained</v>
          </cell>
          <cell r="H1438" t="str">
            <v>Community school</v>
          </cell>
          <cell r="I1438">
            <v>33846</v>
          </cell>
          <cell r="J1438">
            <v>54685.799999999996</v>
          </cell>
        </row>
        <row r="1439">
          <cell r="B1439">
            <v>3332173</v>
          </cell>
          <cell r="C1439">
            <v>333</v>
          </cell>
          <cell r="D1439" t="str">
            <v>Sandwell</v>
          </cell>
          <cell r="E1439">
            <v>2173</v>
          </cell>
          <cell r="F1439" t="str">
            <v>Langley Primary School</v>
          </cell>
          <cell r="G1439" t="str">
            <v>Maintained</v>
          </cell>
          <cell r="H1439" t="str">
            <v>Community school</v>
          </cell>
          <cell r="I1439">
            <v>25157</v>
          </cell>
          <cell r="J1439">
            <v>32233.499999999996</v>
          </cell>
        </row>
        <row r="1440">
          <cell r="B1440">
            <v>3332174</v>
          </cell>
          <cell r="C1440">
            <v>333</v>
          </cell>
          <cell r="D1440" t="str">
            <v>Sandwell</v>
          </cell>
          <cell r="E1440">
            <v>2174</v>
          </cell>
          <cell r="F1440" t="str">
            <v>Ryders Green Primary School</v>
          </cell>
          <cell r="G1440" t="str">
            <v>Maintained</v>
          </cell>
          <cell r="H1440" t="str">
            <v>Community school</v>
          </cell>
          <cell r="I1440">
            <v>30474</v>
          </cell>
          <cell r="J1440">
            <v>41570.1</v>
          </cell>
        </row>
        <row r="1441">
          <cell r="B1441">
            <v>3332175</v>
          </cell>
          <cell r="C1441">
            <v>333</v>
          </cell>
          <cell r="D1441" t="str">
            <v>Sandwell</v>
          </cell>
          <cell r="E1441">
            <v>2175</v>
          </cell>
          <cell r="F1441" t="str">
            <v>Rounds Green Primary School</v>
          </cell>
          <cell r="G1441" t="str">
            <v>Maintained</v>
          </cell>
          <cell r="H1441" t="str">
            <v>Community school</v>
          </cell>
          <cell r="I1441">
            <v>24379</v>
          </cell>
          <cell r="J1441">
            <v>34234.199999999997</v>
          </cell>
        </row>
        <row r="1442">
          <cell r="B1442">
            <v>3332176</v>
          </cell>
          <cell r="C1442">
            <v>333</v>
          </cell>
          <cell r="D1442" t="str">
            <v>Sandwell</v>
          </cell>
          <cell r="E1442">
            <v>2176</v>
          </cell>
          <cell r="F1442" t="str">
            <v>Blackheath Primary School</v>
          </cell>
          <cell r="G1442" t="str">
            <v>Maintained</v>
          </cell>
          <cell r="H1442" t="str">
            <v>Community school</v>
          </cell>
          <cell r="I1442">
            <v>25935</v>
          </cell>
          <cell r="J1442">
            <v>44460</v>
          </cell>
        </row>
        <row r="1443">
          <cell r="B1443">
            <v>3332177</v>
          </cell>
          <cell r="C1443">
            <v>333</v>
          </cell>
          <cell r="D1443" t="str">
            <v>Sandwell</v>
          </cell>
          <cell r="E1443">
            <v>2177</v>
          </cell>
          <cell r="F1443" t="str">
            <v>Ferndale Primary School</v>
          </cell>
          <cell r="G1443" t="str">
            <v>Maintained</v>
          </cell>
          <cell r="H1443" t="str">
            <v>Community school</v>
          </cell>
          <cell r="I1443">
            <v>49666</v>
          </cell>
          <cell r="J1443">
            <v>67356.899999999994</v>
          </cell>
        </row>
        <row r="1444">
          <cell r="B1444">
            <v>3332178</v>
          </cell>
          <cell r="C1444">
            <v>333</v>
          </cell>
          <cell r="D1444" t="str">
            <v>Sandwell</v>
          </cell>
          <cell r="E1444">
            <v>2178</v>
          </cell>
          <cell r="F1444" t="str">
            <v>Causeway Green Primary School</v>
          </cell>
          <cell r="G1444" t="str">
            <v>Maintained</v>
          </cell>
          <cell r="H1444" t="str">
            <v>Community school</v>
          </cell>
          <cell r="I1444">
            <v>32030</v>
          </cell>
          <cell r="J1444">
            <v>50684.399999999994</v>
          </cell>
        </row>
        <row r="1445">
          <cell r="B1445">
            <v>3332179</v>
          </cell>
          <cell r="C1445">
            <v>333</v>
          </cell>
          <cell r="D1445" t="str">
            <v>Sandwell</v>
          </cell>
          <cell r="E1445">
            <v>2179</v>
          </cell>
          <cell r="F1445" t="str">
            <v>Rood End Primary School</v>
          </cell>
          <cell r="G1445" t="str">
            <v>Maintained</v>
          </cell>
          <cell r="H1445" t="str">
            <v>Community school</v>
          </cell>
          <cell r="I1445">
            <v>36050</v>
          </cell>
          <cell r="J1445">
            <v>45349.2</v>
          </cell>
        </row>
        <row r="1446">
          <cell r="B1446">
            <v>3333002</v>
          </cell>
          <cell r="C1446">
            <v>333</v>
          </cell>
          <cell r="D1446" t="str">
            <v>Sandwell</v>
          </cell>
          <cell r="E1446">
            <v>3002</v>
          </cell>
          <cell r="F1446" t="str">
            <v>Holy Trinity CofE Primary School</v>
          </cell>
          <cell r="G1446" t="str">
            <v>Maintained</v>
          </cell>
          <cell r="H1446" t="str">
            <v>Voluntary controlled school</v>
          </cell>
          <cell r="I1446">
            <v>30344</v>
          </cell>
          <cell r="J1446">
            <v>43348.5</v>
          </cell>
        </row>
        <row r="1447">
          <cell r="B1447">
            <v>3333003</v>
          </cell>
          <cell r="C1447">
            <v>333</v>
          </cell>
          <cell r="D1447" t="str">
            <v>Sandwell</v>
          </cell>
          <cell r="E1447">
            <v>3003</v>
          </cell>
          <cell r="F1447" t="str">
            <v>St Martin's CofE Primary School</v>
          </cell>
          <cell r="G1447" t="str">
            <v>Maintained</v>
          </cell>
          <cell r="H1447" t="str">
            <v>Voluntary controlled school</v>
          </cell>
          <cell r="I1447">
            <v>17896</v>
          </cell>
          <cell r="J1447">
            <v>30455.1</v>
          </cell>
        </row>
        <row r="1448">
          <cell r="B1448">
            <v>3333005</v>
          </cell>
          <cell r="C1448">
            <v>333</v>
          </cell>
          <cell r="D1448" t="str">
            <v>Sandwell</v>
          </cell>
          <cell r="E1448">
            <v>3005</v>
          </cell>
          <cell r="F1448" t="str">
            <v>St Mary Magdalene CofE Voluntary Controlled Primary School</v>
          </cell>
          <cell r="G1448" t="str">
            <v>Maintained</v>
          </cell>
          <cell r="H1448" t="str">
            <v>Voluntary controlled school</v>
          </cell>
          <cell r="I1448">
            <v>13616</v>
          </cell>
          <cell r="J1448">
            <v>24008.399999999998</v>
          </cell>
        </row>
        <row r="1449">
          <cell r="B1449">
            <v>3333301</v>
          </cell>
          <cell r="C1449">
            <v>333</v>
          </cell>
          <cell r="D1449" t="str">
            <v>Sandwell</v>
          </cell>
          <cell r="E1449">
            <v>3301</v>
          </cell>
          <cell r="F1449" t="str">
            <v>All Saints CofE Primary School</v>
          </cell>
          <cell r="G1449" t="str">
            <v>Maintained</v>
          </cell>
          <cell r="H1449" t="str">
            <v>Voluntary aided school</v>
          </cell>
          <cell r="I1449">
            <v>36828</v>
          </cell>
          <cell r="J1449">
            <v>61132.499999999993</v>
          </cell>
        </row>
        <row r="1450">
          <cell r="B1450">
            <v>3333303</v>
          </cell>
          <cell r="C1450">
            <v>333</v>
          </cell>
          <cell r="D1450" t="str">
            <v>Sandwell</v>
          </cell>
          <cell r="E1450">
            <v>3303</v>
          </cell>
          <cell r="F1450" t="str">
            <v>St John Bosco Catholic Primary School</v>
          </cell>
          <cell r="G1450" t="str">
            <v>Maintained</v>
          </cell>
          <cell r="H1450" t="str">
            <v>Voluntary aided school</v>
          </cell>
          <cell r="I1450">
            <v>18933</v>
          </cell>
          <cell r="J1450">
            <v>31566.6</v>
          </cell>
        </row>
        <row r="1451">
          <cell r="B1451">
            <v>3333307</v>
          </cell>
          <cell r="C1451">
            <v>333</v>
          </cell>
          <cell r="D1451" t="str">
            <v>Sandwell</v>
          </cell>
          <cell r="E1451">
            <v>3307</v>
          </cell>
          <cell r="F1451" t="str">
            <v>St Margaret's CofE Primary School</v>
          </cell>
          <cell r="G1451" t="str">
            <v>Maintained</v>
          </cell>
          <cell r="H1451" t="str">
            <v>Voluntary aided school</v>
          </cell>
          <cell r="I1451">
            <v>17377</v>
          </cell>
          <cell r="J1451">
            <v>31121.999999999996</v>
          </cell>
        </row>
        <row r="1452">
          <cell r="B1452">
            <v>3333308</v>
          </cell>
          <cell r="C1452">
            <v>333</v>
          </cell>
          <cell r="D1452" t="str">
            <v>Sandwell</v>
          </cell>
          <cell r="E1452">
            <v>3308</v>
          </cell>
          <cell r="F1452" t="str">
            <v>Holy Name Catholic Primary School</v>
          </cell>
          <cell r="G1452" t="str">
            <v>Maintained</v>
          </cell>
          <cell r="H1452" t="str">
            <v>Voluntary aided school</v>
          </cell>
          <cell r="I1452">
            <v>16729</v>
          </cell>
          <cell r="J1452">
            <v>27565.199999999997</v>
          </cell>
        </row>
        <row r="1453">
          <cell r="B1453">
            <v>3333400</v>
          </cell>
          <cell r="C1453">
            <v>333</v>
          </cell>
          <cell r="D1453" t="str">
            <v>Sandwell</v>
          </cell>
          <cell r="E1453">
            <v>3400</v>
          </cell>
          <cell r="F1453" t="str">
            <v>Christ Church CofE Primary School</v>
          </cell>
          <cell r="G1453" t="str">
            <v>Maintained</v>
          </cell>
          <cell r="H1453" t="str">
            <v>Voluntary aided school</v>
          </cell>
          <cell r="I1453">
            <v>30993</v>
          </cell>
          <cell r="J1453">
            <v>53129.7</v>
          </cell>
        </row>
        <row r="1454">
          <cell r="B1454">
            <v>3333403</v>
          </cell>
          <cell r="C1454">
            <v>333</v>
          </cell>
          <cell r="D1454" t="str">
            <v>Sandwell</v>
          </cell>
          <cell r="E1454">
            <v>3403</v>
          </cell>
          <cell r="F1454" t="str">
            <v>St Matthew's CofE Primary School</v>
          </cell>
          <cell r="G1454" t="str">
            <v>Maintained</v>
          </cell>
          <cell r="H1454" t="str">
            <v>Voluntary aided school</v>
          </cell>
          <cell r="I1454">
            <v>31252</v>
          </cell>
          <cell r="J1454">
            <v>40458.6</v>
          </cell>
        </row>
        <row r="1455">
          <cell r="B1455">
            <v>3342000</v>
          </cell>
          <cell r="C1455">
            <v>334</v>
          </cell>
          <cell r="D1455" t="str">
            <v>Solihull</v>
          </cell>
          <cell r="E1455">
            <v>2000</v>
          </cell>
          <cell r="F1455" t="str">
            <v>Blossomfield Infant and Nursery School</v>
          </cell>
          <cell r="G1455" t="str">
            <v>Maintained</v>
          </cell>
          <cell r="H1455" t="str">
            <v>Community school</v>
          </cell>
          <cell r="I1455">
            <v>60559</v>
          </cell>
          <cell r="J1455">
            <v>96700.499999999985</v>
          </cell>
        </row>
        <row r="1456">
          <cell r="B1456">
            <v>3342001</v>
          </cell>
          <cell r="C1456">
            <v>334</v>
          </cell>
          <cell r="D1456" t="str">
            <v>Solihull</v>
          </cell>
          <cell r="E1456">
            <v>2001</v>
          </cell>
          <cell r="F1456" t="str">
            <v>Burman Infant School</v>
          </cell>
          <cell r="G1456" t="str">
            <v>Maintained</v>
          </cell>
          <cell r="H1456" t="str">
            <v>Community school</v>
          </cell>
          <cell r="I1456">
            <v>37736</v>
          </cell>
          <cell r="J1456">
            <v>66690</v>
          </cell>
        </row>
        <row r="1457">
          <cell r="B1457">
            <v>3342005</v>
          </cell>
          <cell r="C1457">
            <v>334</v>
          </cell>
          <cell r="D1457" t="str">
            <v>Solihull</v>
          </cell>
          <cell r="E1457">
            <v>2005</v>
          </cell>
          <cell r="F1457" t="str">
            <v>Cranmore Infant School</v>
          </cell>
          <cell r="G1457" t="str">
            <v>Maintained</v>
          </cell>
          <cell r="H1457" t="str">
            <v>Community school</v>
          </cell>
          <cell r="I1457">
            <v>40848</v>
          </cell>
          <cell r="J1457">
            <v>66912.299999999988</v>
          </cell>
        </row>
        <row r="1458">
          <cell r="B1458">
            <v>3342008</v>
          </cell>
          <cell r="C1458">
            <v>334</v>
          </cell>
          <cell r="D1458" t="str">
            <v>Solihull</v>
          </cell>
          <cell r="E1458">
            <v>2008</v>
          </cell>
          <cell r="F1458" t="str">
            <v>Dorridge Primary School</v>
          </cell>
          <cell r="G1458" t="str">
            <v>Maintained</v>
          </cell>
          <cell r="H1458" t="str">
            <v>Community school</v>
          </cell>
          <cell r="I1458">
            <v>64190</v>
          </cell>
          <cell r="J1458">
            <v>113372.99999999999</v>
          </cell>
        </row>
        <row r="1459">
          <cell r="B1459">
            <v>3342013</v>
          </cell>
          <cell r="C1459">
            <v>334</v>
          </cell>
          <cell r="D1459" t="str">
            <v>Solihull</v>
          </cell>
          <cell r="E1459">
            <v>2013</v>
          </cell>
          <cell r="F1459" t="str">
            <v>Kineton Green Primary School</v>
          </cell>
          <cell r="G1459" t="str">
            <v>Maintained</v>
          </cell>
          <cell r="H1459" t="str">
            <v>Community school</v>
          </cell>
          <cell r="I1459">
            <v>16858</v>
          </cell>
          <cell r="J1459">
            <v>29121.3</v>
          </cell>
        </row>
        <row r="1460">
          <cell r="B1460">
            <v>3342024</v>
          </cell>
          <cell r="C1460">
            <v>334</v>
          </cell>
          <cell r="D1460" t="str">
            <v>Solihull</v>
          </cell>
          <cell r="E1460">
            <v>2024</v>
          </cell>
          <cell r="F1460" t="str">
            <v>Valley Primary</v>
          </cell>
          <cell r="G1460" t="str">
            <v>Maintained</v>
          </cell>
          <cell r="H1460" t="str">
            <v>Community school</v>
          </cell>
          <cell r="I1460">
            <v>62634</v>
          </cell>
          <cell r="J1460">
            <v>101146.49999999999</v>
          </cell>
        </row>
        <row r="1461">
          <cell r="B1461">
            <v>3342026</v>
          </cell>
          <cell r="C1461">
            <v>334</v>
          </cell>
          <cell r="D1461" t="str">
            <v>Solihull</v>
          </cell>
          <cell r="E1461">
            <v>2026</v>
          </cell>
          <cell r="F1461" t="str">
            <v>Woodlands Infant School</v>
          </cell>
          <cell r="G1461" t="str">
            <v>Maintained</v>
          </cell>
          <cell r="H1461" t="str">
            <v>Community school</v>
          </cell>
          <cell r="I1461">
            <v>41367</v>
          </cell>
          <cell r="J1461">
            <v>68468.399999999994</v>
          </cell>
        </row>
        <row r="1462">
          <cell r="B1462">
            <v>3342030</v>
          </cell>
          <cell r="C1462">
            <v>334</v>
          </cell>
          <cell r="D1462" t="str">
            <v>Solihull</v>
          </cell>
          <cell r="E1462">
            <v>2030</v>
          </cell>
          <cell r="F1462" t="str">
            <v>Oak Cottage Primary School</v>
          </cell>
          <cell r="G1462" t="str">
            <v>Maintained</v>
          </cell>
          <cell r="H1462" t="str">
            <v>Community school</v>
          </cell>
          <cell r="I1462">
            <v>22305</v>
          </cell>
          <cell r="J1462">
            <v>39569.399999999994</v>
          </cell>
        </row>
        <row r="1463">
          <cell r="B1463">
            <v>3342031</v>
          </cell>
          <cell r="C1463">
            <v>334</v>
          </cell>
          <cell r="D1463" t="str">
            <v>Solihull</v>
          </cell>
          <cell r="E1463">
            <v>2031</v>
          </cell>
          <cell r="F1463" t="str">
            <v>Mill Lodge Primary School</v>
          </cell>
          <cell r="G1463" t="str">
            <v>Maintained</v>
          </cell>
          <cell r="H1463" t="str">
            <v>Community school</v>
          </cell>
          <cell r="I1463">
            <v>15432</v>
          </cell>
          <cell r="J1463">
            <v>28898.999999999996</v>
          </cell>
        </row>
        <row r="1464">
          <cell r="B1464">
            <v>3342058</v>
          </cell>
          <cell r="C1464">
            <v>334</v>
          </cell>
          <cell r="D1464" t="str">
            <v>Solihull</v>
          </cell>
          <cell r="E1464">
            <v>2058</v>
          </cell>
          <cell r="F1464" t="str">
            <v>Tidbury Green School</v>
          </cell>
          <cell r="G1464" t="str">
            <v>Maintained</v>
          </cell>
          <cell r="H1464" t="str">
            <v>Community school</v>
          </cell>
          <cell r="I1464">
            <v>25028</v>
          </cell>
          <cell r="J1464">
            <v>48461.399999999994</v>
          </cell>
        </row>
        <row r="1465">
          <cell r="B1465">
            <v>3342060</v>
          </cell>
          <cell r="C1465">
            <v>334</v>
          </cell>
          <cell r="D1465" t="str">
            <v>Solihull</v>
          </cell>
          <cell r="E1465">
            <v>2060</v>
          </cell>
          <cell r="F1465" t="str">
            <v>Castle Bromwich Infant and Nursery School</v>
          </cell>
          <cell r="G1465" t="str">
            <v>Maintained</v>
          </cell>
          <cell r="H1465" t="str">
            <v>Community school</v>
          </cell>
          <cell r="I1465">
            <v>68988</v>
          </cell>
          <cell r="J1465">
            <v>108482.4</v>
          </cell>
        </row>
        <row r="1466">
          <cell r="B1466">
            <v>3342065</v>
          </cell>
          <cell r="C1466">
            <v>334</v>
          </cell>
          <cell r="D1466" t="str">
            <v>Solihull</v>
          </cell>
          <cell r="E1466">
            <v>2065</v>
          </cell>
          <cell r="F1466" t="str">
            <v>Coleshill Heath School</v>
          </cell>
          <cell r="G1466" t="str">
            <v>Maintained</v>
          </cell>
          <cell r="H1466" t="str">
            <v>Community school</v>
          </cell>
          <cell r="I1466">
            <v>27492</v>
          </cell>
          <cell r="J1466">
            <v>39791.699999999997</v>
          </cell>
        </row>
        <row r="1467">
          <cell r="B1467">
            <v>3342066</v>
          </cell>
          <cell r="C1467">
            <v>334</v>
          </cell>
          <cell r="D1467" t="str">
            <v>Solihull</v>
          </cell>
          <cell r="E1467">
            <v>2066</v>
          </cell>
          <cell r="F1467" t="str">
            <v>Windy Arbor Primary School</v>
          </cell>
          <cell r="G1467" t="str">
            <v>Maintained</v>
          </cell>
          <cell r="H1467" t="str">
            <v>Community school</v>
          </cell>
          <cell r="I1467">
            <v>27103</v>
          </cell>
          <cell r="J1467">
            <v>38902.5</v>
          </cell>
        </row>
        <row r="1468">
          <cell r="B1468">
            <v>3342082</v>
          </cell>
          <cell r="C1468">
            <v>334</v>
          </cell>
          <cell r="D1468" t="str">
            <v>Solihull</v>
          </cell>
          <cell r="E1468">
            <v>2082</v>
          </cell>
          <cell r="F1468" t="str">
            <v>Cheswick Green Primary School</v>
          </cell>
          <cell r="G1468" t="str">
            <v>Maintained</v>
          </cell>
          <cell r="H1468" t="str">
            <v>Community school</v>
          </cell>
          <cell r="I1468">
            <v>20878</v>
          </cell>
          <cell r="J1468">
            <v>32678.1</v>
          </cell>
        </row>
        <row r="1469">
          <cell r="B1469">
            <v>3342085</v>
          </cell>
          <cell r="C1469">
            <v>334</v>
          </cell>
          <cell r="D1469" t="str">
            <v>Solihull</v>
          </cell>
          <cell r="E1469">
            <v>2085</v>
          </cell>
          <cell r="F1469" t="str">
            <v>Peterbrook Primary School</v>
          </cell>
          <cell r="G1469" t="str">
            <v>Maintained</v>
          </cell>
          <cell r="H1469" t="str">
            <v>Community school</v>
          </cell>
          <cell r="I1469">
            <v>36828</v>
          </cell>
          <cell r="J1469">
            <v>55574.999999999993</v>
          </cell>
        </row>
        <row r="1470">
          <cell r="B1470">
            <v>3342087</v>
          </cell>
          <cell r="C1470">
            <v>334</v>
          </cell>
          <cell r="D1470" t="str">
            <v>Solihull</v>
          </cell>
          <cell r="E1470">
            <v>2087</v>
          </cell>
          <cell r="F1470" t="str">
            <v>Olton Primary School</v>
          </cell>
          <cell r="G1470" t="str">
            <v>Maintained</v>
          </cell>
          <cell r="H1470" t="str">
            <v>Community school</v>
          </cell>
          <cell r="I1470">
            <v>57317</v>
          </cell>
          <cell r="J1470">
            <v>93366</v>
          </cell>
        </row>
        <row r="1471">
          <cell r="B1471">
            <v>3342088</v>
          </cell>
          <cell r="C1471">
            <v>334</v>
          </cell>
          <cell r="D1471" t="str">
            <v>Solihull</v>
          </cell>
          <cell r="E1471">
            <v>2088</v>
          </cell>
          <cell r="F1471" t="str">
            <v>Yorkswood Primary School</v>
          </cell>
          <cell r="G1471" t="str">
            <v>Maintained</v>
          </cell>
          <cell r="H1471" t="str">
            <v>Community school</v>
          </cell>
          <cell r="I1471">
            <v>24768</v>
          </cell>
          <cell r="J1471">
            <v>37791</v>
          </cell>
        </row>
        <row r="1472">
          <cell r="B1472">
            <v>3342090</v>
          </cell>
          <cell r="C1472">
            <v>334</v>
          </cell>
          <cell r="D1472" t="str">
            <v>Solihull</v>
          </cell>
          <cell r="E1472">
            <v>2090</v>
          </cell>
          <cell r="F1472" t="str">
            <v>Greswold Primary School</v>
          </cell>
          <cell r="G1472" t="str">
            <v>Maintained</v>
          </cell>
          <cell r="H1472" t="str">
            <v>Community school</v>
          </cell>
          <cell r="I1472">
            <v>62634</v>
          </cell>
          <cell r="J1472">
            <v>101368.79999999999</v>
          </cell>
        </row>
        <row r="1473">
          <cell r="B1473">
            <v>3342091</v>
          </cell>
          <cell r="C1473">
            <v>334</v>
          </cell>
          <cell r="D1473" t="str">
            <v>Solihull</v>
          </cell>
          <cell r="E1473">
            <v>2091</v>
          </cell>
          <cell r="F1473" t="str">
            <v>Langley Primary School</v>
          </cell>
          <cell r="G1473" t="str">
            <v>Maintained</v>
          </cell>
          <cell r="H1473" t="str">
            <v>Community school</v>
          </cell>
          <cell r="I1473">
            <v>36439</v>
          </cell>
          <cell r="J1473">
            <v>60243.299999999996</v>
          </cell>
        </row>
        <row r="1474">
          <cell r="B1474">
            <v>3342096</v>
          </cell>
          <cell r="C1474">
            <v>334</v>
          </cell>
          <cell r="D1474" t="str">
            <v>Solihull</v>
          </cell>
          <cell r="E1474">
            <v>2096</v>
          </cell>
          <cell r="F1474" t="str">
            <v>Monkspath Junior and Infant School</v>
          </cell>
          <cell r="G1474" t="str">
            <v>Maintained</v>
          </cell>
          <cell r="H1474" t="str">
            <v>Community school</v>
          </cell>
          <cell r="I1474">
            <v>59521</v>
          </cell>
          <cell r="J1474">
            <v>97811.999999999985</v>
          </cell>
        </row>
        <row r="1475">
          <cell r="B1475">
            <v>3343010</v>
          </cell>
          <cell r="C1475">
            <v>334</v>
          </cell>
          <cell r="D1475" t="str">
            <v>Solihull</v>
          </cell>
          <cell r="E1475">
            <v>3010</v>
          </cell>
          <cell r="F1475" t="str">
            <v>Meriden Church of England Primary School</v>
          </cell>
          <cell r="G1475" t="str">
            <v>Maintained</v>
          </cell>
          <cell r="H1475" t="str">
            <v>Voluntary controlled school</v>
          </cell>
          <cell r="I1475">
            <v>18155</v>
          </cell>
          <cell r="J1475">
            <v>28454.399999999998</v>
          </cell>
        </row>
        <row r="1476">
          <cell r="B1476">
            <v>3343302</v>
          </cell>
          <cell r="C1476">
            <v>334</v>
          </cell>
          <cell r="D1476" t="str">
            <v>Solihull</v>
          </cell>
          <cell r="E1476">
            <v>3302</v>
          </cell>
          <cell r="F1476" t="str">
            <v>St Alphege Church of England Infant and Nursery School</v>
          </cell>
          <cell r="G1476" t="str">
            <v>Maintained</v>
          </cell>
          <cell r="H1476" t="str">
            <v>Voluntary aided school</v>
          </cell>
          <cell r="I1476">
            <v>53556</v>
          </cell>
          <cell r="J1476">
            <v>90031.5</v>
          </cell>
        </row>
        <row r="1477">
          <cell r="B1477">
            <v>3343310</v>
          </cell>
          <cell r="C1477">
            <v>334</v>
          </cell>
          <cell r="D1477" t="str">
            <v>Solihull</v>
          </cell>
          <cell r="E1477">
            <v>3310</v>
          </cell>
          <cell r="F1477" t="str">
            <v>Berkswell Church of England Voluntary Aided Primary School</v>
          </cell>
          <cell r="G1477" t="str">
            <v>Maintained</v>
          </cell>
          <cell r="H1477" t="str">
            <v>Voluntary aided school</v>
          </cell>
          <cell r="I1477">
            <v>21656</v>
          </cell>
          <cell r="J1477">
            <v>36457.199999999997</v>
          </cell>
        </row>
        <row r="1478">
          <cell r="B1478">
            <v>3343311</v>
          </cell>
          <cell r="C1478">
            <v>334</v>
          </cell>
          <cell r="D1478" t="str">
            <v>Solihull</v>
          </cell>
          <cell r="E1478">
            <v>3311</v>
          </cell>
          <cell r="F1478" t="str">
            <v>George Fentham Endowed School</v>
          </cell>
          <cell r="G1478" t="str">
            <v>Maintained</v>
          </cell>
          <cell r="H1478" t="str">
            <v>Voluntary aided school</v>
          </cell>
          <cell r="I1478">
            <v>20489</v>
          </cell>
          <cell r="J1478">
            <v>32011.199999999997</v>
          </cell>
        </row>
        <row r="1479">
          <cell r="B1479">
            <v>3343314</v>
          </cell>
          <cell r="C1479">
            <v>334</v>
          </cell>
          <cell r="D1479" t="str">
            <v>Solihull</v>
          </cell>
          <cell r="E1479">
            <v>3314</v>
          </cell>
          <cell r="F1479" t="str">
            <v>St Mary and St Margaret's Church of England Aided Primary School</v>
          </cell>
          <cell r="G1479" t="str">
            <v>Maintained</v>
          </cell>
          <cell r="H1479" t="str">
            <v>Voluntary aided school</v>
          </cell>
          <cell r="I1479">
            <v>20230</v>
          </cell>
          <cell r="J1479">
            <v>33345</v>
          </cell>
        </row>
        <row r="1480">
          <cell r="B1480">
            <v>3343512</v>
          </cell>
          <cell r="C1480">
            <v>334</v>
          </cell>
          <cell r="D1480" t="str">
            <v>Solihull</v>
          </cell>
          <cell r="E1480">
            <v>3512</v>
          </cell>
          <cell r="F1480" t="str">
            <v>Bishop Wilson Church of England Primary School</v>
          </cell>
          <cell r="G1480" t="str">
            <v>Maintained</v>
          </cell>
          <cell r="H1480" t="str">
            <v>Voluntary aided school</v>
          </cell>
          <cell r="I1480">
            <v>28270</v>
          </cell>
          <cell r="J1480">
            <v>42014.7</v>
          </cell>
        </row>
        <row r="1481">
          <cell r="B1481">
            <v>3345200</v>
          </cell>
          <cell r="C1481">
            <v>334</v>
          </cell>
          <cell r="D1481" t="str">
            <v>Solihull</v>
          </cell>
          <cell r="E1481">
            <v>5200</v>
          </cell>
          <cell r="F1481" t="str">
            <v>Fordbridge Community Primary School</v>
          </cell>
          <cell r="G1481" t="str">
            <v>Maintained</v>
          </cell>
          <cell r="H1481" t="str">
            <v>Community school</v>
          </cell>
          <cell r="I1481">
            <v>28399</v>
          </cell>
          <cell r="J1481">
            <v>34678.799999999996</v>
          </cell>
        </row>
        <row r="1482">
          <cell r="B1482">
            <v>3347001</v>
          </cell>
          <cell r="C1482">
            <v>334</v>
          </cell>
          <cell r="D1482" t="str">
            <v>Solihull</v>
          </cell>
          <cell r="E1482">
            <v>7001</v>
          </cell>
          <cell r="F1482" t="str">
            <v>Hazel Oak School</v>
          </cell>
          <cell r="G1482" t="str">
            <v>Maintained</v>
          </cell>
          <cell r="H1482" t="str">
            <v>Community special school</v>
          </cell>
          <cell r="I1482">
            <v>2075</v>
          </cell>
          <cell r="J1482">
            <v>4446</v>
          </cell>
        </row>
        <row r="1483">
          <cell r="B1483">
            <v>3347002</v>
          </cell>
          <cell r="C1483">
            <v>334</v>
          </cell>
          <cell r="D1483" t="str">
            <v>Solihull</v>
          </cell>
          <cell r="E1483">
            <v>7002</v>
          </cell>
          <cell r="F1483" t="str">
            <v>Reynalds Cross School</v>
          </cell>
          <cell r="G1483" t="str">
            <v>Maintained</v>
          </cell>
          <cell r="H1483" t="str">
            <v>Community special school</v>
          </cell>
          <cell r="I1483">
            <v>5577</v>
          </cell>
          <cell r="J1483">
            <v>8669.6999999999989</v>
          </cell>
        </row>
        <row r="1484">
          <cell r="B1484">
            <v>3347005</v>
          </cell>
          <cell r="C1484">
            <v>334</v>
          </cell>
          <cell r="D1484" t="str">
            <v>Solihull</v>
          </cell>
          <cell r="E1484">
            <v>7005</v>
          </cell>
          <cell r="F1484" t="str">
            <v>Forest Oak School</v>
          </cell>
          <cell r="G1484" t="str">
            <v>Maintained</v>
          </cell>
          <cell r="H1484" t="str">
            <v>Community special school</v>
          </cell>
          <cell r="I1484">
            <v>2075</v>
          </cell>
          <cell r="J1484">
            <v>2445.2999999999997</v>
          </cell>
        </row>
        <row r="1485">
          <cell r="B1485">
            <v>3347007</v>
          </cell>
          <cell r="C1485">
            <v>334</v>
          </cell>
          <cell r="D1485" t="str">
            <v>Solihull</v>
          </cell>
          <cell r="E1485">
            <v>7007</v>
          </cell>
          <cell r="F1485" t="str">
            <v>Merstone School</v>
          </cell>
          <cell r="G1485" t="str">
            <v>Maintained</v>
          </cell>
          <cell r="H1485" t="str">
            <v>Community special school</v>
          </cell>
          <cell r="I1485">
            <v>3502</v>
          </cell>
          <cell r="J1485">
            <v>6446.7</v>
          </cell>
        </row>
        <row r="1486">
          <cell r="B1486">
            <v>3351006</v>
          </cell>
          <cell r="C1486">
            <v>335</v>
          </cell>
          <cell r="D1486" t="str">
            <v>Walsall</v>
          </cell>
          <cell r="E1486">
            <v>1006</v>
          </cell>
          <cell r="F1486" t="str">
            <v>Millfields Nursery School</v>
          </cell>
          <cell r="G1486" t="str">
            <v>Maintained</v>
          </cell>
          <cell r="H1486" t="str">
            <v>Local authority nursery school</v>
          </cell>
          <cell r="I1486">
            <v>0</v>
          </cell>
          <cell r="J1486">
            <v>0</v>
          </cell>
        </row>
        <row r="1487">
          <cell r="B1487">
            <v>3352001</v>
          </cell>
          <cell r="C1487">
            <v>335</v>
          </cell>
          <cell r="D1487" t="str">
            <v>Walsall</v>
          </cell>
          <cell r="E1487">
            <v>2001</v>
          </cell>
          <cell r="F1487" t="str">
            <v>Alumwell Infant School</v>
          </cell>
          <cell r="G1487" t="str">
            <v>Maintained</v>
          </cell>
          <cell r="H1487" t="str">
            <v>Community school</v>
          </cell>
          <cell r="I1487">
            <v>39162</v>
          </cell>
          <cell r="J1487">
            <v>68246.099999999991</v>
          </cell>
        </row>
        <row r="1488">
          <cell r="B1488">
            <v>3352003</v>
          </cell>
          <cell r="C1488">
            <v>335</v>
          </cell>
          <cell r="D1488" t="str">
            <v>Walsall</v>
          </cell>
          <cell r="E1488">
            <v>2003</v>
          </cell>
          <cell r="F1488" t="str">
            <v>Sunshine Infant and Nursery School</v>
          </cell>
          <cell r="G1488" t="str">
            <v>Maintained</v>
          </cell>
          <cell r="H1488" t="str">
            <v>Community school</v>
          </cell>
          <cell r="I1488">
            <v>18285</v>
          </cell>
          <cell r="J1488">
            <v>25564.499999999996</v>
          </cell>
        </row>
        <row r="1489">
          <cell r="B1489">
            <v>3352006</v>
          </cell>
          <cell r="C1489">
            <v>335</v>
          </cell>
          <cell r="D1489" t="str">
            <v>Walsall</v>
          </cell>
          <cell r="E1489">
            <v>2006</v>
          </cell>
          <cell r="F1489" t="str">
            <v>Butts Primary School</v>
          </cell>
          <cell r="G1489" t="str">
            <v>Maintained</v>
          </cell>
          <cell r="H1489" t="str">
            <v>Community school</v>
          </cell>
          <cell r="I1489">
            <v>15561</v>
          </cell>
          <cell r="J1489">
            <v>26009.1</v>
          </cell>
        </row>
        <row r="1490">
          <cell r="B1490">
            <v>3352012</v>
          </cell>
          <cell r="C1490">
            <v>335</v>
          </cell>
          <cell r="D1490" t="str">
            <v>Walsall</v>
          </cell>
          <cell r="E1490">
            <v>2012</v>
          </cell>
          <cell r="F1490" t="str">
            <v>Delves Infant School</v>
          </cell>
          <cell r="G1490" t="str">
            <v>Maintained</v>
          </cell>
          <cell r="H1490" t="str">
            <v>Community school</v>
          </cell>
          <cell r="I1490">
            <v>52260</v>
          </cell>
          <cell r="J1490">
            <v>86697</v>
          </cell>
        </row>
        <row r="1491">
          <cell r="B1491">
            <v>3352016</v>
          </cell>
          <cell r="C1491">
            <v>335</v>
          </cell>
          <cell r="D1491" t="str">
            <v>Walsall</v>
          </cell>
          <cell r="E1491">
            <v>2016</v>
          </cell>
          <cell r="F1491" t="str">
            <v>Elmore Green Primary School</v>
          </cell>
          <cell r="G1491" t="str">
            <v>Maintained</v>
          </cell>
          <cell r="H1491" t="str">
            <v>Community school</v>
          </cell>
          <cell r="I1491">
            <v>23212</v>
          </cell>
          <cell r="J1491">
            <v>34011.899999999994</v>
          </cell>
        </row>
        <row r="1492">
          <cell r="B1492">
            <v>3352024</v>
          </cell>
          <cell r="C1492">
            <v>335</v>
          </cell>
          <cell r="D1492" t="str">
            <v>Walsall</v>
          </cell>
          <cell r="E1492">
            <v>2024</v>
          </cell>
          <cell r="F1492" t="str">
            <v>Leamore Primary School</v>
          </cell>
          <cell r="G1492" t="str">
            <v>Maintained</v>
          </cell>
          <cell r="H1492" t="str">
            <v>Community school</v>
          </cell>
          <cell r="I1492">
            <v>11671</v>
          </cell>
          <cell r="J1492">
            <v>16227.9</v>
          </cell>
        </row>
        <row r="1493">
          <cell r="B1493">
            <v>3352030</v>
          </cell>
          <cell r="C1493">
            <v>335</v>
          </cell>
          <cell r="D1493" t="str">
            <v>Walsall</v>
          </cell>
          <cell r="E1493">
            <v>2030</v>
          </cell>
          <cell r="F1493" t="str">
            <v>Palfrey Infant School</v>
          </cell>
          <cell r="G1493" t="str">
            <v>Maintained</v>
          </cell>
          <cell r="H1493" t="str">
            <v>Community school</v>
          </cell>
          <cell r="I1493">
            <v>48629</v>
          </cell>
          <cell r="J1493">
            <v>83362.5</v>
          </cell>
        </row>
        <row r="1494">
          <cell r="B1494">
            <v>3352032</v>
          </cell>
          <cell r="C1494">
            <v>335</v>
          </cell>
          <cell r="D1494" t="str">
            <v>Walsall</v>
          </cell>
          <cell r="E1494">
            <v>2032</v>
          </cell>
          <cell r="F1494" t="str">
            <v>Whitehall Nursery and Infant School</v>
          </cell>
          <cell r="G1494" t="str">
            <v>Maintained</v>
          </cell>
          <cell r="H1494" t="str">
            <v>Community school</v>
          </cell>
          <cell r="I1494">
            <v>45516</v>
          </cell>
          <cell r="J1494">
            <v>75582</v>
          </cell>
        </row>
        <row r="1495">
          <cell r="B1495">
            <v>3352041</v>
          </cell>
          <cell r="C1495">
            <v>335</v>
          </cell>
          <cell r="D1495" t="str">
            <v>Walsall</v>
          </cell>
          <cell r="E1495">
            <v>2041</v>
          </cell>
          <cell r="F1495" t="str">
            <v>Abbey Primary School</v>
          </cell>
          <cell r="G1495" t="str">
            <v>Maintained</v>
          </cell>
          <cell r="H1495" t="str">
            <v>Community school</v>
          </cell>
          <cell r="I1495">
            <v>8040</v>
          </cell>
          <cell r="J1495">
            <v>13337.999999999998</v>
          </cell>
        </row>
        <row r="1496">
          <cell r="B1496">
            <v>3352042</v>
          </cell>
          <cell r="C1496">
            <v>335</v>
          </cell>
          <cell r="D1496" t="str">
            <v>Walsall</v>
          </cell>
          <cell r="E1496">
            <v>2042</v>
          </cell>
          <cell r="F1496" t="str">
            <v>Lower Farm Primary School</v>
          </cell>
          <cell r="G1496" t="str">
            <v>Maintained</v>
          </cell>
          <cell r="H1496" t="str">
            <v>Community school</v>
          </cell>
          <cell r="I1496">
            <v>34105</v>
          </cell>
          <cell r="J1496">
            <v>52907.399999999994</v>
          </cell>
        </row>
        <row r="1497">
          <cell r="B1497">
            <v>3352101</v>
          </cell>
          <cell r="C1497">
            <v>335</v>
          </cell>
          <cell r="D1497" t="str">
            <v>Walsall</v>
          </cell>
          <cell r="E1497">
            <v>2101</v>
          </cell>
          <cell r="F1497" t="str">
            <v>Bentley West Primary School Additionally Resourced for Hearing Impaired</v>
          </cell>
          <cell r="G1497" t="str">
            <v>Maintained</v>
          </cell>
          <cell r="H1497" t="str">
            <v>Community school</v>
          </cell>
          <cell r="I1497">
            <v>23601</v>
          </cell>
          <cell r="J1497">
            <v>41347.799999999996</v>
          </cell>
        </row>
        <row r="1498">
          <cell r="B1498">
            <v>3352102</v>
          </cell>
          <cell r="C1498">
            <v>335</v>
          </cell>
          <cell r="D1498" t="str">
            <v>Walsall</v>
          </cell>
          <cell r="E1498">
            <v>2102</v>
          </cell>
          <cell r="F1498" t="str">
            <v>King Charles Primary School</v>
          </cell>
          <cell r="G1498" t="str">
            <v>Maintained</v>
          </cell>
          <cell r="H1498" t="str">
            <v>Community school</v>
          </cell>
          <cell r="I1498">
            <v>26454</v>
          </cell>
          <cell r="J1498">
            <v>45126.899999999994</v>
          </cell>
        </row>
        <row r="1499">
          <cell r="B1499">
            <v>3352103</v>
          </cell>
          <cell r="C1499">
            <v>335</v>
          </cell>
          <cell r="D1499" t="str">
            <v>Walsall</v>
          </cell>
          <cell r="E1499">
            <v>2103</v>
          </cell>
          <cell r="F1499" t="str">
            <v>Pinfold Street Primary School</v>
          </cell>
          <cell r="G1499" t="str">
            <v>Maintained</v>
          </cell>
          <cell r="H1499" t="str">
            <v>Community school</v>
          </cell>
          <cell r="I1499">
            <v>22564</v>
          </cell>
          <cell r="J1499">
            <v>33345</v>
          </cell>
        </row>
        <row r="1500">
          <cell r="B1500">
            <v>3352105</v>
          </cell>
          <cell r="C1500">
            <v>335</v>
          </cell>
          <cell r="D1500" t="str">
            <v>Walsall</v>
          </cell>
          <cell r="E1500">
            <v>2105</v>
          </cell>
          <cell r="F1500" t="str">
            <v>Salisbury Primary School</v>
          </cell>
          <cell r="G1500" t="str">
            <v>Maintained</v>
          </cell>
          <cell r="H1500" t="str">
            <v>Community school</v>
          </cell>
          <cell r="I1500">
            <v>17766</v>
          </cell>
          <cell r="J1500">
            <v>26898.3</v>
          </cell>
        </row>
        <row r="1501">
          <cell r="B1501">
            <v>3352106</v>
          </cell>
          <cell r="C1501">
            <v>335</v>
          </cell>
          <cell r="D1501" t="str">
            <v>Walsall</v>
          </cell>
          <cell r="E1501">
            <v>2106</v>
          </cell>
          <cell r="F1501" t="str">
            <v>Kings Hill Primary School</v>
          </cell>
          <cell r="G1501" t="str">
            <v>Maintained</v>
          </cell>
          <cell r="H1501" t="str">
            <v>Community school</v>
          </cell>
          <cell r="I1501">
            <v>27362</v>
          </cell>
          <cell r="J1501">
            <v>48016.799999999996</v>
          </cell>
        </row>
        <row r="1502">
          <cell r="B1502">
            <v>3352114</v>
          </cell>
          <cell r="C1502">
            <v>335</v>
          </cell>
          <cell r="D1502" t="str">
            <v>Walsall</v>
          </cell>
          <cell r="E1502">
            <v>2114</v>
          </cell>
          <cell r="F1502" t="str">
            <v>New Invention Infant School</v>
          </cell>
          <cell r="G1502" t="str">
            <v>Maintained</v>
          </cell>
          <cell r="H1502" t="str">
            <v>Community school</v>
          </cell>
          <cell r="I1502">
            <v>50833</v>
          </cell>
          <cell r="J1502">
            <v>88920</v>
          </cell>
        </row>
        <row r="1503">
          <cell r="B1503">
            <v>3352117</v>
          </cell>
          <cell r="C1503">
            <v>335</v>
          </cell>
          <cell r="D1503" t="str">
            <v>Walsall</v>
          </cell>
          <cell r="E1503">
            <v>2117</v>
          </cell>
          <cell r="F1503" t="str">
            <v>County Bridge Primary School</v>
          </cell>
          <cell r="G1503" t="str">
            <v>Maintained</v>
          </cell>
          <cell r="H1503" t="str">
            <v>Community school</v>
          </cell>
          <cell r="I1503">
            <v>12709</v>
          </cell>
          <cell r="J1503">
            <v>22007.699999999997</v>
          </cell>
        </row>
        <row r="1504">
          <cell r="B1504">
            <v>3352119</v>
          </cell>
          <cell r="C1504">
            <v>335</v>
          </cell>
          <cell r="D1504" t="str">
            <v>Walsall</v>
          </cell>
          <cell r="E1504">
            <v>2119</v>
          </cell>
          <cell r="F1504" t="str">
            <v>Pool Hayes Primary School</v>
          </cell>
          <cell r="G1504" t="str">
            <v>Maintained</v>
          </cell>
          <cell r="H1504" t="str">
            <v>Community school</v>
          </cell>
          <cell r="I1504">
            <v>9726</v>
          </cell>
          <cell r="J1504">
            <v>16227.9</v>
          </cell>
        </row>
        <row r="1505">
          <cell r="B1505">
            <v>3352205</v>
          </cell>
          <cell r="C1505">
            <v>335</v>
          </cell>
          <cell r="D1505" t="str">
            <v>Walsall</v>
          </cell>
          <cell r="E1505">
            <v>2205</v>
          </cell>
          <cell r="F1505" t="str">
            <v>Rushall Primary School</v>
          </cell>
          <cell r="G1505" t="str">
            <v>Maintained</v>
          </cell>
          <cell r="H1505" t="str">
            <v>Community school</v>
          </cell>
          <cell r="I1505">
            <v>15951</v>
          </cell>
          <cell r="J1505">
            <v>26231.399999999998</v>
          </cell>
        </row>
        <row r="1506">
          <cell r="B1506">
            <v>3352214</v>
          </cell>
          <cell r="C1506">
            <v>335</v>
          </cell>
          <cell r="D1506" t="str">
            <v>Walsall</v>
          </cell>
          <cell r="E1506">
            <v>2214</v>
          </cell>
          <cell r="F1506" t="str">
            <v>Whetstone Field Primary School</v>
          </cell>
          <cell r="G1506" t="str">
            <v>Maintained</v>
          </cell>
          <cell r="H1506" t="str">
            <v>Community school</v>
          </cell>
          <cell r="I1506">
            <v>18285</v>
          </cell>
          <cell r="J1506">
            <v>30677.399999999998</v>
          </cell>
        </row>
        <row r="1507">
          <cell r="B1507">
            <v>3352218</v>
          </cell>
          <cell r="C1507">
            <v>335</v>
          </cell>
          <cell r="D1507" t="str">
            <v>Walsall</v>
          </cell>
          <cell r="E1507">
            <v>2218</v>
          </cell>
          <cell r="F1507" t="str">
            <v>Walsall Wood School</v>
          </cell>
          <cell r="G1507" t="str">
            <v>Maintained</v>
          </cell>
          <cell r="H1507" t="str">
            <v>Community school</v>
          </cell>
          <cell r="I1507">
            <v>12709</v>
          </cell>
          <cell r="J1507">
            <v>20673.899999999998</v>
          </cell>
        </row>
        <row r="1508">
          <cell r="B1508">
            <v>3352219</v>
          </cell>
          <cell r="C1508">
            <v>335</v>
          </cell>
          <cell r="D1508" t="str">
            <v>Walsall</v>
          </cell>
          <cell r="E1508">
            <v>2219</v>
          </cell>
          <cell r="F1508" t="str">
            <v>Watling Street Primary School</v>
          </cell>
          <cell r="G1508" t="str">
            <v>Maintained</v>
          </cell>
          <cell r="H1508" t="str">
            <v>Community school</v>
          </cell>
          <cell r="I1508">
            <v>15302</v>
          </cell>
          <cell r="J1508">
            <v>26231.399999999998</v>
          </cell>
        </row>
        <row r="1509">
          <cell r="B1509">
            <v>3352220</v>
          </cell>
          <cell r="C1509">
            <v>335</v>
          </cell>
          <cell r="D1509" t="str">
            <v>Walsall</v>
          </cell>
          <cell r="E1509">
            <v>2220</v>
          </cell>
          <cell r="F1509" t="str">
            <v>Millfield Primary School</v>
          </cell>
          <cell r="G1509" t="str">
            <v>Maintained</v>
          </cell>
          <cell r="H1509" t="str">
            <v>Community school</v>
          </cell>
          <cell r="I1509">
            <v>15043</v>
          </cell>
          <cell r="J1509">
            <v>24008.399999999998</v>
          </cell>
        </row>
        <row r="1510">
          <cell r="B1510">
            <v>3352222</v>
          </cell>
          <cell r="C1510">
            <v>335</v>
          </cell>
          <cell r="D1510" t="str">
            <v>Walsall</v>
          </cell>
          <cell r="E1510">
            <v>2222</v>
          </cell>
          <cell r="F1510" t="str">
            <v>Castlefort Junior Mixed and Infant School</v>
          </cell>
          <cell r="G1510" t="str">
            <v>Maintained</v>
          </cell>
          <cell r="H1510" t="str">
            <v>Community school</v>
          </cell>
          <cell r="I1510">
            <v>15172</v>
          </cell>
          <cell r="J1510">
            <v>23786.1</v>
          </cell>
        </row>
        <row r="1511">
          <cell r="B1511">
            <v>3352225</v>
          </cell>
          <cell r="C1511">
            <v>335</v>
          </cell>
          <cell r="D1511" t="str">
            <v>Walsall</v>
          </cell>
          <cell r="E1511">
            <v>2225</v>
          </cell>
          <cell r="F1511" t="str">
            <v>Brownhills West Primary School</v>
          </cell>
          <cell r="G1511" t="str">
            <v>Maintained</v>
          </cell>
          <cell r="H1511" t="str">
            <v>Community school</v>
          </cell>
          <cell r="I1511">
            <v>9985</v>
          </cell>
          <cell r="J1511">
            <v>11781.9</v>
          </cell>
        </row>
        <row r="1512">
          <cell r="B1512">
            <v>3352228</v>
          </cell>
          <cell r="C1512">
            <v>335</v>
          </cell>
          <cell r="D1512" t="str">
            <v>Walsall</v>
          </cell>
          <cell r="E1512">
            <v>2228</v>
          </cell>
          <cell r="F1512" t="str">
            <v>Radleys Primary School</v>
          </cell>
          <cell r="G1512" t="str">
            <v>Maintained</v>
          </cell>
          <cell r="H1512" t="str">
            <v>Community school</v>
          </cell>
          <cell r="I1512">
            <v>14394</v>
          </cell>
          <cell r="J1512">
            <v>22452.3</v>
          </cell>
        </row>
        <row r="1513">
          <cell r="B1513">
            <v>3355202</v>
          </cell>
          <cell r="C1513">
            <v>335</v>
          </cell>
          <cell r="D1513" t="str">
            <v>Walsall</v>
          </cell>
          <cell r="E1513">
            <v>5202</v>
          </cell>
          <cell r="F1513" t="str">
            <v>Manor Primary School</v>
          </cell>
          <cell r="G1513" t="str">
            <v>Maintained</v>
          </cell>
          <cell r="H1513" t="str">
            <v>Foundation school</v>
          </cell>
          <cell r="I1513">
            <v>37606</v>
          </cell>
          <cell r="J1513">
            <v>69579.899999999994</v>
          </cell>
        </row>
        <row r="1514">
          <cell r="B1514">
            <v>3352234</v>
          </cell>
          <cell r="C1514">
            <v>335</v>
          </cell>
          <cell r="D1514" t="str">
            <v>Walsall</v>
          </cell>
          <cell r="E1514">
            <v>2234</v>
          </cell>
          <cell r="F1514" t="str">
            <v>Blackwood School</v>
          </cell>
          <cell r="G1514" t="str">
            <v>Maintained</v>
          </cell>
          <cell r="H1514" t="str">
            <v>Community school</v>
          </cell>
          <cell r="I1514">
            <v>67821</v>
          </cell>
          <cell r="J1514">
            <v>110483.09999999999</v>
          </cell>
        </row>
        <row r="1515">
          <cell r="B1515">
            <v>3352235</v>
          </cell>
          <cell r="C1515">
            <v>335</v>
          </cell>
          <cell r="D1515" t="str">
            <v>Walsall</v>
          </cell>
          <cell r="E1515">
            <v>2235</v>
          </cell>
          <cell r="F1515" t="str">
            <v>Lindens Primary School</v>
          </cell>
          <cell r="G1515" t="str">
            <v>Maintained</v>
          </cell>
          <cell r="H1515" t="str">
            <v>Community school</v>
          </cell>
          <cell r="I1515">
            <v>42664</v>
          </cell>
          <cell r="J1515">
            <v>69135.299999999988</v>
          </cell>
        </row>
        <row r="1516">
          <cell r="B1516">
            <v>3352237</v>
          </cell>
          <cell r="C1516">
            <v>335</v>
          </cell>
          <cell r="D1516" t="str">
            <v>Walsall</v>
          </cell>
          <cell r="E1516">
            <v>2237</v>
          </cell>
          <cell r="F1516" t="str">
            <v>Pelsall Village School</v>
          </cell>
          <cell r="G1516" t="str">
            <v>Maintained</v>
          </cell>
          <cell r="H1516" t="str">
            <v>Community school</v>
          </cell>
          <cell r="I1516">
            <v>14005</v>
          </cell>
          <cell r="J1516">
            <v>16894.8</v>
          </cell>
        </row>
        <row r="1517">
          <cell r="B1517">
            <v>3352239</v>
          </cell>
          <cell r="C1517">
            <v>335</v>
          </cell>
          <cell r="D1517" t="str">
            <v>Walsall</v>
          </cell>
          <cell r="E1517">
            <v>2239</v>
          </cell>
          <cell r="F1517" t="str">
            <v>Greenfield Primary School</v>
          </cell>
          <cell r="G1517" t="str">
            <v>Maintained</v>
          </cell>
          <cell r="H1517" t="str">
            <v>Community school</v>
          </cell>
          <cell r="I1517">
            <v>16340</v>
          </cell>
          <cell r="J1517">
            <v>24897.599999999999</v>
          </cell>
        </row>
        <row r="1518">
          <cell r="B1518">
            <v>3352240</v>
          </cell>
          <cell r="C1518">
            <v>335</v>
          </cell>
          <cell r="D1518" t="str">
            <v>Walsall</v>
          </cell>
          <cell r="E1518">
            <v>2240</v>
          </cell>
          <cell r="F1518" t="str">
            <v>Meadow View JMI School</v>
          </cell>
          <cell r="G1518" t="str">
            <v>Maintained</v>
          </cell>
          <cell r="H1518" t="str">
            <v>Community school</v>
          </cell>
          <cell r="I1518">
            <v>41107</v>
          </cell>
          <cell r="J1518">
            <v>68246.099999999991</v>
          </cell>
        </row>
        <row r="1519">
          <cell r="B1519">
            <v>3353000</v>
          </cell>
          <cell r="C1519">
            <v>335</v>
          </cell>
          <cell r="D1519" t="str">
            <v>Walsall</v>
          </cell>
          <cell r="E1519">
            <v>3000</v>
          </cell>
          <cell r="F1519" t="str">
            <v>Christ Church CofE Primary School</v>
          </cell>
          <cell r="G1519" t="str">
            <v>Maintained</v>
          </cell>
          <cell r="H1519" t="str">
            <v>Voluntary controlled school</v>
          </cell>
          <cell r="I1519">
            <v>22175</v>
          </cell>
          <cell r="J1519">
            <v>35568</v>
          </cell>
        </row>
        <row r="1520">
          <cell r="B1520">
            <v>3353003</v>
          </cell>
          <cell r="C1520">
            <v>335</v>
          </cell>
          <cell r="D1520" t="str">
            <v>Walsall</v>
          </cell>
          <cell r="E1520">
            <v>3003</v>
          </cell>
          <cell r="F1520" t="str">
            <v>Little Bloxwich CofE VC Primary School</v>
          </cell>
          <cell r="G1520" t="str">
            <v>Maintained</v>
          </cell>
          <cell r="H1520" t="str">
            <v>Voluntary controlled school</v>
          </cell>
          <cell r="I1520">
            <v>15302</v>
          </cell>
          <cell r="J1520">
            <v>22674.6</v>
          </cell>
        </row>
        <row r="1521">
          <cell r="B1521">
            <v>3353010</v>
          </cell>
          <cell r="C1521">
            <v>335</v>
          </cell>
          <cell r="D1521" t="str">
            <v>Walsall</v>
          </cell>
          <cell r="E1521">
            <v>3010</v>
          </cell>
          <cell r="F1521" t="str">
            <v>Holy Trinity Church of England Primary School</v>
          </cell>
          <cell r="G1521" t="str">
            <v>Maintained</v>
          </cell>
          <cell r="H1521" t="str">
            <v>Voluntary controlled school</v>
          </cell>
          <cell r="I1521">
            <v>18933</v>
          </cell>
          <cell r="J1521">
            <v>30455.1</v>
          </cell>
        </row>
        <row r="1522">
          <cell r="B1522">
            <v>3353100</v>
          </cell>
          <cell r="C1522">
            <v>335</v>
          </cell>
          <cell r="D1522" t="str">
            <v>Walsall</v>
          </cell>
          <cell r="E1522">
            <v>3100</v>
          </cell>
          <cell r="F1522" t="str">
            <v>Old Church Church of England C Primary School</v>
          </cell>
          <cell r="G1522" t="str">
            <v>Maintained</v>
          </cell>
          <cell r="H1522" t="str">
            <v>Voluntary controlled school</v>
          </cell>
          <cell r="I1522">
            <v>26195</v>
          </cell>
          <cell r="J1522">
            <v>37791</v>
          </cell>
        </row>
        <row r="1523">
          <cell r="B1523">
            <v>3353101</v>
          </cell>
          <cell r="C1523">
            <v>335</v>
          </cell>
          <cell r="D1523" t="str">
            <v>Walsall</v>
          </cell>
          <cell r="E1523">
            <v>3101</v>
          </cell>
          <cell r="F1523" t="str">
            <v>Rosedale Church of England C Infant School</v>
          </cell>
          <cell r="G1523" t="str">
            <v>Maintained</v>
          </cell>
          <cell r="H1523" t="str">
            <v>Voluntary controlled school</v>
          </cell>
          <cell r="I1523">
            <v>30474</v>
          </cell>
          <cell r="J1523">
            <v>54018.899999999994</v>
          </cell>
        </row>
        <row r="1524">
          <cell r="B1524">
            <v>3353102</v>
          </cell>
          <cell r="C1524">
            <v>335</v>
          </cell>
          <cell r="D1524" t="str">
            <v>Walsall</v>
          </cell>
          <cell r="E1524">
            <v>3102</v>
          </cell>
          <cell r="F1524" t="str">
            <v>St Giles Church of England Primary School</v>
          </cell>
          <cell r="G1524" t="str">
            <v>Maintained</v>
          </cell>
          <cell r="H1524" t="str">
            <v>Voluntary controlled school</v>
          </cell>
          <cell r="I1524">
            <v>24250</v>
          </cell>
          <cell r="J1524">
            <v>38457.899999999994</v>
          </cell>
        </row>
        <row r="1525">
          <cell r="B1525">
            <v>3353110</v>
          </cell>
          <cell r="C1525">
            <v>335</v>
          </cell>
          <cell r="D1525" t="str">
            <v>Walsall</v>
          </cell>
          <cell r="E1525">
            <v>3110</v>
          </cell>
          <cell r="F1525" t="str">
            <v>St Michael's Church of England C Primary School</v>
          </cell>
          <cell r="G1525" t="str">
            <v>Maintained</v>
          </cell>
          <cell r="H1525" t="str">
            <v>Voluntary controlled school</v>
          </cell>
          <cell r="I1525">
            <v>34883</v>
          </cell>
          <cell r="J1525">
            <v>62910.899999999994</v>
          </cell>
        </row>
        <row r="1526">
          <cell r="B1526">
            <v>3353111</v>
          </cell>
          <cell r="C1526">
            <v>335</v>
          </cell>
          <cell r="D1526" t="str">
            <v>Walsall</v>
          </cell>
          <cell r="E1526">
            <v>3111</v>
          </cell>
          <cell r="F1526" t="str">
            <v>St John's Church of England Primary School</v>
          </cell>
          <cell r="G1526" t="str">
            <v>Maintained</v>
          </cell>
          <cell r="H1526" t="str">
            <v>Voluntary controlled school</v>
          </cell>
          <cell r="I1526">
            <v>19581</v>
          </cell>
          <cell r="J1526">
            <v>36012.6</v>
          </cell>
        </row>
        <row r="1527">
          <cell r="B1527">
            <v>3353301</v>
          </cell>
          <cell r="C1527">
            <v>335</v>
          </cell>
          <cell r="D1527" t="str">
            <v>Walsall</v>
          </cell>
          <cell r="E1527">
            <v>3301</v>
          </cell>
          <cell r="F1527" t="str">
            <v>Blue Coat Church of England Aided Infant School</v>
          </cell>
          <cell r="G1527" t="str">
            <v>Maintained</v>
          </cell>
          <cell r="H1527" t="str">
            <v>Voluntary aided school</v>
          </cell>
          <cell r="I1527">
            <v>45127</v>
          </cell>
          <cell r="J1527">
            <v>76248.899999999994</v>
          </cell>
        </row>
        <row r="1528">
          <cell r="B1528">
            <v>3353302</v>
          </cell>
          <cell r="C1528">
            <v>335</v>
          </cell>
          <cell r="D1528" t="str">
            <v>Walsall</v>
          </cell>
          <cell r="E1528">
            <v>3302</v>
          </cell>
          <cell r="F1528" t="str">
            <v>St Mary's The Mount Catholic Primary School</v>
          </cell>
          <cell r="G1528" t="str">
            <v>Maintained</v>
          </cell>
          <cell r="H1528" t="str">
            <v>Voluntary aided school</v>
          </cell>
          <cell r="I1528">
            <v>20230</v>
          </cell>
          <cell r="J1528">
            <v>31566.6</v>
          </cell>
        </row>
        <row r="1529">
          <cell r="B1529">
            <v>3353304</v>
          </cell>
          <cell r="C1529">
            <v>335</v>
          </cell>
          <cell r="D1529" t="str">
            <v>Walsall</v>
          </cell>
          <cell r="E1529">
            <v>3304</v>
          </cell>
          <cell r="F1529" t="str">
            <v>St Patrick's Catholic Primary School, Walsall</v>
          </cell>
          <cell r="G1529" t="str">
            <v>Maintained</v>
          </cell>
          <cell r="H1529" t="str">
            <v>Voluntary aided school</v>
          </cell>
          <cell r="I1529">
            <v>13227</v>
          </cell>
          <cell r="J1529">
            <v>22007.699999999997</v>
          </cell>
        </row>
        <row r="1530">
          <cell r="B1530">
            <v>3353306</v>
          </cell>
          <cell r="C1530">
            <v>335</v>
          </cell>
          <cell r="D1530" t="str">
            <v>Walsall</v>
          </cell>
          <cell r="E1530">
            <v>3306</v>
          </cell>
          <cell r="F1530" t="str">
            <v>St Peter's Catholic Primary School, Bloxwich</v>
          </cell>
          <cell r="G1530" t="str">
            <v>Maintained</v>
          </cell>
          <cell r="H1530" t="str">
            <v>Voluntary aided school</v>
          </cell>
          <cell r="I1530">
            <v>14913</v>
          </cell>
          <cell r="J1530">
            <v>28232.1</v>
          </cell>
        </row>
        <row r="1531">
          <cell r="B1531">
            <v>3353310</v>
          </cell>
          <cell r="C1531">
            <v>335</v>
          </cell>
          <cell r="D1531" t="str">
            <v>Walsall</v>
          </cell>
          <cell r="E1531">
            <v>3310</v>
          </cell>
          <cell r="F1531" t="str">
            <v>St Joseph's Catholic Primary School, Darlaston</v>
          </cell>
          <cell r="G1531" t="str">
            <v>Maintained</v>
          </cell>
          <cell r="H1531" t="str">
            <v>Voluntary aided school</v>
          </cell>
          <cell r="I1531">
            <v>12838</v>
          </cell>
          <cell r="J1531">
            <v>17561.699999999997</v>
          </cell>
        </row>
        <row r="1532">
          <cell r="B1532">
            <v>3353312</v>
          </cell>
          <cell r="C1532">
            <v>335</v>
          </cell>
          <cell r="D1532" t="str">
            <v>Walsall</v>
          </cell>
          <cell r="E1532">
            <v>3312</v>
          </cell>
          <cell r="F1532" t="str">
            <v>St Thomas of Canterbury Catholic Primary School</v>
          </cell>
          <cell r="G1532" t="str">
            <v>Maintained</v>
          </cell>
          <cell r="H1532" t="str">
            <v>Voluntary aided school</v>
          </cell>
          <cell r="I1532">
            <v>21267</v>
          </cell>
          <cell r="J1532">
            <v>39124.799999999996</v>
          </cell>
        </row>
        <row r="1533">
          <cell r="B1533">
            <v>3353322</v>
          </cell>
          <cell r="C1533">
            <v>335</v>
          </cell>
          <cell r="D1533" t="str">
            <v>Walsall</v>
          </cell>
          <cell r="E1533">
            <v>3322</v>
          </cell>
          <cell r="F1533" t="str">
            <v>St Francis Catholic Primary School</v>
          </cell>
          <cell r="G1533" t="str">
            <v>Maintained</v>
          </cell>
          <cell r="H1533" t="str">
            <v>Voluntary aided school</v>
          </cell>
          <cell r="I1533">
            <v>14135</v>
          </cell>
          <cell r="J1533">
            <v>20229.3</v>
          </cell>
        </row>
        <row r="1534">
          <cell r="B1534">
            <v>3353323</v>
          </cell>
          <cell r="C1534">
            <v>335</v>
          </cell>
          <cell r="D1534" t="str">
            <v>Walsall</v>
          </cell>
          <cell r="E1534">
            <v>3323</v>
          </cell>
          <cell r="F1534" t="str">
            <v>St Mary of the Angels Catholic Primary School</v>
          </cell>
          <cell r="G1534" t="str">
            <v>Maintained</v>
          </cell>
          <cell r="H1534" t="str">
            <v>Voluntary aided school</v>
          </cell>
          <cell r="I1534">
            <v>18933</v>
          </cell>
          <cell r="J1534">
            <v>32678.1</v>
          </cell>
        </row>
        <row r="1535">
          <cell r="B1535">
            <v>3353324</v>
          </cell>
          <cell r="C1535">
            <v>335</v>
          </cell>
          <cell r="D1535" t="str">
            <v>Walsall</v>
          </cell>
          <cell r="E1535">
            <v>3324</v>
          </cell>
          <cell r="F1535" t="str">
            <v>St Anne's Catholic Primary School, Streetly</v>
          </cell>
          <cell r="G1535" t="str">
            <v>Maintained</v>
          </cell>
          <cell r="H1535" t="str">
            <v>Voluntary aided school</v>
          </cell>
          <cell r="I1535">
            <v>21008</v>
          </cell>
          <cell r="J1535">
            <v>36457.199999999997</v>
          </cell>
        </row>
        <row r="1536">
          <cell r="B1536">
            <v>3353325</v>
          </cell>
          <cell r="C1536">
            <v>335</v>
          </cell>
          <cell r="D1536" t="str">
            <v>Walsall</v>
          </cell>
          <cell r="E1536">
            <v>3325</v>
          </cell>
          <cell r="F1536" t="str">
            <v>St Bernadette's Catholic Primary School</v>
          </cell>
          <cell r="G1536" t="str">
            <v>Maintained</v>
          </cell>
          <cell r="H1536" t="str">
            <v>Voluntary aided school</v>
          </cell>
          <cell r="I1536">
            <v>9856</v>
          </cell>
          <cell r="J1536">
            <v>14227.199999999999</v>
          </cell>
        </row>
        <row r="1537">
          <cell r="B1537">
            <v>3357007</v>
          </cell>
          <cell r="C1537">
            <v>335</v>
          </cell>
          <cell r="D1537" t="str">
            <v>Walsall</v>
          </cell>
          <cell r="E1537">
            <v>7007</v>
          </cell>
          <cell r="F1537" t="str">
            <v>Old Hall School</v>
          </cell>
          <cell r="G1537" t="str">
            <v>Maintained</v>
          </cell>
          <cell r="H1537" t="str">
            <v>Community special school</v>
          </cell>
          <cell r="I1537">
            <v>4409</v>
          </cell>
          <cell r="J1537">
            <v>7335.9</v>
          </cell>
        </row>
        <row r="1538">
          <cell r="B1538">
            <v>3357011</v>
          </cell>
          <cell r="C1538">
            <v>335</v>
          </cell>
          <cell r="D1538" t="str">
            <v>Walsall</v>
          </cell>
          <cell r="E1538">
            <v>7011</v>
          </cell>
          <cell r="F1538" t="str">
            <v>Oakwood School</v>
          </cell>
          <cell r="G1538" t="str">
            <v>Maintained</v>
          </cell>
          <cell r="H1538" t="str">
            <v>Community special school</v>
          </cell>
          <cell r="I1538">
            <v>5058</v>
          </cell>
          <cell r="J1538">
            <v>10670.4</v>
          </cell>
        </row>
        <row r="1539">
          <cell r="B1539">
            <v>3361002</v>
          </cell>
          <cell r="C1539">
            <v>336</v>
          </cell>
          <cell r="D1539" t="str">
            <v>Wolverhampton</v>
          </cell>
          <cell r="E1539">
            <v>1002</v>
          </cell>
          <cell r="F1539" t="str">
            <v>Low Hill Nursery School</v>
          </cell>
          <cell r="G1539" t="str">
            <v>Maintained</v>
          </cell>
          <cell r="H1539" t="str">
            <v>Local authority nursery school</v>
          </cell>
          <cell r="I1539">
            <v>0</v>
          </cell>
          <cell r="J1539">
            <v>0</v>
          </cell>
        </row>
        <row r="1540">
          <cell r="B1540">
            <v>3361007</v>
          </cell>
          <cell r="C1540">
            <v>336</v>
          </cell>
          <cell r="D1540" t="str">
            <v>Wolverhampton</v>
          </cell>
          <cell r="E1540">
            <v>1007</v>
          </cell>
          <cell r="F1540" t="str">
            <v>Windsor Nursery School</v>
          </cell>
          <cell r="G1540" t="str">
            <v>Maintained</v>
          </cell>
          <cell r="H1540" t="str">
            <v>Local authority nursery school</v>
          </cell>
          <cell r="I1540">
            <v>0</v>
          </cell>
          <cell r="J1540">
            <v>0</v>
          </cell>
        </row>
        <row r="1541">
          <cell r="B1541">
            <v>3362003</v>
          </cell>
          <cell r="C1541">
            <v>336</v>
          </cell>
          <cell r="D1541" t="str">
            <v>Wolverhampton</v>
          </cell>
          <cell r="E1541">
            <v>2003</v>
          </cell>
          <cell r="F1541" t="str">
            <v>Bushbury Hill Primary School</v>
          </cell>
          <cell r="G1541" t="str">
            <v>Maintained</v>
          </cell>
          <cell r="H1541" t="str">
            <v>Community school</v>
          </cell>
          <cell r="I1541">
            <v>6095</v>
          </cell>
          <cell r="J1541">
            <v>12893.4</v>
          </cell>
        </row>
        <row r="1542">
          <cell r="B1542">
            <v>3362015</v>
          </cell>
          <cell r="C1542">
            <v>336</v>
          </cell>
          <cell r="D1542" t="str">
            <v>Wolverhampton</v>
          </cell>
          <cell r="E1542">
            <v>2015</v>
          </cell>
          <cell r="F1542" t="str">
            <v>Fallings Park Primary School</v>
          </cell>
          <cell r="G1542" t="str">
            <v>Maintained</v>
          </cell>
          <cell r="H1542" t="str">
            <v>Community school</v>
          </cell>
          <cell r="I1542">
            <v>24639</v>
          </cell>
          <cell r="J1542">
            <v>37346.399999999994</v>
          </cell>
        </row>
        <row r="1543">
          <cell r="B1543">
            <v>3362022</v>
          </cell>
          <cell r="C1543">
            <v>336</v>
          </cell>
          <cell r="D1543" t="str">
            <v>Wolverhampton</v>
          </cell>
          <cell r="E1543">
            <v>2022</v>
          </cell>
          <cell r="F1543" t="str">
            <v>Whitgreave Primary School</v>
          </cell>
          <cell r="G1543" t="str">
            <v>Maintained</v>
          </cell>
          <cell r="H1543" t="str">
            <v>Community school</v>
          </cell>
          <cell r="I1543">
            <v>18025</v>
          </cell>
          <cell r="J1543">
            <v>31344.3</v>
          </cell>
        </row>
        <row r="1544">
          <cell r="B1544">
            <v>3362030</v>
          </cell>
          <cell r="C1544">
            <v>336</v>
          </cell>
          <cell r="D1544" t="str">
            <v>Wolverhampton</v>
          </cell>
          <cell r="E1544">
            <v>2030</v>
          </cell>
          <cell r="F1544" t="str">
            <v>Graiseley Primary School</v>
          </cell>
          <cell r="G1544" t="str">
            <v>Maintained</v>
          </cell>
          <cell r="H1544" t="str">
            <v>Community school</v>
          </cell>
          <cell r="I1544">
            <v>11023</v>
          </cell>
          <cell r="J1544">
            <v>14894.099999999999</v>
          </cell>
        </row>
        <row r="1545">
          <cell r="B1545">
            <v>3362032</v>
          </cell>
          <cell r="C1545">
            <v>336</v>
          </cell>
          <cell r="D1545" t="str">
            <v>Wolverhampton</v>
          </cell>
          <cell r="E1545">
            <v>2032</v>
          </cell>
          <cell r="F1545" t="str">
            <v>Springdale Primary  School</v>
          </cell>
          <cell r="G1545" t="str">
            <v>Maintained</v>
          </cell>
          <cell r="H1545" t="str">
            <v>Community school</v>
          </cell>
          <cell r="I1545">
            <v>23212</v>
          </cell>
          <cell r="J1545">
            <v>36901.799999999996</v>
          </cell>
        </row>
        <row r="1546">
          <cell r="B1546">
            <v>3362034</v>
          </cell>
          <cell r="C1546">
            <v>336</v>
          </cell>
          <cell r="D1546" t="str">
            <v>Wolverhampton</v>
          </cell>
          <cell r="E1546">
            <v>2034</v>
          </cell>
          <cell r="F1546" t="str">
            <v>Rakegate Primary School</v>
          </cell>
          <cell r="G1546" t="str">
            <v>Maintained</v>
          </cell>
          <cell r="H1546" t="str">
            <v>Community school</v>
          </cell>
          <cell r="I1546">
            <v>22823</v>
          </cell>
          <cell r="J1546">
            <v>37124.1</v>
          </cell>
        </row>
        <row r="1547">
          <cell r="B1547">
            <v>3362042</v>
          </cell>
          <cell r="C1547">
            <v>336</v>
          </cell>
          <cell r="D1547" t="str">
            <v>Wolverhampton</v>
          </cell>
          <cell r="E1547">
            <v>2042</v>
          </cell>
          <cell r="F1547" t="str">
            <v>Claregate Primary School</v>
          </cell>
          <cell r="G1547" t="str">
            <v>Maintained</v>
          </cell>
          <cell r="H1547" t="str">
            <v>Community school</v>
          </cell>
          <cell r="I1547">
            <v>26714</v>
          </cell>
          <cell r="J1547">
            <v>42014.7</v>
          </cell>
        </row>
        <row r="1548">
          <cell r="B1548">
            <v>3362043</v>
          </cell>
          <cell r="C1548">
            <v>336</v>
          </cell>
          <cell r="D1548" t="str">
            <v>Wolverhampton</v>
          </cell>
          <cell r="E1548">
            <v>2043</v>
          </cell>
          <cell r="F1548" t="str">
            <v>Castlecroft Primary School</v>
          </cell>
          <cell r="G1548" t="str">
            <v>Maintained</v>
          </cell>
          <cell r="H1548" t="str">
            <v>Community school</v>
          </cell>
          <cell r="I1548">
            <v>15302</v>
          </cell>
          <cell r="J1548">
            <v>25564.499999999996</v>
          </cell>
        </row>
        <row r="1549">
          <cell r="B1549">
            <v>3362044</v>
          </cell>
          <cell r="C1549">
            <v>336</v>
          </cell>
          <cell r="D1549" t="str">
            <v>Wolverhampton</v>
          </cell>
          <cell r="E1549">
            <v>2044</v>
          </cell>
          <cell r="F1549" t="str">
            <v>Westacre Infant School</v>
          </cell>
          <cell r="G1549" t="str">
            <v>Maintained</v>
          </cell>
          <cell r="H1549" t="str">
            <v>Community school</v>
          </cell>
          <cell r="I1549">
            <v>51481</v>
          </cell>
          <cell r="J1549">
            <v>89364.599999999991</v>
          </cell>
        </row>
        <row r="1550">
          <cell r="B1550">
            <v>3362051</v>
          </cell>
          <cell r="C1550">
            <v>336</v>
          </cell>
          <cell r="D1550" t="str">
            <v>Wolverhampton</v>
          </cell>
          <cell r="E1550">
            <v>2051</v>
          </cell>
          <cell r="F1550" t="str">
            <v>Loxdale Primary School</v>
          </cell>
          <cell r="G1550" t="str">
            <v>Maintained</v>
          </cell>
          <cell r="H1550" t="str">
            <v>Community school</v>
          </cell>
          <cell r="I1550">
            <v>18933</v>
          </cell>
          <cell r="J1550">
            <v>38457.899999999994</v>
          </cell>
        </row>
        <row r="1551">
          <cell r="B1551">
            <v>3362053</v>
          </cell>
          <cell r="C1551">
            <v>336</v>
          </cell>
          <cell r="D1551" t="str">
            <v>Wolverhampton</v>
          </cell>
          <cell r="E1551">
            <v>2053</v>
          </cell>
          <cell r="F1551" t="str">
            <v>Stowlawn Primary School</v>
          </cell>
          <cell r="G1551" t="str">
            <v>Maintained</v>
          </cell>
          <cell r="H1551" t="str">
            <v>Community school</v>
          </cell>
          <cell r="I1551">
            <v>15302</v>
          </cell>
          <cell r="J1551">
            <v>26675.999999999996</v>
          </cell>
        </row>
        <row r="1552">
          <cell r="B1552">
            <v>3362058</v>
          </cell>
          <cell r="C1552">
            <v>336</v>
          </cell>
          <cell r="D1552" t="str">
            <v>Wolverhampton</v>
          </cell>
          <cell r="E1552">
            <v>2058</v>
          </cell>
          <cell r="F1552" t="str">
            <v>Long Knowle Primary School</v>
          </cell>
          <cell r="G1552" t="str">
            <v>Maintained</v>
          </cell>
          <cell r="H1552" t="str">
            <v>Community school</v>
          </cell>
          <cell r="I1552">
            <v>13746</v>
          </cell>
          <cell r="J1552">
            <v>20229.3</v>
          </cell>
        </row>
        <row r="1553">
          <cell r="B1553">
            <v>3362065</v>
          </cell>
          <cell r="C1553">
            <v>336</v>
          </cell>
          <cell r="D1553" t="str">
            <v>Wolverhampton</v>
          </cell>
          <cell r="E1553">
            <v>2065</v>
          </cell>
          <cell r="F1553" t="str">
            <v>Wood End Primary School</v>
          </cell>
          <cell r="G1553" t="str">
            <v>Maintained</v>
          </cell>
          <cell r="H1553" t="str">
            <v>Community school</v>
          </cell>
          <cell r="I1553">
            <v>13616</v>
          </cell>
          <cell r="J1553">
            <v>23341.5</v>
          </cell>
        </row>
        <row r="1554">
          <cell r="B1554">
            <v>3362066</v>
          </cell>
          <cell r="C1554">
            <v>336</v>
          </cell>
          <cell r="D1554" t="str">
            <v>Wolverhampton</v>
          </cell>
          <cell r="E1554">
            <v>2066</v>
          </cell>
          <cell r="F1554" t="str">
            <v>Stow Heath Primary School</v>
          </cell>
          <cell r="G1554" t="str">
            <v>Maintained</v>
          </cell>
          <cell r="H1554" t="str">
            <v>Community school</v>
          </cell>
          <cell r="I1554">
            <v>30344</v>
          </cell>
          <cell r="J1554">
            <v>40903.199999999997</v>
          </cell>
        </row>
        <row r="1555">
          <cell r="B1555">
            <v>3362069</v>
          </cell>
          <cell r="C1555">
            <v>336</v>
          </cell>
          <cell r="D1555" t="str">
            <v>Wolverhampton</v>
          </cell>
          <cell r="E1555">
            <v>2069</v>
          </cell>
          <cell r="F1555" t="str">
            <v>Wilkinson Primary School</v>
          </cell>
          <cell r="G1555" t="str">
            <v>Maintained</v>
          </cell>
          <cell r="H1555" t="str">
            <v>Community school</v>
          </cell>
          <cell r="I1555">
            <v>18544</v>
          </cell>
          <cell r="J1555">
            <v>29121.3</v>
          </cell>
        </row>
        <row r="1556">
          <cell r="B1556">
            <v>3362071</v>
          </cell>
          <cell r="C1556">
            <v>336</v>
          </cell>
          <cell r="D1556" t="str">
            <v>Wolverhampton</v>
          </cell>
          <cell r="E1556">
            <v>2071</v>
          </cell>
          <cell r="F1556" t="str">
            <v>Lanesfield Primary School</v>
          </cell>
          <cell r="G1556" t="str">
            <v>Maintained</v>
          </cell>
          <cell r="H1556" t="str">
            <v>Community school</v>
          </cell>
          <cell r="I1556">
            <v>15432</v>
          </cell>
          <cell r="J1556">
            <v>24897.599999999999</v>
          </cell>
        </row>
        <row r="1557">
          <cell r="B1557">
            <v>3362074</v>
          </cell>
          <cell r="C1557">
            <v>336</v>
          </cell>
          <cell r="D1557" t="str">
            <v>Wolverhampton</v>
          </cell>
          <cell r="E1557">
            <v>2074</v>
          </cell>
          <cell r="F1557" t="str">
            <v>Spring Vale Primary School</v>
          </cell>
          <cell r="G1557" t="str">
            <v>Maintained</v>
          </cell>
          <cell r="H1557" t="str">
            <v>Community school</v>
          </cell>
          <cell r="I1557">
            <v>26195</v>
          </cell>
          <cell r="J1557">
            <v>48239.1</v>
          </cell>
        </row>
        <row r="1558">
          <cell r="B1558">
            <v>3362089</v>
          </cell>
          <cell r="C1558">
            <v>336</v>
          </cell>
          <cell r="D1558" t="str">
            <v>Wolverhampton</v>
          </cell>
          <cell r="E1558">
            <v>2089</v>
          </cell>
          <cell r="F1558" t="str">
            <v>Merridale Primary School</v>
          </cell>
          <cell r="G1558" t="str">
            <v>Maintained</v>
          </cell>
          <cell r="H1558" t="str">
            <v>Community school</v>
          </cell>
          <cell r="I1558">
            <v>15302</v>
          </cell>
          <cell r="J1558">
            <v>24008.399999999998</v>
          </cell>
        </row>
        <row r="1559">
          <cell r="B1559">
            <v>3362102</v>
          </cell>
          <cell r="C1559">
            <v>336</v>
          </cell>
          <cell r="D1559" t="str">
            <v>Wolverhampton</v>
          </cell>
          <cell r="E1559">
            <v>2102</v>
          </cell>
          <cell r="F1559" t="str">
            <v>Oak Meadow Primary School</v>
          </cell>
          <cell r="G1559" t="str">
            <v>Maintained</v>
          </cell>
          <cell r="H1559" t="str">
            <v>Community school</v>
          </cell>
          <cell r="I1559">
            <v>21527</v>
          </cell>
          <cell r="J1559">
            <v>33789.599999999999</v>
          </cell>
        </row>
        <row r="1560">
          <cell r="B1560">
            <v>3362103</v>
          </cell>
          <cell r="C1560">
            <v>336</v>
          </cell>
          <cell r="D1560" t="str">
            <v>Wolverhampton</v>
          </cell>
          <cell r="E1560">
            <v>2103</v>
          </cell>
          <cell r="F1560" t="str">
            <v>Eastfield Primary School</v>
          </cell>
          <cell r="G1560" t="str">
            <v>Maintained</v>
          </cell>
          <cell r="H1560" t="str">
            <v>Community school</v>
          </cell>
          <cell r="I1560">
            <v>20878</v>
          </cell>
          <cell r="J1560">
            <v>30232.799999999999</v>
          </cell>
        </row>
        <row r="1561">
          <cell r="B1561">
            <v>3362105</v>
          </cell>
          <cell r="C1561">
            <v>336</v>
          </cell>
          <cell r="D1561" t="str">
            <v>Wolverhampton</v>
          </cell>
          <cell r="E1561">
            <v>2105</v>
          </cell>
          <cell r="F1561" t="str">
            <v>Warstones Primary School</v>
          </cell>
          <cell r="G1561" t="str">
            <v>Maintained</v>
          </cell>
          <cell r="H1561" t="str">
            <v>Community school</v>
          </cell>
          <cell r="I1561">
            <v>27103</v>
          </cell>
          <cell r="J1561">
            <v>38013.299999999996</v>
          </cell>
        </row>
        <row r="1562">
          <cell r="B1562">
            <v>3362106</v>
          </cell>
          <cell r="C1562">
            <v>336</v>
          </cell>
          <cell r="D1562" t="str">
            <v>Wolverhampton</v>
          </cell>
          <cell r="E1562">
            <v>2106</v>
          </cell>
          <cell r="F1562" t="str">
            <v>Wodensfield Primary School</v>
          </cell>
          <cell r="G1562" t="str">
            <v>Maintained</v>
          </cell>
          <cell r="H1562" t="str">
            <v>Community school</v>
          </cell>
          <cell r="I1562">
            <v>30344</v>
          </cell>
          <cell r="J1562">
            <v>53129.7</v>
          </cell>
        </row>
        <row r="1563">
          <cell r="B1563">
            <v>3362111</v>
          </cell>
          <cell r="C1563">
            <v>336</v>
          </cell>
          <cell r="D1563" t="str">
            <v>Wolverhampton</v>
          </cell>
          <cell r="E1563">
            <v>2111</v>
          </cell>
          <cell r="F1563" t="str">
            <v>Dovecotes Primary School</v>
          </cell>
          <cell r="G1563" t="str">
            <v>Maintained</v>
          </cell>
          <cell r="H1563" t="str">
            <v>Community school</v>
          </cell>
          <cell r="I1563">
            <v>12579</v>
          </cell>
          <cell r="J1563">
            <v>13782.599999999999</v>
          </cell>
        </row>
        <row r="1564">
          <cell r="B1564">
            <v>3363012</v>
          </cell>
          <cell r="C1564">
            <v>336</v>
          </cell>
          <cell r="D1564" t="str">
            <v>Wolverhampton</v>
          </cell>
          <cell r="E1564">
            <v>3012</v>
          </cell>
          <cell r="F1564" t="str">
            <v>Christ Church (Church of England) Infant and Nursery School</v>
          </cell>
          <cell r="G1564" t="str">
            <v>Maintained</v>
          </cell>
          <cell r="H1564" t="str">
            <v>Voluntary controlled school</v>
          </cell>
          <cell r="I1564">
            <v>34494</v>
          </cell>
          <cell r="J1564">
            <v>55130.399999999994</v>
          </cell>
        </row>
        <row r="1565">
          <cell r="B1565">
            <v>3363301</v>
          </cell>
          <cell r="C1565">
            <v>336</v>
          </cell>
          <cell r="D1565" t="str">
            <v>Wolverhampton</v>
          </cell>
          <cell r="E1565">
            <v>3301</v>
          </cell>
          <cell r="F1565" t="str">
            <v>St Luke's Church of England Aided Primary School</v>
          </cell>
          <cell r="G1565" t="str">
            <v>Maintained</v>
          </cell>
          <cell r="H1565" t="str">
            <v>Voluntary aided school</v>
          </cell>
          <cell r="I1565">
            <v>34105</v>
          </cell>
          <cell r="J1565">
            <v>57131.1</v>
          </cell>
        </row>
        <row r="1566">
          <cell r="B1566">
            <v>3363309</v>
          </cell>
          <cell r="C1566">
            <v>336</v>
          </cell>
          <cell r="D1566" t="str">
            <v>Wolverhampton</v>
          </cell>
          <cell r="E1566">
            <v>3309</v>
          </cell>
          <cell r="F1566" t="str">
            <v>Holy Trinity Catholic Primary School</v>
          </cell>
          <cell r="G1566" t="str">
            <v>Maintained</v>
          </cell>
          <cell r="H1566" t="str">
            <v>Voluntary aided school</v>
          </cell>
          <cell r="I1566">
            <v>12709</v>
          </cell>
          <cell r="J1566">
            <v>20673.899999999998</v>
          </cell>
        </row>
        <row r="1567">
          <cell r="B1567">
            <v>3363314</v>
          </cell>
          <cell r="C1567">
            <v>336</v>
          </cell>
          <cell r="D1567" t="str">
            <v>Wolverhampton</v>
          </cell>
          <cell r="E1567">
            <v>3314</v>
          </cell>
          <cell r="F1567" t="str">
            <v>St Paul's Church of England Aided Primary School</v>
          </cell>
          <cell r="G1567" t="str">
            <v>Maintained</v>
          </cell>
          <cell r="H1567" t="str">
            <v>Voluntary aided school</v>
          </cell>
          <cell r="I1567">
            <v>14394</v>
          </cell>
          <cell r="J1567">
            <v>24897.599999999999</v>
          </cell>
        </row>
        <row r="1568">
          <cell r="B1568">
            <v>3363316</v>
          </cell>
          <cell r="C1568">
            <v>336</v>
          </cell>
          <cell r="D1568" t="str">
            <v>Wolverhampton</v>
          </cell>
          <cell r="E1568">
            <v>3316</v>
          </cell>
          <cell r="F1568" t="str">
            <v>St Michael's Church of England Aided Primary School</v>
          </cell>
          <cell r="G1568" t="str">
            <v>Maintained</v>
          </cell>
          <cell r="H1568" t="str">
            <v>Voluntary aided school</v>
          </cell>
          <cell r="I1568">
            <v>16858</v>
          </cell>
          <cell r="J1568">
            <v>25342.199999999997</v>
          </cell>
        </row>
        <row r="1569">
          <cell r="B1569">
            <v>3367004</v>
          </cell>
          <cell r="C1569">
            <v>336</v>
          </cell>
          <cell r="D1569" t="str">
            <v>Wolverhampton</v>
          </cell>
          <cell r="E1569">
            <v>7004</v>
          </cell>
          <cell r="F1569" t="str">
            <v>Penn Fields School</v>
          </cell>
          <cell r="G1569" t="str">
            <v>Maintained</v>
          </cell>
          <cell r="H1569" t="str">
            <v>Community special school</v>
          </cell>
          <cell r="I1569">
            <v>2335</v>
          </cell>
          <cell r="J1569">
            <v>4446</v>
          </cell>
        </row>
        <row r="1570">
          <cell r="B1570">
            <v>3367007</v>
          </cell>
          <cell r="C1570">
            <v>336</v>
          </cell>
          <cell r="D1570" t="str">
            <v>Wolverhampton</v>
          </cell>
          <cell r="E1570">
            <v>7007</v>
          </cell>
          <cell r="F1570" t="str">
            <v>Tettenhall Wood School</v>
          </cell>
          <cell r="G1570" t="str">
            <v>Maintained</v>
          </cell>
          <cell r="H1570" t="str">
            <v>Community special school</v>
          </cell>
          <cell r="I1570">
            <v>2335</v>
          </cell>
          <cell r="J1570">
            <v>5112.8999999999996</v>
          </cell>
        </row>
        <row r="1571">
          <cell r="B1571">
            <v>3367008</v>
          </cell>
          <cell r="C1571">
            <v>336</v>
          </cell>
          <cell r="D1571" t="str">
            <v>Wolverhampton</v>
          </cell>
          <cell r="E1571">
            <v>7008</v>
          </cell>
          <cell r="F1571" t="str">
            <v>Green Park School</v>
          </cell>
          <cell r="G1571" t="str">
            <v>Maintained</v>
          </cell>
          <cell r="H1571" t="str">
            <v>Community special school</v>
          </cell>
          <cell r="I1571">
            <v>2075</v>
          </cell>
          <cell r="J1571">
            <v>4001.3999999999996</v>
          </cell>
        </row>
        <row r="1572">
          <cell r="B1572">
            <v>3367012</v>
          </cell>
          <cell r="C1572">
            <v>336</v>
          </cell>
          <cell r="D1572" t="str">
            <v>Wolverhampton</v>
          </cell>
          <cell r="E1572">
            <v>7012</v>
          </cell>
          <cell r="F1572" t="str">
            <v>Penn Hall School</v>
          </cell>
          <cell r="G1572" t="str">
            <v>Maintained</v>
          </cell>
          <cell r="H1572" t="str">
            <v>Community special school</v>
          </cell>
          <cell r="I1572">
            <v>1686</v>
          </cell>
          <cell r="J1572">
            <v>1778.3999999999999</v>
          </cell>
        </row>
        <row r="1573">
          <cell r="B1573">
            <v>3402002</v>
          </cell>
          <cell r="C1573">
            <v>340</v>
          </cell>
          <cell r="D1573" t="str">
            <v>Knowsley</v>
          </cell>
          <cell r="E1573">
            <v>2002</v>
          </cell>
          <cell r="F1573" t="str">
            <v>Roby Park Primary School</v>
          </cell>
          <cell r="G1573" t="str">
            <v>Maintained</v>
          </cell>
          <cell r="H1573" t="str">
            <v>Community school</v>
          </cell>
          <cell r="I1573">
            <v>9985</v>
          </cell>
          <cell r="J1573">
            <v>10003.5</v>
          </cell>
        </row>
        <row r="1574">
          <cell r="B1574">
            <v>3402007</v>
          </cell>
          <cell r="C1574">
            <v>340</v>
          </cell>
          <cell r="D1574" t="str">
            <v>Knowsley</v>
          </cell>
          <cell r="E1574">
            <v>2007</v>
          </cell>
          <cell r="F1574" t="str">
            <v>Knowsley Village School</v>
          </cell>
          <cell r="G1574" t="str">
            <v>Maintained</v>
          </cell>
          <cell r="H1574" t="str">
            <v>Community school</v>
          </cell>
          <cell r="I1574">
            <v>14394</v>
          </cell>
          <cell r="J1574">
            <v>27342.899999999998</v>
          </cell>
        </row>
        <row r="1575">
          <cell r="B1575">
            <v>3402010</v>
          </cell>
          <cell r="C1575">
            <v>340</v>
          </cell>
          <cell r="D1575" t="str">
            <v>Knowsley</v>
          </cell>
          <cell r="E1575">
            <v>2010</v>
          </cell>
          <cell r="F1575" t="str">
            <v>Prescot Primary School</v>
          </cell>
          <cell r="G1575" t="str">
            <v>Maintained</v>
          </cell>
          <cell r="H1575" t="str">
            <v>Community school</v>
          </cell>
          <cell r="I1575">
            <v>29826</v>
          </cell>
          <cell r="J1575">
            <v>48239.1</v>
          </cell>
        </row>
        <row r="1576">
          <cell r="B1576">
            <v>3402013</v>
          </cell>
          <cell r="C1576">
            <v>340</v>
          </cell>
          <cell r="D1576" t="str">
            <v>Knowsley</v>
          </cell>
          <cell r="E1576">
            <v>2013</v>
          </cell>
          <cell r="F1576" t="str">
            <v>Malvern Primary School</v>
          </cell>
          <cell r="G1576" t="str">
            <v>Maintained</v>
          </cell>
          <cell r="H1576" t="str">
            <v>Community school</v>
          </cell>
          <cell r="I1576">
            <v>37477</v>
          </cell>
          <cell r="J1576">
            <v>60020.999999999993</v>
          </cell>
        </row>
        <row r="1577">
          <cell r="B1577">
            <v>3402015</v>
          </cell>
          <cell r="C1577">
            <v>340</v>
          </cell>
          <cell r="D1577" t="str">
            <v>Knowsley</v>
          </cell>
          <cell r="E1577">
            <v>2015</v>
          </cell>
          <cell r="F1577" t="str">
            <v>Park Brow Community Primary School</v>
          </cell>
          <cell r="G1577" t="str">
            <v>Maintained</v>
          </cell>
          <cell r="H1577" t="str">
            <v>Community school</v>
          </cell>
          <cell r="I1577">
            <v>16210</v>
          </cell>
          <cell r="J1577">
            <v>32455.8</v>
          </cell>
        </row>
        <row r="1578">
          <cell r="B1578">
            <v>3402017</v>
          </cell>
          <cell r="C1578">
            <v>340</v>
          </cell>
          <cell r="D1578" t="str">
            <v>Knowsley</v>
          </cell>
          <cell r="E1578">
            <v>2017</v>
          </cell>
          <cell r="F1578" t="str">
            <v>Westvale Primary School</v>
          </cell>
          <cell r="G1578" t="str">
            <v>Maintained</v>
          </cell>
          <cell r="H1578" t="str">
            <v>Community school</v>
          </cell>
          <cell r="I1578">
            <v>6484</v>
          </cell>
          <cell r="J1578">
            <v>14449.499999999998</v>
          </cell>
        </row>
        <row r="1579">
          <cell r="B1579">
            <v>3402018</v>
          </cell>
          <cell r="C1579">
            <v>340</v>
          </cell>
          <cell r="D1579" t="str">
            <v>Knowsley</v>
          </cell>
          <cell r="E1579">
            <v>2018</v>
          </cell>
          <cell r="F1579" t="str">
            <v>Millbrook Community Primary School</v>
          </cell>
          <cell r="G1579" t="str">
            <v>Maintained</v>
          </cell>
          <cell r="H1579" t="str">
            <v>Community school</v>
          </cell>
          <cell r="I1579">
            <v>17766</v>
          </cell>
          <cell r="J1579">
            <v>30232.799999999999</v>
          </cell>
        </row>
        <row r="1580">
          <cell r="B1580">
            <v>3402039</v>
          </cell>
          <cell r="C1580">
            <v>340</v>
          </cell>
          <cell r="D1580" t="str">
            <v>Knowsley</v>
          </cell>
          <cell r="E1580">
            <v>2039</v>
          </cell>
          <cell r="F1580" t="str">
            <v>Plantation Primary School</v>
          </cell>
          <cell r="G1580" t="str">
            <v>Maintained</v>
          </cell>
          <cell r="H1580" t="str">
            <v>Community school</v>
          </cell>
          <cell r="I1580">
            <v>30604</v>
          </cell>
          <cell r="J1580">
            <v>52240.499999999993</v>
          </cell>
        </row>
        <row r="1581">
          <cell r="B1581">
            <v>3402048</v>
          </cell>
          <cell r="C1581">
            <v>340</v>
          </cell>
          <cell r="D1581" t="str">
            <v>Knowsley</v>
          </cell>
          <cell r="E1581">
            <v>2048</v>
          </cell>
          <cell r="F1581" t="str">
            <v>Ravenscroft Community Primary School</v>
          </cell>
          <cell r="G1581" t="str">
            <v>Maintained</v>
          </cell>
          <cell r="H1581" t="str">
            <v>Community school</v>
          </cell>
          <cell r="I1581">
            <v>8818</v>
          </cell>
          <cell r="J1581">
            <v>14894.099999999999</v>
          </cell>
        </row>
        <row r="1582">
          <cell r="B1582">
            <v>3402050</v>
          </cell>
          <cell r="C1582">
            <v>340</v>
          </cell>
          <cell r="D1582" t="str">
            <v>Knowsley</v>
          </cell>
          <cell r="E1582">
            <v>2050</v>
          </cell>
          <cell r="F1582" t="str">
            <v>Evelyn Community Primary School</v>
          </cell>
          <cell r="G1582" t="str">
            <v>Maintained</v>
          </cell>
          <cell r="H1582" t="str">
            <v>Community school</v>
          </cell>
          <cell r="I1582">
            <v>19711</v>
          </cell>
          <cell r="J1582">
            <v>33789.599999999999</v>
          </cell>
        </row>
        <row r="1583">
          <cell r="B1583">
            <v>3402051</v>
          </cell>
          <cell r="C1583">
            <v>340</v>
          </cell>
          <cell r="D1583" t="str">
            <v>Knowsley</v>
          </cell>
          <cell r="E1583">
            <v>2051</v>
          </cell>
          <cell r="F1583" t="str">
            <v>Eastcroft Park School</v>
          </cell>
          <cell r="G1583" t="str">
            <v>Maintained</v>
          </cell>
          <cell r="H1583" t="str">
            <v>Community school</v>
          </cell>
          <cell r="I1583">
            <v>9078</v>
          </cell>
          <cell r="J1583">
            <v>12671.099999999999</v>
          </cell>
        </row>
        <row r="1584">
          <cell r="B1584">
            <v>3403000</v>
          </cell>
          <cell r="C1584">
            <v>340</v>
          </cell>
          <cell r="D1584" t="str">
            <v>Knowsley</v>
          </cell>
          <cell r="E1584">
            <v>3000</v>
          </cell>
          <cell r="F1584" t="str">
            <v>Kirkby CofE Primary School</v>
          </cell>
          <cell r="G1584" t="str">
            <v>Maintained</v>
          </cell>
          <cell r="H1584" t="str">
            <v>Voluntary aided school</v>
          </cell>
          <cell r="I1584">
            <v>18285</v>
          </cell>
          <cell r="J1584">
            <v>32233.499999999996</v>
          </cell>
        </row>
        <row r="1585">
          <cell r="B1585">
            <v>3403306</v>
          </cell>
          <cell r="C1585">
            <v>340</v>
          </cell>
          <cell r="D1585" t="str">
            <v>Knowsley</v>
          </cell>
          <cell r="E1585">
            <v>3306</v>
          </cell>
          <cell r="F1585" t="str">
            <v>St Mary and St Paul's CofE Primary School</v>
          </cell>
          <cell r="G1585" t="str">
            <v>Maintained</v>
          </cell>
          <cell r="H1585" t="str">
            <v>Voluntary aided school</v>
          </cell>
          <cell r="I1585">
            <v>7392</v>
          </cell>
          <cell r="J1585">
            <v>12226.499999999998</v>
          </cell>
        </row>
        <row r="1586">
          <cell r="B1586">
            <v>3403307</v>
          </cell>
          <cell r="C1586">
            <v>340</v>
          </cell>
          <cell r="D1586" t="str">
            <v>Knowsley</v>
          </cell>
          <cell r="E1586">
            <v>3307</v>
          </cell>
          <cell r="F1586" t="str">
            <v>Holy Family Catholic Primary School</v>
          </cell>
          <cell r="G1586" t="str">
            <v>Maintained</v>
          </cell>
          <cell r="H1586" t="str">
            <v>Voluntary aided school</v>
          </cell>
          <cell r="I1586">
            <v>20100</v>
          </cell>
          <cell r="J1586">
            <v>34011.899999999994</v>
          </cell>
        </row>
        <row r="1587">
          <cell r="B1587">
            <v>3403314</v>
          </cell>
          <cell r="C1587">
            <v>340</v>
          </cell>
          <cell r="D1587" t="str">
            <v>Knowsley</v>
          </cell>
          <cell r="E1587">
            <v>3314</v>
          </cell>
          <cell r="F1587" t="str">
            <v>Our Lady's Catholic Primary School</v>
          </cell>
          <cell r="G1587" t="str">
            <v>Maintained</v>
          </cell>
          <cell r="H1587" t="str">
            <v>Voluntary aided school</v>
          </cell>
          <cell r="I1587">
            <v>18285</v>
          </cell>
          <cell r="J1587">
            <v>31566.6</v>
          </cell>
        </row>
        <row r="1588">
          <cell r="B1588">
            <v>3403315</v>
          </cell>
          <cell r="C1588">
            <v>340</v>
          </cell>
          <cell r="D1588" t="str">
            <v>Knowsley</v>
          </cell>
          <cell r="E1588">
            <v>3315</v>
          </cell>
          <cell r="F1588" t="str">
            <v>St Luke's Catholic Primary School</v>
          </cell>
          <cell r="G1588" t="str">
            <v>Maintained</v>
          </cell>
          <cell r="H1588" t="str">
            <v>Voluntary aided school</v>
          </cell>
          <cell r="I1588">
            <v>9337</v>
          </cell>
          <cell r="J1588">
            <v>13560.3</v>
          </cell>
        </row>
        <row r="1589">
          <cell r="B1589">
            <v>3403316</v>
          </cell>
          <cell r="C1589">
            <v>340</v>
          </cell>
          <cell r="D1589" t="str">
            <v>Knowsley</v>
          </cell>
          <cell r="E1589">
            <v>3316</v>
          </cell>
          <cell r="F1589" t="str">
            <v>St Laurence's Catholic Primary School</v>
          </cell>
          <cell r="G1589" t="str">
            <v>Maintained</v>
          </cell>
          <cell r="H1589" t="str">
            <v>Voluntary aided school</v>
          </cell>
          <cell r="I1589">
            <v>18025</v>
          </cell>
          <cell r="J1589">
            <v>28232.1</v>
          </cell>
        </row>
        <row r="1590">
          <cell r="B1590">
            <v>3403318</v>
          </cell>
          <cell r="C1590">
            <v>340</v>
          </cell>
          <cell r="D1590" t="str">
            <v>Knowsley</v>
          </cell>
          <cell r="E1590">
            <v>3318</v>
          </cell>
          <cell r="F1590" t="str">
            <v>St Aidan's Catholic Primary School</v>
          </cell>
          <cell r="G1590" t="str">
            <v>Maintained</v>
          </cell>
          <cell r="H1590" t="str">
            <v>Voluntary aided school</v>
          </cell>
          <cell r="I1590">
            <v>12838</v>
          </cell>
          <cell r="J1590">
            <v>20229.3</v>
          </cell>
        </row>
        <row r="1591">
          <cell r="B1591">
            <v>3403319</v>
          </cell>
          <cell r="C1591">
            <v>340</v>
          </cell>
          <cell r="D1591" t="str">
            <v>Knowsley</v>
          </cell>
          <cell r="E1591">
            <v>3319</v>
          </cell>
          <cell r="F1591" t="str">
            <v>St Michael and All Angels Catholic Primary School</v>
          </cell>
          <cell r="G1591" t="str">
            <v>Maintained</v>
          </cell>
          <cell r="H1591" t="str">
            <v>Voluntary aided school</v>
          </cell>
          <cell r="I1591">
            <v>28659</v>
          </cell>
          <cell r="J1591">
            <v>55130.399999999994</v>
          </cell>
        </row>
        <row r="1592">
          <cell r="B1592">
            <v>3403322</v>
          </cell>
          <cell r="C1592">
            <v>340</v>
          </cell>
          <cell r="D1592" t="str">
            <v>Knowsley</v>
          </cell>
          <cell r="E1592">
            <v>3322</v>
          </cell>
          <cell r="F1592" t="str">
            <v>St Marie's Catholic Primary School</v>
          </cell>
          <cell r="G1592" t="str">
            <v>Maintained</v>
          </cell>
          <cell r="H1592" t="str">
            <v>Voluntary aided school</v>
          </cell>
          <cell r="I1592">
            <v>5058</v>
          </cell>
          <cell r="J1592">
            <v>6224.4</v>
          </cell>
        </row>
        <row r="1593">
          <cell r="B1593">
            <v>3403325</v>
          </cell>
          <cell r="C1593">
            <v>340</v>
          </cell>
          <cell r="D1593" t="str">
            <v>Knowsley</v>
          </cell>
          <cell r="E1593">
            <v>3325</v>
          </cell>
          <cell r="F1593" t="str">
            <v>St Albert's Catholic Primary School</v>
          </cell>
          <cell r="G1593" t="str">
            <v>Maintained</v>
          </cell>
          <cell r="H1593" t="str">
            <v>Voluntary aided school</v>
          </cell>
          <cell r="I1593">
            <v>10504</v>
          </cell>
          <cell r="J1593">
            <v>16005.599999999999</v>
          </cell>
        </row>
        <row r="1594">
          <cell r="B1594">
            <v>3403326</v>
          </cell>
          <cell r="C1594">
            <v>340</v>
          </cell>
          <cell r="D1594" t="str">
            <v>Knowsley</v>
          </cell>
          <cell r="E1594">
            <v>3326</v>
          </cell>
          <cell r="F1594" t="str">
            <v>Holy Family Catholic Primary School</v>
          </cell>
          <cell r="G1594" t="str">
            <v>Maintained</v>
          </cell>
          <cell r="H1594" t="str">
            <v>Voluntary aided school</v>
          </cell>
          <cell r="I1594">
            <v>22434</v>
          </cell>
          <cell r="J1594">
            <v>43348.5</v>
          </cell>
        </row>
        <row r="1595">
          <cell r="B1595">
            <v>3403327</v>
          </cell>
          <cell r="C1595">
            <v>340</v>
          </cell>
          <cell r="D1595" t="str">
            <v>Knowsley</v>
          </cell>
          <cell r="E1595">
            <v>3327</v>
          </cell>
          <cell r="F1595" t="str">
            <v>St Mark's Catholic Primary School</v>
          </cell>
          <cell r="G1595" t="str">
            <v>Maintained</v>
          </cell>
          <cell r="H1595" t="str">
            <v>Voluntary aided school</v>
          </cell>
          <cell r="I1595">
            <v>14005</v>
          </cell>
          <cell r="J1595">
            <v>22674.6</v>
          </cell>
        </row>
        <row r="1596">
          <cell r="B1596">
            <v>3403328</v>
          </cell>
          <cell r="C1596">
            <v>340</v>
          </cell>
          <cell r="D1596" t="str">
            <v>Knowsley</v>
          </cell>
          <cell r="E1596">
            <v>3328</v>
          </cell>
          <cell r="F1596" t="str">
            <v>St Andrew the Apostle Catholic Primary School</v>
          </cell>
          <cell r="G1596" t="str">
            <v>Maintained</v>
          </cell>
          <cell r="H1596" t="str">
            <v>Voluntary aided school</v>
          </cell>
          <cell r="I1596">
            <v>15043</v>
          </cell>
          <cell r="J1596">
            <v>24675.3</v>
          </cell>
        </row>
        <row r="1597">
          <cell r="B1597">
            <v>3403340</v>
          </cell>
          <cell r="C1597">
            <v>340</v>
          </cell>
          <cell r="D1597" t="str">
            <v>Knowsley</v>
          </cell>
          <cell r="E1597">
            <v>3340</v>
          </cell>
          <cell r="F1597" t="str">
            <v>St Joseph's Catholic Primary School</v>
          </cell>
          <cell r="G1597" t="str">
            <v>Maintained</v>
          </cell>
          <cell r="H1597" t="str">
            <v>Voluntary aided school</v>
          </cell>
          <cell r="I1597">
            <v>15043</v>
          </cell>
          <cell r="J1597">
            <v>24897.599999999999</v>
          </cell>
        </row>
        <row r="1598">
          <cell r="B1598">
            <v>3403344</v>
          </cell>
          <cell r="C1598">
            <v>340</v>
          </cell>
          <cell r="D1598" t="str">
            <v>Knowsley</v>
          </cell>
          <cell r="E1598">
            <v>3344</v>
          </cell>
          <cell r="F1598" t="str">
            <v>St Brigid's Catholic Primary School</v>
          </cell>
          <cell r="G1598" t="str">
            <v>Maintained</v>
          </cell>
          <cell r="H1598" t="str">
            <v>Voluntary aided school</v>
          </cell>
          <cell r="I1598">
            <v>9596</v>
          </cell>
          <cell r="J1598">
            <v>12893.4</v>
          </cell>
        </row>
        <row r="1599">
          <cell r="B1599">
            <v>3403350</v>
          </cell>
          <cell r="C1599">
            <v>340</v>
          </cell>
          <cell r="D1599" t="str">
            <v>Knowsley</v>
          </cell>
          <cell r="E1599">
            <v>3350</v>
          </cell>
          <cell r="F1599" t="str">
            <v>St Leo's and Southmead Catholic Primary School Serving the Community</v>
          </cell>
          <cell r="G1599" t="str">
            <v>Maintained</v>
          </cell>
          <cell r="H1599" t="str">
            <v>Voluntary aided school</v>
          </cell>
          <cell r="I1599">
            <v>11931</v>
          </cell>
          <cell r="J1599">
            <v>20229.3</v>
          </cell>
        </row>
        <row r="1600">
          <cell r="B1600">
            <v>3403352</v>
          </cell>
          <cell r="C1600">
            <v>340</v>
          </cell>
          <cell r="D1600" t="str">
            <v>Knowsley</v>
          </cell>
          <cell r="E1600">
            <v>3352</v>
          </cell>
          <cell r="F1600" t="str">
            <v>St John Fisher Catholic Primary School</v>
          </cell>
          <cell r="G1600" t="str">
            <v>Maintained</v>
          </cell>
          <cell r="H1600" t="str">
            <v>Voluntary aided school</v>
          </cell>
          <cell r="I1600">
            <v>17896</v>
          </cell>
          <cell r="J1600">
            <v>28898.999999999996</v>
          </cell>
        </row>
        <row r="1601">
          <cell r="B1601">
            <v>3403353</v>
          </cell>
          <cell r="C1601">
            <v>340</v>
          </cell>
          <cell r="D1601" t="str">
            <v>Knowsley</v>
          </cell>
          <cell r="E1601">
            <v>3353</v>
          </cell>
          <cell r="F1601" t="str">
            <v>St Anne's Catholic Primary School</v>
          </cell>
          <cell r="G1601" t="str">
            <v>Maintained</v>
          </cell>
          <cell r="H1601" t="str">
            <v>Voluntary aided school</v>
          </cell>
          <cell r="I1601">
            <v>29955</v>
          </cell>
          <cell r="J1601">
            <v>48239.1</v>
          </cell>
        </row>
        <row r="1602">
          <cell r="B1602">
            <v>3403356</v>
          </cell>
          <cell r="C1602">
            <v>340</v>
          </cell>
          <cell r="D1602" t="str">
            <v>Knowsley</v>
          </cell>
          <cell r="E1602">
            <v>3356</v>
          </cell>
          <cell r="F1602" t="str">
            <v>Saints Peter and Paul Catholic Primary School</v>
          </cell>
          <cell r="G1602" t="str">
            <v>Maintained</v>
          </cell>
          <cell r="H1602" t="str">
            <v>Voluntary aided school</v>
          </cell>
          <cell r="I1602">
            <v>18414</v>
          </cell>
          <cell r="J1602">
            <v>32900.399999999994</v>
          </cell>
        </row>
        <row r="1603">
          <cell r="B1603">
            <v>3403357</v>
          </cell>
          <cell r="C1603">
            <v>340</v>
          </cell>
          <cell r="D1603" t="str">
            <v>Knowsley</v>
          </cell>
          <cell r="E1603">
            <v>3357</v>
          </cell>
          <cell r="F1603" t="str">
            <v>St Columba's Catholic Primary School</v>
          </cell>
          <cell r="G1603" t="str">
            <v>Maintained</v>
          </cell>
          <cell r="H1603" t="str">
            <v>Voluntary aided school</v>
          </cell>
          <cell r="I1603">
            <v>8040</v>
          </cell>
          <cell r="J1603">
            <v>10448.099999999999</v>
          </cell>
        </row>
        <row r="1604">
          <cell r="B1604">
            <v>3403358</v>
          </cell>
          <cell r="C1604">
            <v>340</v>
          </cell>
          <cell r="D1604" t="str">
            <v>Knowsley</v>
          </cell>
          <cell r="E1604">
            <v>3358</v>
          </cell>
          <cell r="F1604" t="str">
            <v>St Margaret Mary's Catholic Infant School</v>
          </cell>
          <cell r="G1604" t="str">
            <v>Maintained</v>
          </cell>
          <cell r="H1604" t="str">
            <v>Voluntary aided school</v>
          </cell>
          <cell r="I1604">
            <v>61596</v>
          </cell>
          <cell r="J1604">
            <v>88475.4</v>
          </cell>
        </row>
        <row r="1605">
          <cell r="B1605">
            <v>3407005</v>
          </cell>
          <cell r="C1605">
            <v>340</v>
          </cell>
          <cell r="D1605" t="str">
            <v>Knowsley</v>
          </cell>
          <cell r="E1605">
            <v>7005</v>
          </cell>
          <cell r="F1605" t="str">
            <v>Bluebell Park School</v>
          </cell>
          <cell r="G1605" t="str">
            <v>Maintained</v>
          </cell>
          <cell r="H1605" t="str">
            <v>Community special school</v>
          </cell>
          <cell r="I1605">
            <v>3502</v>
          </cell>
          <cell r="J1605">
            <v>4001.3999999999996</v>
          </cell>
        </row>
        <row r="1606">
          <cell r="B1606">
            <v>3407015</v>
          </cell>
          <cell r="C1606">
            <v>340</v>
          </cell>
          <cell r="D1606" t="str">
            <v>Knowsley</v>
          </cell>
          <cell r="E1606">
            <v>7015</v>
          </cell>
          <cell r="F1606" t="str">
            <v>Knowsley Central School</v>
          </cell>
          <cell r="G1606" t="str">
            <v>Maintained</v>
          </cell>
          <cell r="H1606" t="str">
            <v>Community special school</v>
          </cell>
          <cell r="I1606">
            <v>3113</v>
          </cell>
          <cell r="J1606">
            <v>5779.7999999999993</v>
          </cell>
        </row>
        <row r="1607">
          <cell r="B1607">
            <v>3412008</v>
          </cell>
          <cell r="C1607">
            <v>341</v>
          </cell>
          <cell r="D1607" t="str">
            <v>Liverpool</v>
          </cell>
          <cell r="E1607">
            <v>2008</v>
          </cell>
          <cell r="F1607" t="str">
            <v>Banks Road Primary School</v>
          </cell>
          <cell r="G1607" t="str">
            <v>Maintained</v>
          </cell>
          <cell r="H1607" t="str">
            <v>Community school</v>
          </cell>
          <cell r="I1607">
            <v>19322</v>
          </cell>
          <cell r="J1607">
            <v>41792.399999999994</v>
          </cell>
        </row>
        <row r="1608">
          <cell r="B1608">
            <v>3412010</v>
          </cell>
          <cell r="C1608">
            <v>341</v>
          </cell>
          <cell r="D1608" t="str">
            <v>Liverpool</v>
          </cell>
          <cell r="E1608">
            <v>2010</v>
          </cell>
          <cell r="F1608" t="str">
            <v>Barlows Primary School</v>
          </cell>
          <cell r="G1608" t="str">
            <v>Maintained</v>
          </cell>
          <cell r="H1608" t="str">
            <v>Community school</v>
          </cell>
          <cell r="I1608">
            <v>32030</v>
          </cell>
          <cell r="J1608">
            <v>52685.1</v>
          </cell>
        </row>
        <row r="1609">
          <cell r="B1609">
            <v>3412014</v>
          </cell>
          <cell r="C1609">
            <v>341</v>
          </cell>
          <cell r="D1609" t="str">
            <v>Liverpool</v>
          </cell>
          <cell r="E1609">
            <v>2014</v>
          </cell>
          <cell r="F1609" t="str">
            <v>Belle Vale Community Primary School</v>
          </cell>
          <cell r="G1609" t="str">
            <v>Maintained</v>
          </cell>
          <cell r="H1609" t="str">
            <v>Community school</v>
          </cell>
          <cell r="I1609">
            <v>14135</v>
          </cell>
          <cell r="J1609">
            <v>25342.199999999997</v>
          </cell>
        </row>
        <row r="1610">
          <cell r="B1610">
            <v>3412039</v>
          </cell>
          <cell r="C1610">
            <v>341</v>
          </cell>
          <cell r="D1610" t="str">
            <v>Liverpool</v>
          </cell>
          <cell r="E1610">
            <v>2039</v>
          </cell>
          <cell r="F1610" t="str">
            <v>Corinthian Community Primary School</v>
          </cell>
          <cell r="G1610" t="str">
            <v>Maintained</v>
          </cell>
          <cell r="H1610" t="str">
            <v>Community school</v>
          </cell>
          <cell r="I1610">
            <v>31512</v>
          </cell>
          <cell r="J1610">
            <v>37346.399999999994</v>
          </cell>
        </row>
        <row r="1611">
          <cell r="B1611">
            <v>3412064</v>
          </cell>
          <cell r="C1611">
            <v>341</v>
          </cell>
          <cell r="D1611" t="str">
            <v>Liverpool</v>
          </cell>
          <cell r="E1611">
            <v>2064</v>
          </cell>
          <cell r="F1611" t="str">
            <v>Gilmour (Southbank) Infant School</v>
          </cell>
          <cell r="G1611" t="str">
            <v>Maintained</v>
          </cell>
          <cell r="H1611" t="str">
            <v>Community school</v>
          </cell>
          <cell r="I1611">
            <v>50833</v>
          </cell>
          <cell r="J1611">
            <v>92699.099999999991</v>
          </cell>
        </row>
        <row r="1612">
          <cell r="B1612">
            <v>3412065</v>
          </cell>
          <cell r="C1612">
            <v>341</v>
          </cell>
          <cell r="D1612" t="str">
            <v>Liverpool</v>
          </cell>
          <cell r="E1612">
            <v>2065</v>
          </cell>
          <cell r="F1612" t="str">
            <v>Springwood Heath Primary School</v>
          </cell>
          <cell r="G1612" t="str">
            <v>Maintained</v>
          </cell>
          <cell r="H1612" t="str">
            <v>Community school</v>
          </cell>
          <cell r="I1612">
            <v>18933</v>
          </cell>
          <cell r="J1612">
            <v>32455.8</v>
          </cell>
        </row>
        <row r="1613">
          <cell r="B1613">
            <v>3412084</v>
          </cell>
          <cell r="C1613">
            <v>341</v>
          </cell>
          <cell r="D1613" t="str">
            <v>Liverpool</v>
          </cell>
          <cell r="E1613">
            <v>2084</v>
          </cell>
          <cell r="F1613" t="str">
            <v>Hunts Cross Primary School</v>
          </cell>
          <cell r="G1613" t="str">
            <v>Maintained</v>
          </cell>
          <cell r="H1613" t="str">
            <v>Community school</v>
          </cell>
          <cell r="I1613">
            <v>33327</v>
          </cell>
          <cell r="J1613">
            <v>49350.6</v>
          </cell>
        </row>
        <row r="1614">
          <cell r="B1614">
            <v>3412086</v>
          </cell>
          <cell r="C1614">
            <v>341</v>
          </cell>
          <cell r="D1614" t="str">
            <v>Liverpool</v>
          </cell>
          <cell r="E1614">
            <v>2086</v>
          </cell>
          <cell r="F1614" t="str">
            <v>Knotty Ash Primary School</v>
          </cell>
          <cell r="G1614" t="str">
            <v>Maintained</v>
          </cell>
          <cell r="H1614" t="str">
            <v>Community school</v>
          </cell>
          <cell r="I1614">
            <v>18544</v>
          </cell>
          <cell r="J1614">
            <v>31344.3</v>
          </cell>
        </row>
        <row r="1615">
          <cell r="B1615">
            <v>3412093</v>
          </cell>
          <cell r="C1615">
            <v>341</v>
          </cell>
          <cell r="D1615" t="str">
            <v>Liverpool</v>
          </cell>
          <cell r="E1615">
            <v>2093</v>
          </cell>
          <cell r="F1615" t="str">
            <v>Lister Infant and Nursery School</v>
          </cell>
          <cell r="G1615" t="str">
            <v>Maintained</v>
          </cell>
          <cell r="H1615" t="str">
            <v>Community school</v>
          </cell>
          <cell r="I1615">
            <v>25417</v>
          </cell>
          <cell r="J1615">
            <v>45571.5</v>
          </cell>
        </row>
        <row r="1616">
          <cell r="B1616">
            <v>3412098</v>
          </cell>
          <cell r="C1616">
            <v>341</v>
          </cell>
          <cell r="D1616" t="str">
            <v>Liverpool</v>
          </cell>
          <cell r="E1616">
            <v>2098</v>
          </cell>
          <cell r="F1616" t="str">
            <v>Matthew Arnold Primary School</v>
          </cell>
          <cell r="G1616" t="str">
            <v>Maintained</v>
          </cell>
          <cell r="H1616" t="str">
            <v>Foundation school</v>
          </cell>
          <cell r="I1616">
            <v>15302</v>
          </cell>
          <cell r="J1616">
            <v>22452.3</v>
          </cell>
        </row>
        <row r="1617">
          <cell r="B1617">
            <v>3412110</v>
          </cell>
          <cell r="C1617">
            <v>341</v>
          </cell>
          <cell r="D1617" t="str">
            <v>Liverpool</v>
          </cell>
          <cell r="E1617">
            <v>2110</v>
          </cell>
          <cell r="F1617" t="str">
            <v>Northcote Primary School</v>
          </cell>
          <cell r="G1617" t="str">
            <v>Maintained</v>
          </cell>
          <cell r="H1617" t="str">
            <v>Community school</v>
          </cell>
          <cell r="I1617">
            <v>25417</v>
          </cell>
          <cell r="J1617">
            <v>40458.6</v>
          </cell>
        </row>
        <row r="1618">
          <cell r="B1618">
            <v>3412113</v>
          </cell>
          <cell r="C1618">
            <v>341</v>
          </cell>
          <cell r="D1618" t="str">
            <v>Liverpool</v>
          </cell>
          <cell r="E1618">
            <v>2113</v>
          </cell>
          <cell r="F1618" t="str">
            <v>Northway Primary and Nursery School</v>
          </cell>
          <cell r="G1618" t="str">
            <v>Maintained</v>
          </cell>
          <cell r="H1618" t="str">
            <v>Community school</v>
          </cell>
          <cell r="I1618">
            <v>26584</v>
          </cell>
          <cell r="J1618">
            <v>39124.799999999996</v>
          </cell>
        </row>
        <row r="1619">
          <cell r="B1619">
            <v>3412123</v>
          </cell>
          <cell r="C1619">
            <v>341</v>
          </cell>
          <cell r="D1619" t="str">
            <v>Liverpool</v>
          </cell>
          <cell r="E1619">
            <v>2123</v>
          </cell>
          <cell r="F1619" t="str">
            <v>Pleasant Street Primary School</v>
          </cell>
          <cell r="G1619" t="str">
            <v>Maintained</v>
          </cell>
          <cell r="H1619" t="str">
            <v>Community school</v>
          </cell>
          <cell r="I1619">
            <v>16210</v>
          </cell>
          <cell r="J1619">
            <v>24230.699999999997</v>
          </cell>
        </row>
        <row r="1620">
          <cell r="B1620">
            <v>3412128</v>
          </cell>
          <cell r="C1620">
            <v>341</v>
          </cell>
          <cell r="D1620" t="str">
            <v>Liverpool</v>
          </cell>
          <cell r="E1620">
            <v>2128</v>
          </cell>
          <cell r="F1620" t="str">
            <v>Whitefield Primary School</v>
          </cell>
          <cell r="G1620" t="str">
            <v>Maintained</v>
          </cell>
          <cell r="H1620" t="str">
            <v>Community school</v>
          </cell>
          <cell r="I1620">
            <v>15691</v>
          </cell>
          <cell r="J1620">
            <v>20451.599999999999</v>
          </cell>
        </row>
        <row r="1621">
          <cell r="B1621">
            <v>3412130</v>
          </cell>
          <cell r="C1621">
            <v>341</v>
          </cell>
          <cell r="D1621" t="str">
            <v>Liverpool</v>
          </cell>
          <cell r="E1621">
            <v>2130</v>
          </cell>
          <cell r="F1621" t="str">
            <v>Ranworth Square Primary School</v>
          </cell>
          <cell r="G1621" t="str">
            <v>Maintained</v>
          </cell>
          <cell r="H1621" t="str">
            <v>Community school</v>
          </cell>
          <cell r="I1621">
            <v>8948</v>
          </cell>
          <cell r="J1621">
            <v>19340.099999999999</v>
          </cell>
        </row>
        <row r="1622">
          <cell r="B1622">
            <v>3412149</v>
          </cell>
          <cell r="C1622">
            <v>341</v>
          </cell>
          <cell r="D1622" t="str">
            <v>Liverpool</v>
          </cell>
          <cell r="E1622">
            <v>2149</v>
          </cell>
          <cell r="F1622" t="str">
            <v>Sudley Infant School</v>
          </cell>
          <cell r="G1622" t="str">
            <v>Maintained</v>
          </cell>
          <cell r="H1622" t="str">
            <v>Community school</v>
          </cell>
          <cell r="I1622">
            <v>74823</v>
          </cell>
          <cell r="J1622">
            <v>122264.99999999999</v>
          </cell>
        </row>
        <row r="1623">
          <cell r="B1623">
            <v>3412166</v>
          </cell>
          <cell r="C1623">
            <v>341</v>
          </cell>
          <cell r="D1623" t="str">
            <v>Liverpool</v>
          </cell>
          <cell r="E1623">
            <v>2166</v>
          </cell>
          <cell r="F1623" t="str">
            <v>Windsor Community Primary School</v>
          </cell>
          <cell r="G1623" t="str">
            <v>Maintained</v>
          </cell>
          <cell r="H1623" t="str">
            <v>Community school</v>
          </cell>
          <cell r="I1623">
            <v>9726</v>
          </cell>
          <cell r="J1623">
            <v>18673.199999999997</v>
          </cell>
        </row>
        <row r="1624">
          <cell r="B1624">
            <v>3412170</v>
          </cell>
          <cell r="C1624">
            <v>341</v>
          </cell>
          <cell r="D1624" t="str">
            <v>Liverpool</v>
          </cell>
          <cell r="E1624">
            <v>2170</v>
          </cell>
          <cell r="F1624" t="str">
            <v>Middlefield Community Primary School</v>
          </cell>
          <cell r="G1624" t="str">
            <v>Maintained</v>
          </cell>
          <cell r="H1624" t="str">
            <v>Community school</v>
          </cell>
          <cell r="I1624">
            <v>15691</v>
          </cell>
          <cell r="J1624">
            <v>23341.5</v>
          </cell>
        </row>
        <row r="1625">
          <cell r="B1625">
            <v>3412171</v>
          </cell>
          <cell r="C1625">
            <v>341</v>
          </cell>
          <cell r="D1625" t="str">
            <v>Liverpool</v>
          </cell>
          <cell r="E1625">
            <v>2171</v>
          </cell>
          <cell r="F1625" t="str">
            <v>Blackmoor Park Infants' School</v>
          </cell>
          <cell r="G1625" t="str">
            <v>Maintained</v>
          </cell>
          <cell r="H1625" t="str">
            <v>Community school</v>
          </cell>
          <cell r="I1625">
            <v>59262</v>
          </cell>
          <cell r="J1625">
            <v>90253.799999999988</v>
          </cell>
        </row>
        <row r="1626">
          <cell r="B1626">
            <v>3412172</v>
          </cell>
          <cell r="C1626">
            <v>341</v>
          </cell>
          <cell r="D1626" t="str">
            <v>Liverpool</v>
          </cell>
          <cell r="E1626">
            <v>2172</v>
          </cell>
          <cell r="F1626" t="str">
            <v>Booker Avenue Infant School</v>
          </cell>
          <cell r="G1626" t="str">
            <v>Maintained</v>
          </cell>
          <cell r="H1626" t="str">
            <v>Community school</v>
          </cell>
          <cell r="I1626">
            <v>74693</v>
          </cell>
          <cell r="J1626">
            <v>136936.79999999999</v>
          </cell>
        </row>
        <row r="1627">
          <cell r="B1627">
            <v>3412199</v>
          </cell>
          <cell r="C1627">
            <v>341</v>
          </cell>
          <cell r="D1627" t="str">
            <v>Liverpool</v>
          </cell>
          <cell r="E1627">
            <v>2199</v>
          </cell>
          <cell r="F1627" t="str">
            <v>Norman Pannell Primary School</v>
          </cell>
          <cell r="G1627" t="str">
            <v>Maintained</v>
          </cell>
          <cell r="H1627" t="str">
            <v>Community school</v>
          </cell>
          <cell r="I1627">
            <v>10374</v>
          </cell>
          <cell r="J1627">
            <v>16894.8</v>
          </cell>
        </row>
        <row r="1628">
          <cell r="B1628">
            <v>3412214</v>
          </cell>
          <cell r="C1628">
            <v>341</v>
          </cell>
          <cell r="D1628" t="str">
            <v>Liverpool</v>
          </cell>
          <cell r="E1628">
            <v>2214</v>
          </cell>
          <cell r="F1628" t="str">
            <v>Gwladys Street Primary and Nursery School</v>
          </cell>
          <cell r="G1628" t="str">
            <v>Maintained</v>
          </cell>
          <cell r="H1628" t="str">
            <v>Community school</v>
          </cell>
          <cell r="I1628">
            <v>20359</v>
          </cell>
          <cell r="J1628">
            <v>27120.6</v>
          </cell>
        </row>
        <row r="1629">
          <cell r="B1629">
            <v>3412215</v>
          </cell>
          <cell r="C1629">
            <v>341</v>
          </cell>
          <cell r="D1629" t="str">
            <v>Liverpool</v>
          </cell>
          <cell r="E1629">
            <v>2215</v>
          </cell>
          <cell r="F1629" t="str">
            <v>Broadgreen Primary</v>
          </cell>
          <cell r="G1629" t="str">
            <v>Maintained</v>
          </cell>
          <cell r="H1629" t="str">
            <v>Foundation school</v>
          </cell>
          <cell r="I1629">
            <v>13227</v>
          </cell>
          <cell r="J1629">
            <v>22230</v>
          </cell>
        </row>
        <row r="1630">
          <cell r="B1630">
            <v>3413001</v>
          </cell>
          <cell r="C1630">
            <v>341</v>
          </cell>
          <cell r="D1630" t="str">
            <v>Liverpool</v>
          </cell>
          <cell r="E1630">
            <v>3001</v>
          </cell>
          <cell r="F1630" t="str">
            <v>St Cleopas' Church of England Junior Mixed and Infant School</v>
          </cell>
          <cell r="G1630" t="str">
            <v>Maintained</v>
          </cell>
          <cell r="H1630" t="str">
            <v>Voluntary controlled school</v>
          </cell>
          <cell r="I1630">
            <v>12190</v>
          </cell>
          <cell r="J1630">
            <v>16450.199999999997</v>
          </cell>
        </row>
        <row r="1631">
          <cell r="B1631">
            <v>3413015</v>
          </cell>
          <cell r="C1631">
            <v>341</v>
          </cell>
          <cell r="D1631" t="str">
            <v>Liverpool</v>
          </cell>
          <cell r="E1631">
            <v>3015</v>
          </cell>
          <cell r="F1631" t="str">
            <v>Wavertree Church of England School</v>
          </cell>
          <cell r="G1631" t="str">
            <v>Maintained</v>
          </cell>
          <cell r="H1631" t="str">
            <v>Voluntary controlled school</v>
          </cell>
          <cell r="I1631">
            <v>10115</v>
          </cell>
          <cell r="J1631">
            <v>12448.8</v>
          </cell>
        </row>
        <row r="1632">
          <cell r="B1632">
            <v>3413310</v>
          </cell>
          <cell r="C1632">
            <v>341</v>
          </cell>
          <cell r="D1632" t="str">
            <v>Liverpool</v>
          </cell>
          <cell r="E1632">
            <v>3310</v>
          </cell>
          <cell r="F1632" t="str">
            <v>St Anne's (Stanley) Junior Mixed and Infant School</v>
          </cell>
          <cell r="G1632" t="str">
            <v>Maintained</v>
          </cell>
          <cell r="H1632" t="str">
            <v>Voluntary aided school</v>
          </cell>
          <cell r="I1632">
            <v>22434</v>
          </cell>
          <cell r="J1632">
            <v>32900.399999999994</v>
          </cell>
        </row>
        <row r="1633">
          <cell r="B1633">
            <v>3413327</v>
          </cell>
          <cell r="C1633">
            <v>341</v>
          </cell>
          <cell r="D1633" t="str">
            <v>Liverpool</v>
          </cell>
          <cell r="E1633">
            <v>3327</v>
          </cell>
          <cell r="F1633" t="str">
            <v>St Mary's Church of England Primary School, West Derby</v>
          </cell>
          <cell r="G1633" t="str">
            <v>Maintained</v>
          </cell>
          <cell r="H1633" t="str">
            <v>Voluntary aided school</v>
          </cell>
          <cell r="I1633">
            <v>22305</v>
          </cell>
          <cell r="J1633">
            <v>36679.5</v>
          </cell>
        </row>
        <row r="1634">
          <cell r="B1634">
            <v>3413329</v>
          </cell>
          <cell r="C1634">
            <v>341</v>
          </cell>
          <cell r="D1634" t="str">
            <v>Liverpool</v>
          </cell>
          <cell r="E1634">
            <v>3329</v>
          </cell>
          <cell r="F1634" t="str">
            <v>Childwall Church of England Primary School</v>
          </cell>
          <cell r="G1634" t="str">
            <v>Maintained</v>
          </cell>
          <cell r="H1634" t="str">
            <v>Voluntary aided school</v>
          </cell>
          <cell r="I1634">
            <v>44998</v>
          </cell>
          <cell r="J1634">
            <v>77360.399999999994</v>
          </cell>
        </row>
        <row r="1635">
          <cell r="B1635">
            <v>3413507</v>
          </cell>
          <cell r="C1635">
            <v>341</v>
          </cell>
          <cell r="D1635" t="str">
            <v>Liverpool</v>
          </cell>
          <cell r="E1635">
            <v>3507</v>
          </cell>
          <cell r="F1635" t="str">
            <v>Christ The King Catholic Primary School</v>
          </cell>
          <cell r="G1635" t="str">
            <v>Maintained</v>
          </cell>
          <cell r="H1635" t="str">
            <v>Voluntary aided school</v>
          </cell>
          <cell r="I1635">
            <v>39033</v>
          </cell>
          <cell r="J1635">
            <v>58464.899999999994</v>
          </cell>
        </row>
        <row r="1636">
          <cell r="B1636">
            <v>3413511</v>
          </cell>
          <cell r="C1636">
            <v>341</v>
          </cell>
          <cell r="D1636" t="str">
            <v>Liverpool</v>
          </cell>
          <cell r="E1636">
            <v>3511</v>
          </cell>
          <cell r="F1636" t="str">
            <v>Our Lady and St Swithin's Catholic Primary School</v>
          </cell>
          <cell r="G1636" t="str">
            <v>Maintained</v>
          </cell>
          <cell r="H1636" t="str">
            <v>Voluntary aided school</v>
          </cell>
          <cell r="I1636">
            <v>13876</v>
          </cell>
          <cell r="J1636">
            <v>23341.5</v>
          </cell>
        </row>
        <row r="1637">
          <cell r="B1637">
            <v>3413512</v>
          </cell>
          <cell r="C1637">
            <v>341</v>
          </cell>
          <cell r="D1637" t="str">
            <v>Liverpool</v>
          </cell>
          <cell r="E1637">
            <v>3512</v>
          </cell>
          <cell r="F1637" t="str">
            <v>Holy Cross Catholic Primary School</v>
          </cell>
          <cell r="G1637" t="str">
            <v>Maintained</v>
          </cell>
          <cell r="H1637" t="str">
            <v>Voluntary aided school</v>
          </cell>
          <cell r="I1637">
            <v>16469</v>
          </cell>
          <cell r="J1637">
            <v>26898.3</v>
          </cell>
        </row>
        <row r="1638">
          <cell r="B1638">
            <v>3413513</v>
          </cell>
          <cell r="C1638">
            <v>341</v>
          </cell>
          <cell r="D1638" t="str">
            <v>Liverpool</v>
          </cell>
          <cell r="E1638">
            <v>3513</v>
          </cell>
          <cell r="F1638" t="str">
            <v>Holy Name Catholic Primary School</v>
          </cell>
          <cell r="G1638" t="str">
            <v>Maintained</v>
          </cell>
          <cell r="H1638" t="str">
            <v>Voluntary aided school</v>
          </cell>
          <cell r="I1638">
            <v>23731</v>
          </cell>
          <cell r="J1638">
            <v>38235.599999999999</v>
          </cell>
        </row>
        <row r="1639">
          <cell r="B1639">
            <v>3413514</v>
          </cell>
          <cell r="C1639">
            <v>341</v>
          </cell>
          <cell r="D1639" t="str">
            <v>Liverpool</v>
          </cell>
          <cell r="E1639">
            <v>3514</v>
          </cell>
          <cell r="F1639" t="str">
            <v>Holy Trinity Catholic Primary School</v>
          </cell>
          <cell r="G1639" t="str">
            <v>Maintained</v>
          </cell>
          <cell r="H1639" t="str">
            <v>Voluntary aided school</v>
          </cell>
          <cell r="I1639">
            <v>12320</v>
          </cell>
          <cell r="J1639">
            <v>20007</v>
          </cell>
        </row>
        <row r="1640">
          <cell r="B1640">
            <v>3413516</v>
          </cell>
          <cell r="C1640">
            <v>341</v>
          </cell>
          <cell r="D1640" t="str">
            <v>Liverpool</v>
          </cell>
          <cell r="E1640">
            <v>3516</v>
          </cell>
          <cell r="F1640" t="str">
            <v>Much Woolton Catholic Primary School</v>
          </cell>
          <cell r="G1640" t="str">
            <v>Maintained</v>
          </cell>
          <cell r="H1640" t="str">
            <v>Voluntary aided school</v>
          </cell>
          <cell r="I1640">
            <v>42793</v>
          </cell>
          <cell r="J1640">
            <v>73803.599999999991</v>
          </cell>
        </row>
        <row r="1641">
          <cell r="B1641">
            <v>3413523</v>
          </cell>
          <cell r="C1641">
            <v>341</v>
          </cell>
          <cell r="D1641" t="str">
            <v>Liverpool</v>
          </cell>
          <cell r="E1641">
            <v>3523</v>
          </cell>
          <cell r="F1641" t="str">
            <v>Our Lady Immaculate Catholic Primary School</v>
          </cell>
          <cell r="G1641" t="str">
            <v>Maintained</v>
          </cell>
          <cell r="H1641" t="str">
            <v>Voluntary aided school</v>
          </cell>
          <cell r="I1641">
            <v>22953</v>
          </cell>
          <cell r="J1641">
            <v>34456.5</v>
          </cell>
        </row>
        <row r="1642">
          <cell r="B1642">
            <v>3413527</v>
          </cell>
          <cell r="C1642">
            <v>341</v>
          </cell>
          <cell r="D1642" t="str">
            <v>Liverpool</v>
          </cell>
          <cell r="E1642">
            <v>3527</v>
          </cell>
          <cell r="F1642" t="str">
            <v>St Finbar's Catholic Primary School</v>
          </cell>
          <cell r="G1642" t="str">
            <v>Maintained</v>
          </cell>
          <cell r="H1642" t="str">
            <v>Voluntary aided school</v>
          </cell>
          <cell r="I1642">
            <v>5058</v>
          </cell>
          <cell r="J1642">
            <v>7335.9</v>
          </cell>
        </row>
        <row r="1643">
          <cell r="B1643">
            <v>3413528</v>
          </cell>
          <cell r="C1643">
            <v>341</v>
          </cell>
          <cell r="D1643" t="str">
            <v>Liverpool</v>
          </cell>
          <cell r="E1643">
            <v>3528</v>
          </cell>
          <cell r="F1643" t="str">
            <v>Sacred Heart Catholic Primary School and Nursery</v>
          </cell>
          <cell r="G1643" t="str">
            <v>Maintained</v>
          </cell>
          <cell r="H1643" t="str">
            <v>Voluntary aided school</v>
          </cell>
          <cell r="I1643">
            <v>11671</v>
          </cell>
          <cell r="J1643">
            <v>18895.5</v>
          </cell>
        </row>
        <row r="1644">
          <cell r="B1644">
            <v>3413541</v>
          </cell>
          <cell r="C1644">
            <v>341</v>
          </cell>
          <cell r="D1644" t="str">
            <v>Liverpool</v>
          </cell>
          <cell r="E1644">
            <v>3541</v>
          </cell>
          <cell r="F1644" t="str">
            <v>Our Lady's Bishop Eton Catholic Primary School</v>
          </cell>
          <cell r="G1644" t="str">
            <v>Maintained</v>
          </cell>
          <cell r="H1644" t="str">
            <v>Voluntary aided school</v>
          </cell>
          <cell r="I1644">
            <v>43831</v>
          </cell>
          <cell r="J1644">
            <v>75804.299999999988</v>
          </cell>
        </row>
        <row r="1645">
          <cell r="B1645">
            <v>3413543</v>
          </cell>
          <cell r="C1645">
            <v>341</v>
          </cell>
          <cell r="D1645" t="str">
            <v>Liverpool</v>
          </cell>
          <cell r="E1645">
            <v>3543</v>
          </cell>
          <cell r="F1645" t="str">
            <v>St Austin's Catholic Primary School</v>
          </cell>
          <cell r="G1645" t="str">
            <v>Maintained</v>
          </cell>
          <cell r="H1645" t="str">
            <v>Voluntary aided school</v>
          </cell>
          <cell r="I1645">
            <v>35661</v>
          </cell>
          <cell r="J1645">
            <v>62910.899999999994</v>
          </cell>
        </row>
        <row r="1646">
          <cell r="B1646">
            <v>3413548</v>
          </cell>
          <cell r="C1646">
            <v>341</v>
          </cell>
          <cell r="D1646" t="str">
            <v>Liverpool</v>
          </cell>
          <cell r="E1646">
            <v>3548</v>
          </cell>
          <cell r="F1646" t="str">
            <v>St Charles' Catholic Primary School</v>
          </cell>
          <cell r="G1646" t="str">
            <v>Maintained</v>
          </cell>
          <cell r="H1646" t="str">
            <v>Voluntary aided school</v>
          </cell>
          <cell r="I1646">
            <v>16988</v>
          </cell>
          <cell r="J1646">
            <v>29565.899999999998</v>
          </cell>
        </row>
        <row r="1647">
          <cell r="B1647">
            <v>3413550</v>
          </cell>
          <cell r="C1647">
            <v>341</v>
          </cell>
          <cell r="D1647" t="str">
            <v>Liverpool</v>
          </cell>
          <cell r="E1647">
            <v>3550</v>
          </cell>
          <cell r="F1647" t="str">
            <v>St Clare's Catholic Primary School</v>
          </cell>
          <cell r="G1647" t="str">
            <v>Maintained</v>
          </cell>
          <cell r="H1647" t="str">
            <v>Voluntary aided school</v>
          </cell>
          <cell r="I1647">
            <v>11931</v>
          </cell>
          <cell r="J1647">
            <v>14227.199999999999</v>
          </cell>
        </row>
        <row r="1648">
          <cell r="B1648">
            <v>3413551</v>
          </cell>
          <cell r="C1648">
            <v>341</v>
          </cell>
          <cell r="D1648" t="str">
            <v>Liverpool</v>
          </cell>
          <cell r="E1648">
            <v>3551</v>
          </cell>
          <cell r="F1648" t="str">
            <v>St Cuthbert's Catholic Primary and Nursery School</v>
          </cell>
          <cell r="G1648" t="str">
            <v>Maintained</v>
          </cell>
          <cell r="H1648" t="str">
            <v>Voluntary aided school</v>
          </cell>
          <cell r="I1648">
            <v>10374</v>
          </cell>
          <cell r="J1648">
            <v>20896.199999999997</v>
          </cell>
        </row>
        <row r="1649">
          <cell r="B1649">
            <v>3413553</v>
          </cell>
          <cell r="C1649">
            <v>341</v>
          </cell>
          <cell r="D1649" t="str">
            <v>Liverpool</v>
          </cell>
          <cell r="E1649">
            <v>3553</v>
          </cell>
          <cell r="F1649" t="str">
            <v>St Francis de Sales Catholic Infant and Nursery School</v>
          </cell>
          <cell r="G1649" t="str">
            <v>Maintained</v>
          </cell>
          <cell r="H1649" t="str">
            <v>Voluntary aided school</v>
          </cell>
          <cell r="I1649">
            <v>53945</v>
          </cell>
          <cell r="J1649">
            <v>81584.099999999991</v>
          </cell>
        </row>
        <row r="1650">
          <cell r="B1650">
            <v>3413558</v>
          </cell>
          <cell r="C1650">
            <v>341</v>
          </cell>
          <cell r="D1650" t="str">
            <v>Liverpool</v>
          </cell>
          <cell r="E1650">
            <v>3558</v>
          </cell>
          <cell r="F1650" t="str">
            <v>St Hugh's Catholic Primary School</v>
          </cell>
          <cell r="G1650" t="str">
            <v>Maintained</v>
          </cell>
          <cell r="H1650" t="str">
            <v>Voluntary aided school</v>
          </cell>
          <cell r="I1650">
            <v>17377</v>
          </cell>
          <cell r="J1650">
            <v>12671.099999999999</v>
          </cell>
        </row>
        <row r="1651">
          <cell r="B1651">
            <v>3413571</v>
          </cell>
          <cell r="C1651">
            <v>341</v>
          </cell>
          <cell r="D1651" t="str">
            <v>Liverpool</v>
          </cell>
          <cell r="E1651">
            <v>3571</v>
          </cell>
          <cell r="F1651" t="str">
            <v>St Michael's Catholic Primary School</v>
          </cell>
          <cell r="G1651" t="str">
            <v>Maintained</v>
          </cell>
          <cell r="H1651" t="str">
            <v>Voluntary aided school</v>
          </cell>
          <cell r="I1651">
            <v>25676</v>
          </cell>
          <cell r="J1651">
            <v>30232.799999999999</v>
          </cell>
        </row>
        <row r="1652">
          <cell r="B1652">
            <v>3413573</v>
          </cell>
          <cell r="C1652">
            <v>341</v>
          </cell>
          <cell r="D1652" t="str">
            <v>Liverpool</v>
          </cell>
          <cell r="E1652">
            <v>3573</v>
          </cell>
          <cell r="F1652" t="str">
            <v>St Nicholas's Catholic Primary School</v>
          </cell>
          <cell r="G1652" t="str">
            <v>Maintained</v>
          </cell>
          <cell r="H1652" t="str">
            <v>Voluntary aided school</v>
          </cell>
          <cell r="I1652">
            <v>15691</v>
          </cell>
          <cell r="J1652">
            <v>21118.5</v>
          </cell>
        </row>
        <row r="1653">
          <cell r="B1653">
            <v>3413582</v>
          </cell>
          <cell r="C1653">
            <v>341</v>
          </cell>
          <cell r="D1653" t="str">
            <v>Liverpool</v>
          </cell>
          <cell r="E1653">
            <v>3582</v>
          </cell>
          <cell r="F1653" t="str">
            <v>St Patrick's Catholic Primary School</v>
          </cell>
          <cell r="G1653" t="str">
            <v>Maintained</v>
          </cell>
          <cell r="H1653" t="str">
            <v>Voluntary aided school</v>
          </cell>
          <cell r="I1653">
            <v>16729</v>
          </cell>
          <cell r="J1653">
            <v>25342.199999999997</v>
          </cell>
        </row>
        <row r="1654">
          <cell r="B1654">
            <v>3413588</v>
          </cell>
          <cell r="C1654">
            <v>341</v>
          </cell>
          <cell r="D1654" t="str">
            <v>Liverpool</v>
          </cell>
          <cell r="E1654">
            <v>3588</v>
          </cell>
          <cell r="F1654" t="str">
            <v>St Sebastian's Catholic Primary School and Nursery</v>
          </cell>
          <cell r="G1654" t="str">
            <v>Maintained</v>
          </cell>
          <cell r="H1654" t="str">
            <v>Voluntary aided school</v>
          </cell>
          <cell r="I1654">
            <v>17507</v>
          </cell>
          <cell r="J1654">
            <v>29565.899999999998</v>
          </cell>
        </row>
        <row r="1655">
          <cell r="B1655">
            <v>3413594</v>
          </cell>
          <cell r="C1655">
            <v>341</v>
          </cell>
          <cell r="D1655" t="str">
            <v>Liverpool</v>
          </cell>
          <cell r="E1655">
            <v>3594</v>
          </cell>
          <cell r="F1655" t="str">
            <v>St Vincent de Paul Catholic Primary School</v>
          </cell>
          <cell r="G1655" t="str">
            <v>Maintained</v>
          </cell>
          <cell r="H1655" t="str">
            <v>Voluntary aided school</v>
          </cell>
          <cell r="I1655">
            <v>19063</v>
          </cell>
          <cell r="J1655">
            <v>26231.399999999998</v>
          </cell>
        </row>
        <row r="1656">
          <cell r="B1656">
            <v>3413599</v>
          </cell>
          <cell r="C1656">
            <v>341</v>
          </cell>
          <cell r="D1656" t="str">
            <v>Liverpool</v>
          </cell>
          <cell r="E1656">
            <v>3599</v>
          </cell>
          <cell r="F1656" t="str">
            <v>Our Lady of Good Help Catholic Primary School</v>
          </cell>
          <cell r="G1656" t="str">
            <v>Maintained</v>
          </cell>
          <cell r="H1656" t="str">
            <v>Voluntary aided school</v>
          </cell>
          <cell r="I1656">
            <v>8559</v>
          </cell>
          <cell r="J1656">
            <v>17339.399999999998</v>
          </cell>
        </row>
        <row r="1657">
          <cell r="B1657">
            <v>3413601</v>
          </cell>
          <cell r="C1657">
            <v>341</v>
          </cell>
          <cell r="D1657" t="str">
            <v>Liverpool</v>
          </cell>
          <cell r="E1657">
            <v>3601</v>
          </cell>
          <cell r="F1657" t="str">
            <v>St Ambrose Catholic Primary School</v>
          </cell>
          <cell r="G1657" t="str">
            <v>Maintained</v>
          </cell>
          <cell r="H1657" t="str">
            <v>Voluntary aided school</v>
          </cell>
          <cell r="I1657">
            <v>14394</v>
          </cell>
          <cell r="J1657">
            <v>11781.9</v>
          </cell>
        </row>
        <row r="1658">
          <cell r="B1658">
            <v>3413606</v>
          </cell>
          <cell r="C1658">
            <v>341</v>
          </cell>
          <cell r="D1658" t="str">
            <v>Liverpool</v>
          </cell>
          <cell r="E1658">
            <v>3606</v>
          </cell>
          <cell r="F1658" t="str">
            <v>St Paul's and St Timothy's Catholic Infant School</v>
          </cell>
          <cell r="G1658" t="str">
            <v>Maintained</v>
          </cell>
          <cell r="H1658" t="str">
            <v>Voluntary aided school</v>
          </cell>
          <cell r="I1658">
            <v>77676</v>
          </cell>
          <cell r="J1658">
            <v>125599.49999999999</v>
          </cell>
        </row>
        <row r="1659">
          <cell r="B1659">
            <v>3413631</v>
          </cell>
          <cell r="C1659">
            <v>341</v>
          </cell>
          <cell r="D1659" t="str">
            <v>Liverpool</v>
          </cell>
          <cell r="E1659">
            <v>3631</v>
          </cell>
          <cell r="F1659" t="str">
            <v>St Anthony of Padua Catholic Primary School</v>
          </cell>
          <cell r="G1659" t="str">
            <v>Maintained</v>
          </cell>
          <cell r="H1659" t="str">
            <v>Voluntary aided school</v>
          </cell>
          <cell r="I1659">
            <v>22823</v>
          </cell>
          <cell r="J1659">
            <v>38680.199999999997</v>
          </cell>
        </row>
        <row r="1660">
          <cell r="B1660">
            <v>3413632</v>
          </cell>
          <cell r="C1660">
            <v>341</v>
          </cell>
          <cell r="D1660" t="str">
            <v>Liverpool</v>
          </cell>
          <cell r="E1660">
            <v>3632</v>
          </cell>
          <cell r="F1660" t="str">
            <v>St Cecilia's Catholic Infant &amp; Nursery School</v>
          </cell>
          <cell r="G1660" t="str">
            <v>Maintained</v>
          </cell>
          <cell r="H1660" t="str">
            <v>Voluntary aided school</v>
          </cell>
          <cell r="I1660">
            <v>32419</v>
          </cell>
          <cell r="J1660">
            <v>47127.6</v>
          </cell>
        </row>
        <row r="1661">
          <cell r="B1661">
            <v>3413633</v>
          </cell>
          <cell r="C1661">
            <v>341</v>
          </cell>
          <cell r="D1661" t="str">
            <v>Liverpool</v>
          </cell>
          <cell r="E1661">
            <v>3633</v>
          </cell>
          <cell r="F1661" t="str">
            <v>St Gregory's Catholic Primary School</v>
          </cell>
          <cell r="G1661" t="str">
            <v>Maintained</v>
          </cell>
          <cell r="H1661" t="str">
            <v>Voluntary aided school</v>
          </cell>
          <cell r="I1661">
            <v>13746</v>
          </cell>
          <cell r="J1661">
            <v>19340.099999999999</v>
          </cell>
        </row>
        <row r="1662">
          <cell r="B1662">
            <v>3413635</v>
          </cell>
          <cell r="C1662">
            <v>341</v>
          </cell>
          <cell r="D1662" t="str">
            <v>Liverpool</v>
          </cell>
          <cell r="E1662">
            <v>3635</v>
          </cell>
          <cell r="F1662" t="str">
            <v>St Paschal Baylon Catholic Primary School</v>
          </cell>
          <cell r="G1662" t="str">
            <v>Maintained</v>
          </cell>
          <cell r="H1662" t="str">
            <v>Voluntary aided school</v>
          </cell>
          <cell r="I1662">
            <v>42145</v>
          </cell>
          <cell r="J1662">
            <v>72469.799999999988</v>
          </cell>
        </row>
        <row r="1663">
          <cell r="B1663">
            <v>3413644</v>
          </cell>
          <cell r="C1663">
            <v>341</v>
          </cell>
          <cell r="D1663" t="str">
            <v>Liverpool</v>
          </cell>
          <cell r="E1663">
            <v>3644</v>
          </cell>
          <cell r="F1663" t="str">
            <v>St Anne's Catholic Primary School</v>
          </cell>
          <cell r="G1663" t="str">
            <v>Maintained</v>
          </cell>
          <cell r="H1663" t="str">
            <v>Voluntary aided school</v>
          </cell>
          <cell r="I1663">
            <v>17896</v>
          </cell>
          <cell r="J1663">
            <v>25564.499999999996</v>
          </cell>
        </row>
        <row r="1664">
          <cell r="B1664">
            <v>3415200</v>
          </cell>
          <cell r="C1664">
            <v>341</v>
          </cell>
          <cell r="D1664" t="str">
            <v>Liverpool</v>
          </cell>
          <cell r="E1664">
            <v>5200</v>
          </cell>
          <cell r="F1664" t="str">
            <v>King David Primary School</v>
          </cell>
          <cell r="G1664" t="str">
            <v>Maintained</v>
          </cell>
          <cell r="H1664" t="str">
            <v>Voluntary aided school</v>
          </cell>
          <cell r="I1664">
            <v>44479</v>
          </cell>
          <cell r="J1664">
            <v>78249.599999999991</v>
          </cell>
        </row>
        <row r="1665">
          <cell r="B1665">
            <v>3417025</v>
          </cell>
          <cell r="C1665">
            <v>341</v>
          </cell>
          <cell r="D1665" t="str">
            <v>Liverpool</v>
          </cell>
          <cell r="E1665">
            <v>7025</v>
          </cell>
          <cell r="F1665" t="str">
            <v>Abbot's Lea School</v>
          </cell>
          <cell r="G1665" t="str">
            <v>Maintained</v>
          </cell>
          <cell r="H1665" t="str">
            <v>Community special school</v>
          </cell>
          <cell r="I1665">
            <v>1557</v>
          </cell>
          <cell r="J1665">
            <v>1778.3999999999999</v>
          </cell>
        </row>
        <row r="1666">
          <cell r="B1666">
            <v>3417045</v>
          </cell>
          <cell r="C1666">
            <v>341</v>
          </cell>
          <cell r="D1666" t="str">
            <v>Liverpool</v>
          </cell>
          <cell r="E1666">
            <v>7045</v>
          </cell>
          <cell r="F1666" t="str">
            <v>Ernest Cookson School</v>
          </cell>
          <cell r="G1666" t="str">
            <v>Maintained</v>
          </cell>
          <cell r="H1666" t="str">
            <v>Community special school</v>
          </cell>
          <cell r="I1666">
            <v>0</v>
          </cell>
          <cell r="J1666">
            <v>0</v>
          </cell>
        </row>
        <row r="1667">
          <cell r="B1667">
            <v>3417063</v>
          </cell>
          <cell r="C1667">
            <v>341</v>
          </cell>
          <cell r="D1667" t="str">
            <v>Liverpool</v>
          </cell>
          <cell r="E1667">
            <v>7063</v>
          </cell>
          <cell r="F1667" t="str">
            <v>Princes School</v>
          </cell>
          <cell r="G1667" t="str">
            <v>Maintained</v>
          </cell>
          <cell r="H1667" t="str">
            <v>Community special school</v>
          </cell>
          <cell r="I1667">
            <v>5706</v>
          </cell>
          <cell r="J1667">
            <v>8225.0999999999985</v>
          </cell>
        </row>
        <row r="1668">
          <cell r="B1668">
            <v>3417054</v>
          </cell>
          <cell r="C1668">
            <v>341</v>
          </cell>
          <cell r="D1668" t="str">
            <v>Liverpool</v>
          </cell>
          <cell r="E1668">
            <v>7054</v>
          </cell>
          <cell r="F1668" t="str">
            <v>Millstead School</v>
          </cell>
          <cell r="G1668" t="str">
            <v>Maintained</v>
          </cell>
          <cell r="H1668" t="str">
            <v>Community special school</v>
          </cell>
          <cell r="I1668">
            <v>5966</v>
          </cell>
          <cell r="J1668">
            <v>10670.4</v>
          </cell>
        </row>
        <row r="1669">
          <cell r="B1669">
            <v>3421100</v>
          </cell>
          <cell r="C1669">
            <v>342</v>
          </cell>
          <cell r="D1669" t="str">
            <v>St. Helens</v>
          </cell>
          <cell r="E1669">
            <v>1100</v>
          </cell>
          <cell r="F1669" t="str">
            <v>Pace</v>
          </cell>
          <cell r="G1669" t="str">
            <v>Maintained</v>
          </cell>
          <cell r="H1669" t="str">
            <v>Pupil referral unit</v>
          </cell>
          <cell r="I1669">
            <v>390</v>
          </cell>
          <cell r="J1669">
            <v>0</v>
          </cell>
        </row>
        <row r="1670">
          <cell r="B1670">
            <v>3422001</v>
          </cell>
          <cell r="C1670">
            <v>342</v>
          </cell>
          <cell r="D1670" t="str">
            <v>St. Helens</v>
          </cell>
          <cell r="E1670">
            <v>2001</v>
          </cell>
          <cell r="F1670" t="str">
            <v>Allanson Street Primary School</v>
          </cell>
          <cell r="G1670" t="str">
            <v>Maintained</v>
          </cell>
          <cell r="H1670" t="str">
            <v>Community school</v>
          </cell>
          <cell r="I1670">
            <v>26454</v>
          </cell>
          <cell r="J1670">
            <v>44237.7</v>
          </cell>
        </row>
        <row r="1671">
          <cell r="B1671">
            <v>3422007</v>
          </cell>
          <cell r="C1671">
            <v>342</v>
          </cell>
          <cell r="D1671" t="str">
            <v>St. Helens</v>
          </cell>
          <cell r="E1671">
            <v>2007</v>
          </cell>
          <cell r="F1671" t="str">
            <v>Rivington Primary School</v>
          </cell>
          <cell r="G1671" t="str">
            <v>Maintained</v>
          </cell>
          <cell r="H1671" t="str">
            <v>Community school</v>
          </cell>
          <cell r="I1671">
            <v>17896</v>
          </cell>
          <cell r="J1671">
            <v>30232.799999999999</v>
          </cell>
        </row>
        <row r="1672">
          <cell r="B1672">
            <v>3422008</v>
          </cell>
          <cell r="C1672">
            <v>342</v>
          </cell>
          <cell r="D1672" t="str">
            <v>St. Helens</v>
          </cell>
          <cell r="E1672">
            <v>2008</v>
          </cell>
          <cell r="F1672" t="str">
            <v>Robins Lane Community Primary School</v>
          </cell>
          <cell r="G1672" t="str">
            <v>Maintained</v>
          </cell>
          <cell r="H1672" t="str">
            <v>Community school</v>
          </cell>
          <cell r="I1672">
            <v>13098</v>
          </cell>
          <cell r="J1672">
            <v>20451.599999999999</v>
          </cell>
        </row>
        <row r="1673">
          <cell r="B1673">
            <v>3422010</v>
          </cell>
          <cell r="C1673">
            <v>342</v>
          </cell>
          <cell r="D1673" t="str">
            <v>St. Helens</v>
          </cell>
          <cell r="E1673">
            <v>2010</v>
          </cell>
          <cell r="F1673" t="str">
            <v>Thatto Heath Community Primary School</v>
          </cell>
          <cell r="G1673" t="str">
            <v>Maintained</v>
          </cell>
          <cell r="H1673" t="str">
            <v>Community school</v>
          </cell>
          <cell r="I1673">
            <v>38644</v>
          </cell>
          <cell r="J1673">
            <v>70691.399999999994</v>
          </cell>
        </row>
        <row r="1674">
          <cell r="B1674">
            <v>3422012</v>
          </cell>
          <cell r="C1674">
            <v>342</v>
          </cell>
          <cell r="D1674" t="str">
            <v>St. Helens</v>
          </cell>
          <cell r="E1674">
            <v>2012</v>
          </cell>
          <cell r="F1674" t="str">
            <v>Sutton Manor Community Primary School</v>
          </cell>
          <cell r="G1674" t="str">
            <v>Maintained</v>
          </cell>
          <cell r="H1674" t="str">
            <v>Community school</v>
          </cell>
          <cell r="I1674">
            <v>12579</v>
          </cell>
          <cell r="J1674">
            <v>20007</v>
          </cell>
        </row>
        <row r="1675">
          <cell r="B1675">
            <v>3422019</v>
          </cell>
          <cell r="C1675">
            <v>342</v>
          </cell>
          <cell r="D1675" t="str">
            <v>St. Helens</v>
          </cell>
          <cell r="E1675">
            <v>2019</v>
          </cell>
          <cell r="F1675" t="str">
            <v>Sherdley Primary School</v>
          </cell>
          <cell r="G1675" t="str">
            <v>Maintained</v>
          </cell>
          <cell r="H1675" t="str">
            <v>Community school</v>
          </cell>
          <cell r="I1675">
            <v>39033</v>
          </cell>
          <cell r="J1675">
            <v>66467.7</v>
          </cell>
        </row>
        <row r="1676">
          <cell r="B1676">
            <v>3422020</v>
          </cell>
          <cell r="C1676">
            <v>342</v>
          </cell>
          <cell r="D1676" t="str">
            <v>St. Helens</v>
          </cell>
          <cell r="E1676">
            <v>2020</v>
          </cell>
          <cell r="F1676" t="str">
            <v>Eaves Primary School</v>
          </cell>
          <cell r="G1676" t="str">
            <v>Maintained</v>
          </cell>
          <cell r="H1676" t="str">
            <v>Community school</v>
          </cell>
          <cell r="I1676">
            <v>11542</v>
          </cell>
          <cell r="J1676">
            <v>26009.1</v>
          </cell>
        </row>
        <row r="1677">
          <cell r="B1677">
            <v>3422021</v>
          </cell>
          <cell r="C1677">
            <v>342</v>
          </cell>
          <cell r="D1677" t="str">
            <v>St. Helens</v>
          </cell>
          <cell r="E1677">
            <v>2021</v>
          </cell>
          <cell r="F1677" t="str">
            <v>Ashurst Primary School</v>
          </cell>
          <cell r="G1677" t="str">
            <v>Maintained</v>
          </cell>
          <cell r="H1677" t="str">
            <v>Community school</v>
          </cell>
          <cell r="I1677">
            <v>14654</v>
          </cell>
          <cell r="J1677">
            <v>24452.999999999996</v>
          </cell>
        </row>
        <row r="1678">
          <cell r="B1678">
            <v>3422022</v>
          </cell>
          <cell r="C1678">
            <v>342</v>
          </cell>
          <cell r="D1678" t="str">
            <v>St. Helens</v>
          </cell>
          <cell r="E1678">
            <v>2022</v>
          </cell>
          <cell r="F1678" t="str">
            <v>Willow Tree Primary School</v>
          </cell>
          <cell r="G1678" t="str">
            <v>Maintained</v>
          </cell>
          <cell r="H1678" t="str">
            <v>Community school</v>
          </cell>
          <cell r="I1678">
            <v>14783</v>
          </cell>
          <cell r="J1678">
            <v>21340.799999999999</v>
          </cell>
        </row>
        <row r="1679">
          <cell r="B1679">
            <v>3422051</v>
          </cell>
          <cell r="C1679">
            <v>342</v>
          </cell>
          <cell r="D1679" t="str">
            <v>St. Helens</v>
          </cell>
          <cell r="E1679">
            <v>2051</v>
          </cell>
          <cell r="F1679" t="str">
            <v>Bleak Hill Primary School</v>
          </cell>
          <cell r="G1679" t="str">
            <v>Maintained</v>
          </cell>
          <cell r="H1679" t="str">
            <v>Community school</v>
          </cell>
          <cell r="I1679">
            <v>42275</v>
          </cell>
          <cell r="J1679">
            <v>82473.299999999988</v>
          </cell>
        </row>
        <row r="1680">
          <cell r="B1680">
            <v>3422053</v>
          </cell>
          <cell r="C1680">
            <v>342</v>
          </cell>
          <cell r="D1680" t="str">
            <v>St. Helens</v>
          </cell>
          <cell r="E1680">
            <v>2053</v>
          </cell>
          <cell r="F1680" t="str">
            <v>Grange Valley Primary School</v>
          </cell>
          <cell r="G1680" t="str">
            <v>Maintained</v>
          </cell>
          <cell r="H1680" t="str">
            <v>Community school</v>
          </cell>
          <cell r="I1680">
            <v>25935</v>
          </cell>
          <cell r="J1680">
            <v>34234.199999999997</v>
          </cell>
        </row>
        <row r="1681">
          <cell r="B1681">
            <v>3422056</v>
          </cell>
          <cell r="C1681">
            <v>342</v>
          </cell>
          <cell r="D1681" t="str">
            <v>St. Helens</v>
          </cell>
          <cell r="E1681">
            <v>2056</v>
          </cell>
          <cell r="F1681" t="str">
            <v>Newton-le-Willows Primary School</v>
          </cell>
          <cell r="G1681" t="str">
            <v>Maintained</v>
          </cell>
          <cell r="H1681" t="str">
            <v>Community school</v>
          </cell>
          <cell r="I1681">
            <v>46554</v>
          </cell>
          <cell r="J1681">
            <v>69357.599999999991</v>
          </cell>
        </row>
        <row r="1682">
          <cell r="B1682">
            <v>3422058</v>
          </cell>
          <cell r="C1682">
            <v>342</v>
          </cell>
          <cell r="D1682" t="str">
            <v>St. Helens</v>
          </cell>
          <cell r="E1682">
            <v>2058</v>
          </cell>
          <cell r="F1682" t="str">
            <v>Lyme Community Primary School</v>
          </cell>
          <cell r="G1682" t="str">
            <v>Maintained</v>
          </cell>
          <cell r="H1682" t="str">
            <v>Community school</v>
          </cell>
          <cell r="I1682">
            <v>10504</v>
          </cell>
          <cell r="J1682">
            <v>13782.599999999999</v>
          </cell>
        </row>
        <row r="1683">
          <cell r="B1683">
            <v>3422059</v>
          </cell>
          <cell r="C1683">
            <v>342</v>
          </cell>
          <cell r="D1683" t="str">
            <v>St. Helens</v>
          </cell>
          <cell r="E1683">
            <v>2059</v>
          </cell>
          <cell r="F1683" t="str">
            <v>Longton Lane Community Primary School</v>
          </cell>
          <cell r="G1683" t="str">
            <v>Maintained</v>
          </cell>
          <cell r="H1683" t="str">
            <v>Community school</v>
          </cell>
          <cell r="I1683">
            <v>15432</v>
          </cell>
          <cell r="J1683">
            <v>23786.1</v>
          </cell>
        </row>
        <row r="1684">
          <cell r="B1684">
            <v>3422061</v>
          </cell>
          <cell r="C1684">
            <v>342</v>
          </cell>
          <cell r="D1684" t="str">
            <v>St. Helens</v>
          </cell>
          <cell r="E1684">
            <v>2061</v>
          </cell>
          <cell r="F1684" t="str">
            <v>Garswood Primary and Nursery School</v>
          </cell>
          <cell r="G1684" t="str">
            <v>Maintained</v>
          </cell>
          <cell r="H1684" t="str">
            <v>Community school</v>
          </cell>
          <cell r="I1684">
            <v>19970</v>
          </cell>
          <cell r="J1684">
            <v>32233.499999999996</v>
          </cell>
        </row>
        <row r="1685">
          <cell r="B1685">
            <v>3422062</v>
          </cell>
          <cell r="C1685">
            <v>342</v>
          </cell>
          <cell r="D1685" t="str">
            <v>St. Helens</v>
          </cell>
          <cell r="E1685">
            <v>2062</v>
          </cell>
          <cell r="F1685" t="str">
            <v>Chapel End Primary School</v>
          </cell>
          <cell r="G1685" t="str">
            <v>Maintained</v>
          </cell>
          <cell r="H1685" t="str">
            <v>Community school</v>
          </cell>
          <cell r="I1685">
            <v>16210</v>
          </cell>
          <cell r="J1685">
            <v>26453.699999999997</v>
          </cell>
        </row>
        <row r="1686">
          <cell r="B1686">
            <v>3422063</v>
          </cell>
          <cell r="C1686">
            <v>342</v>
          </cell>
          <cell r="D1686" t="str">
            <v>St. Helens</v>
          </cell>
          <cell r="E1686">
            <v>2063</v>
          </cell>
          <cell r="F1686" t="str">
            <v>Rainford Brook Lodge Community Primary School</v>
          </cell>
          <cell r="G1686" t="str">
            <v>Maintained</v>
          </cell>
          <cell r="H1686" t="str">
            <v>Community school</v>
          </cell>
          <cell r="I1686">
            <v>17766</v>
          </cell>
          <cell r="J1686">
            <v>29565.899999999998</v>
          </cell>
        </row>
        <row r="1687">
          <cell r="B1687">
            <v>3422064</v>
          </cell>
          <cell r="C1687">
            <v>342</v>
          </cell>
          <cell r="D1687" t="str">
            <v>St. Helens</v>
          </cell>
          <cell r="E1687">
            <v>2064</v>
          </cell>
          <cell r="F1687" t="str">
            <v>Oakdene Primary School</v>
          </cell>
          <cell r="G1687" t="str">
            <v>Maintained</v>
          </cell>
          <cell r="H1687" t="str">
            <v>Community school</v>
          </cell>
          <cell r="I1687">
            <v>20230</v>
          </cell>
          <cell r="J1687">
            <v>30899.699999999997</v>
          </cell>
        </row>
        <row r="1688">
          <cell r="B1688">
            <v>3422065</v>
          </cell>
          <cell r="C1688">
            <v>342</v>
          </cell>
          <cell r="D1688" t="str">
            <v>St. Helens</v>
          </cell>
          <cell r="E1688">
            <v>2065</v>
          </cell>
          <cell r="F1688" t="str">
            <v>Legh Vale Primary School</v>
          </cell>
          <cell r="G1688" t="str">
            <v>Maintained</v>
          </cell>
          <cell r="H1688" t="str">
            <v>Community school</v>
          </cell>
          <cell r="I1688">
            <v>42534</v>
          </cell>
          <cell r="J1688">
            <v>64466.999999999993</v>
          </cell>
        </row>
        <row r="1689">
          <cell r="B1689">
            <v>3422066</v>
          </cell>
          <cell r="C1689">
            <v>342</v>
          </cell>
          <cell r="D1689" t="str">
            <v>St. Helens</v>
          </cell>
          <cell r="E1689">
            <v>2066</v>
          </cell>
          <cell r="F1689" t="str">
            <v>Eccleston Mere Primary School</v>
          </cell>
          <cell r="G1689" t="str">
            <v>Maintained</v>
          </cell>
          <cell r="H1689" t="str">
            <v>Community school</v>
          </cell>
          <cell r="I1689">
            <v>42145</v>
          </cell>
          <cell r="J1689">
            <v>62021.7</v>
          </cell>
        </row>
        <row r="1690">
          <cell r="B1690">
            <v>3422068</v>
          </cell>
          <cell r="C1690">
            <v>342</v>
          </cell>
          <cell r="D1690" t="str">
            <v>St. Helens</v>
          </cell>
          <cell r="E1690">
            <v>2068</v>
          </cell>
          <cell r="F1690" t="str">
            <v>Merton Bank Primary School</v>
          </cell>
          <cell r="G1690" t="str">
            <v>Maintained</v>
          </cell>
          <cell r="H1690" t="str">
            <v>Community school</v>
          </cell>
          <cell r="I1690">
            <v>11412</v>
          </cell>
          <cell r="J1690">
            <v>16450.199999999997</v>
          </cell>
        </row>
        <row r="1691">
          <cell r="B1691">
            <v>3423106</v>
          </cell>
          <cell r="C1691">
            <v>342</v>
          </cell>
          <cell r="D1691" t="str">
            <v>St. Helens</v>
          </cell>
          <cell r="E1691">
            <v>3106</v>
          </cell>
          <cell r="F1691" t="str">
            <v>Wargrave CofE Primary School</v>
          </cell>
          <cell r="G1691" t="str">
            <v>Maintained</v>
          </cell>
          <cell r="H1691" t="str">
            <v>Voluntary controlled school</v>
          </cell>
          <cell r="I1691">
            <v>25935</v>
          </cell>
          <cell r="J1691">
            <v>46016.1</v>
          </cell>
        </row>
        <row r="1692">
          <cell r="B1692">
            <v>3423109</v>
          </cell>
          <cell r="C1692">
            <v>342</v>
          </cell>
          <cell r="D1692" t="str">
            <v>St. Helens</v>
          </cell>
          <cell r="E1692">
            <v>3109</v>
          </cell>
          <cell r="F1692" t="str">
            <v>Eccleston Lane Ends Primary School</v>
          </cell>
          <cell r="G1692" t="str">
            <v>Maintained</v>
          </cell>
          <cell r="H1692" t="str">
            <v>Voluntary controlled school</v>
          </cell>
          <cell r="I1692">
            <v>23472</v>
          </cell>
          <cell r="J1692">
            <v>40903.199999999997</v>
          </cell>
        </row>
        <row r="1693">
          <cell r="B1693">
            <v>3423206</v>
          </cell>
          <cell r="C1693">
            <v>342</v>
          </cell>
          <cell r="D1693" t="str">
            <v>St. Helens</v>
          </cell>
          <cell r="E1693">
            <v>3206</v>
          </cell>
          <cell r="F1693" t="str">
            <v>Sutton Oak CofE Primary School</v>
          </cell>
          <cell r="G1693" t="str">
            <v>Maintained</v>
          </cell>
          <cell r="H1693" t="str">
            <v>Voluntary controlled school</v>
          </cell>
          <cell r="I1693">
            <v>16340</v>
          </cell>
          <cell r="J1693">
            <v>28898.999999999996</v>
          </cell>
        </row>
        <row r="1694">
          <cell r="B1694">
            <v>3423207</v>
          </cell>
          <cell r="C1694">
            <v>342</v>
          </cell>
          <cell r="D1694" t="str">
            <v>St. Helens</v>
          </cell>
          <cell r="E1694">
            <v>3207</v>
          </cell>
          <cell r="F1694" t="str">
            <v>The District CofE Primary School</v>
          </cell>
          <cell r="G1694" t="str">
            <v>Maintained</v>
          </cell>
          <cell r="H1694" t="str">
            <v>Voluntary controlled school</v>
          </cell>
          <cell r="I1694">
            <v>16729</v>
          </cell>
          <cell r="J1694">
            <v>30455.1</v>
          </cell>
        </row>
        <row r="1695">
          <cell r="B1695">
            <v>3423320</v>
          </cell>
          <cell r="C1695">
            <v>342</v>
          </cell>
          <cell r="D1695" t="str">
            <v>St. Helens</v>
          </cell>
          <cell r="E1695">
            <v>3320</v>
          </cell>
          <cell r="F1695" t="str">
            <v>Rectory CofE Primary School</v>
          </cell>
          <cell r="G1695" t="str">
            <v>Maintained</v>
          </cell>
          <cell r="H1695" t="str">
            <v>Voluntary aided school</v>
          </cell>
          <cell r="I1695">
            <v>7392</v>
          </cell>
          <cell r="J1695">
            <v>10448.099999999999</v>
          </cell>
        </row>
        <row r="1696">
          <cell r="B1696">
            <v>3423321</v>
          </cell>
          <cell r="C1696">
            <v>342</v>
          </cell>
          <cell r="D1696" t="str">
            <v>St. Helens</v>
          </cell>
          <cell r="E1696">
            <v>3321</v>
          </cell>
          <cell r="F1696" t="str">
            <v>St Aidan's CofE  Primary School Billinge</v>
          </cell>
          <cell r="G1696" t="str">
            <v>Maintained</v>
          </cell>
          <cell r="H1696" t="str">
            <v>Voluntary aided school</v>
          </cell>
          <cell r="I1696">
            <v>16599</v>
          </cell>
          <cell r="J1696">
            <v>24452.999999999996</v>
          </cell>
        </row>
        <row r="1697">
          <cell r="B1697">
            <v>3423328</v>
          </cell>
          <cell r="C1697">
            <v>342</v>
          </cell>
          <cell r="D1697" t="str">
            <v>St. Helens</v>
          </cell>
          <cell r="E1697">
            <v>3328</v>
          </cell>
          <cell r="F1697" t="str">
            <v>St Peter's CofE Primary School</v>
          </cell>
          <cell r="G1697" t="str">
            <v>Maintained</v>
          </cell>
          <cell r="H1697" t="str">
            <v>Voluntary aided school</v>
          </cell>
          <cell r="I1697">
            <v>26195</v>
          </cell>
          <cell r="J1697">
            <v>42903.899999999994</v>
          </cell>
        </row>
        <row r="1698">
          <cell r="B1698">
            <v>3422071</v>
          </cell>
          <cell r="C1698">
            <v>342</v>
          </cell>
          <cell r="D1698" t="str">
            <v>St. Helens</v>
          </cell>
          <cell r="E1698">
            <v>2071</v>
          </cell>
          <cell r="F1698" t="str">
            <v>St. Mary's  Catholic Primary Blackbrook</v>
          </cell>
          <cell r="G1698" t="str">
            <v>Maintained</v>
          </cell>
          <cell r="H1698" t="str">
            <v>Voluntary aided school</v>
          </cell>
          <cell r="I1698">
            <v>29177</v>
          </cell>
          <cell r="J1698">
            <v>43348.5</v>
          </cell>
        </row>
        <row r="1699">
          <cell r="B1699">
            <v>3423404</v>
          </cell>
          <cell r="C1699">
            <v>342</v>
          </cell>
          <cell r="D1699" t="str">
            <v>St. Helens</v>
          </cell>
          <cell r="E1699">
            <v>3404</v>
          </cell>
          <cell r="F1699" t="str">
            <v>Holy Cross Catholic Primary School</v>
          </cell>
          <cell r="G1699" t="str">
            <v>Maintained</v>
          </cell>
          <cell r="H1699" t="str">
            <v>Voluntary aided school</v>
          </cell>
          <cell r="I1699">
            <v>11542</v>
          </cell>
          <cell r="J1699">
            <v>15783.3</v>
          </cell>
        </row>
        <row r="1700">
          <cell r="B1700">
            <v>3423414</v>
          </cell>
          <cell r="C1700">
            <v>342</v>
          </cell>
          <cell r="D1700" t="str">
            <v>St. Helens</v>
          </cell>
          <cell r="E1700">
            <v>3414</v>
          </cell>
          <cell r="F1700" t="str">
            <v>St Anne's Catholic Primary School</v>
          </cell>
          <cell r="G1700" t="str">
            <v>Maintained</v>
          </cell>
          <cell r="H1700" t="str">
            <v>Voluntary aided school</v>
          </cell>
          <cell r="I1700">
            <v>21008</v>
          </cell>
          <cell r="J1700">
            <v>35790.299999999996</v>
          </cell>
        </row>
        <row r="1701">
          <cell r="B1701">
            <v>3423415</v>
          </cell>
          <cell r="C1701">
            <v>342</v>
          </cell>
          <cell r="D1701" t="str">
            <v>St. Helens</v>
          </cell>
          <cell r="E1701">
            <v>3415</v>
          </cell>
          <cell r="F1701" t="str">
            <v>St Austin's Catholic Primary School</v>
          </cell>
          <cell r="G1701" t="str">
            <v>Maintained</v>
          </cell>
          <cell r="H1701" t="str">
            <v>Voluntary aided school</v>
          </cell>
          <cell r="I1701">
            <v>18155</v>
          </cell>
          <cell r="J1701">
            <v>26675.999999999996</v>
          </cell>
        </row>
        <row r="1702">
          <cell r="B1702">
            <v>3423420</v>
          </cell>
          <cell r="C1702">
            <v>342</v>
          </cell>
          <cell r="D1702" t="str">
            <v>St. Helens</v>
          </cell>
          <cell r="E1702">
            <v>3420</v>
          </cell>
          <cell r="F1702" t="str">
            <v>St Teresa's Catholic Primary School, Devon Street</v>
          </cell>
          <cell r="G1702" t="str">
            <v>Maintained</v>
          </cell>
          <cell r="H1702" t="str">
            <v>Voluntary aided school</v>
          </cell>
          <cell r="I1702">
            <v>15302</v>
          </cell>
          <cell r="J1702">
            <v>16894.8</v>
          </cell>
        </row>
        <row r="1703">
          <cell r="B1703">
            <v>3423430</v>
          </cell>
          <cell r="C1703">
            <v>342</v>
          </cell>
          <cell r="D1703" t="str">
            <v>St. Helens</v>
          </cell>
          <cell r="E1703">
            <v>3430</v>
          </cell>
          <cell r="F1703" t="str">
            <v>St Thomas of Canterbury Catholic Primary School</v>
          </cell>
          <cell r="G1703" t="str">
            <v>Maintained</v>
          </cell>
          <cell r="H1703" t="str">
            <v>Voluntary aided school</v>
          </cell>
          <cell r="I1703">
            <v>19192</v>
          </cell>
          <cell r="J1703">
            <v>31566.6</v>
          </cell>
        </row>
        <row r="1704">
          <cell r="B1704">
            <v>3423432</v>
          </cell>
          <cell r="C1704">
            <v>342</v>
          </cell>
          <cell r="D1704" t="str">
            <v>St. Helens</v>
          </cell>
          <cell r="E1704">
            <v>3432</v>
          </cell>
          <cell r="F1704" t="str">
            <v>St Peter and St Paul Catholic Primary School</v>
          </cell>
          <cell r="G1704" t="str">
            <v>Maintained</v>
          </cell>
          <cell r="H1704" t="str">
            <v>Voluntary aided school</v>
          </cell>
          <cell r="I1704">
            <v>18414</v>
          </cell>
          <cell r="J1704">
            <v>33122.699999999997</v>
          </cell>
        </row>
        <row r="1705">
          <cell r="B1705">
            <v>3423434</v>
          </cell>
          <cell r="C1705">
            <v>342</v>
          </cell>
          <cell r="D1705" t="str">
            <v>St. Helens</v>
          </cell>
          <cell r="E1705">
            <v>3434</v>
          </cell>
          <cell r="F1705" t="str">
            <v>St John Vianney Catholic Primary School</v>
          </cell>
          <cell r="G1705" t="str">
            <v>Maintained</v>
          </cell>
          <cell r="H1705" t="str">
            <v>Voluntary aided school</v>
          </cell>
          <cell r="I1705">
            <v>14913</v>
          </cell>
          <cell r="J1705">
            <v>24230.699999999997</v>
          </cell>
        </row>
        <row r="1706">
          <cell r="B1706">
            <v>3423450</v>
          </cell>
          <cell r="C1706">
            <v>342</v>
          </cell>
          <cell r="D1706" t="str">
            <v>St. Helens</v>
          </cell>
          <cell r="E1706">
            <v>3450</v>
          </cell>
          <cell r="F1706" t="str">
            <v>St Mary's Catholic Primary School</v>
          </cell>
          <cell r="G1706" t="str">
            <v>Maintained</v>
          </cell>
          <cell r="H1706" t="str">
            <v>Voluntary aided school</v>
          </cell>
          <cell r="I1706">
            <v>19322</v>
          </cell>
          <cell r="J1706">
            <v>32011.199999999997</v>
          </cell>
        </row>
        <row r="1707">
          <cell r="B1707">
            <v>3423451</v>
          </cell>
          <cell r="C1707">
            <v>342</v>
          </cell>
          <cell r="D1707" t="str">
            <v>St. Helens</v>
          </cell>
          <cell r="E1707">
            <v>3451</v>
          </cell>
          <cell r="F1707" t="str">
            <v>Corpus Christi Catholic Primary School</v>
          </cell>
          <cell r="G1707" t="str">
            <v>Maintained</v>
          </cell>
          <cell r="H1707" t="str">
            <v>Voluntary aided school</v>
          </cell>
          <cell r="I1707">
            <v>12320</v>
          </cell>
          <cell r="J1707">
            <v>18450.899999999998</v>
          </cell>
        </row>
        <row r="1708">
          <cell r="B1708">
            <v>3423452</v>
          </cell>
          <cell r="C1708">
            <v>342</v>
          </cell>
          <cell r="D1708" t="str">
            <v>St. Helens</v>
          </cell>
          <cell r="E1708">
            <v>3452</v>
          </cell>
          <cell r="F1708" t="str">
            <v>St Bartholomew's Catholic Primary School</v>
          </cell>
          <cell r="G1708" t="str">
            <v>Maintained</v>
          </cell>
          <cell r="H1708" t="str">
            <v>Voluntary aided school</v>
          </cell>
          <cell r="I1708">
            <v>25806</v>
          </cell>
          <cell r="J1708">
            <v>41125.5</v>
          </cell>
        </row>
        <row r="1709">
          <cell r="B1709">
            <v>3423454</v>
          </cell>
          <cell r="C1709">
            <v>342</v>
          </cell>
          <cell r="D1709" t="str">
            <v>St. Helens</v>
          </cell>
          <cell r="E1709">
            <v>3454</v>
          </cell>
          <cell r="F1709" t="str">
            <v>St Mary's Catholic Infant School</v>
          </cell>
          <cell r="G1709" t="str">
            <v>Maintained</v>
          </cell>
          <cell r="H1709" t="str">
            <v>Voluntary aided school</v>
          </cell>
          <cell r="I1709">
            <v>34494</v>
          </cell>
          <cell r="J1709">
            <v>57797.999999999993</v>
          </cell>
        </row>
        <row r="1710">
          <cell r="B1710">
            <v>3423455</v>
          </cell>
          <cell r="C1710">
            <v>342</v>
          </cell>
          <cell r="D1710" t="str">
            <v>St. Helens</v>
          </cell>
          <cell r="E1710">
            <v>3455</v>
          </cell>
          <cell r="F1710" t="str">
            <v>Haydock English Martyrs' Primary School</v>
          </cell>
          <cell r="G1710" t="str">
            <v>Maintained</v>
          </cell>
          <cell r="H1710" t="str">
            <v>Voluntary aided school</v>
          </cell>
          <cell r="I1710">
            <v>21916</v>
          </cell>
          <cell r="J1710">
            <v>37346.399999999994</v>
          </cell>
        </row>
        <row r="1711">
          <cell r="B1711">
            <v>3423456</v>
          </cell>
          <cell r="C1711">
            <v>342</v>
          </cell>
          <cell r="D1711" t="str">
            <v>St. Helens</v>
          </cell>
          <cell r="E1711">
            <v>3456</v>
          </cell>
          <cell r="F1711" t="str">
            <v>St Julie's Catholic Primary School</v>
          </cell>
          <cell r="G1711" t="str">
            <v>Maintained</v>
          </cell>
          <cell r="H1711" t="str">
            <v>Voluntary aided school</v>
          </cell>
          <cell r="I1711">
            <v>25935</v>
          </cell>
          <cell r="J1711">
            <v>43570.799999999996</v>
          </cell>
        </row>
        <row r="1712">
          <cell r="B1712">
            <v>3423827</v>
          </cell>
          <cell r="C1712">
            <v>342</v>
          </cell>
          <cell r="D1712" t="str">
            <v>St. Helens</v>
          </cell>
          <cell r="E1712">
            <v>3827</v>
          </cell>
          <cell r="F1712" t="str">
            <v>St Theresa's Catholic Primary School</v>
          </cell>
          <cell r="G1712" t="str">
            <v>Maintained</v>
          </cell>
          <cell r="H1712" t="str">
            <v>Voluntary aided school</v>
          </cell>
          <cell r="I1712">
            <v>18285</v>
          </cell>
          <cell r="J1712">
            <v>31788.899999999998</v>
          </cell>
        </row>
        <row r="1713">
          <cell r="B1713">
            <v>3431101</v>
          </cell>
          <cell r="C1713">
            <v>343</v>
          </cell>
          <cell r="D1713" t="str">
            <v>Sefton</v>
          </cell>
          <cell r="E1713">
            <v>1101</v>
          </cell>
          <cell r="F1713" t="str">
            <v>Jigsaw Primary Pupil Referral Unit</v>
          </cell>
          <cell r="G1713" t="str">
            <v>Maintained</v>
          </cell>
          <cell r="H1713" t="str">
            <v>Pupil referral unit</v>
          </cell>
          <cell r="I1713">
            <v>908</v>
          </cell>
          <cell r="J1713">
            <v>0</v>
          </cell>
        </row>
        <row r="1714">
          <cell r="B1714">
            <v>3432008</v>
          </cell>
          <cell r="C1714">
            <v>343</v>
          </cell>
          <cell r="D1714" t="str">
            <v>Sefton</v>
          </cell>
          <cell r="E1714">
            <v>2008</v>
          </cell>
          <cell r="F1714" t="str">
            <v>Linacre Primary School</v>
          </cell>
          <cell r="G1714" t="str">
            <v>Maintained</v>
          </cell>
          <cell r="H1714" t="str">
            <v>Community school</v>
          </cell>
          <cell r="I1714">
            <v>8429</v>
          </cell>
          <cell r="J1714">
            <v>16450.199999999997</v>
          </cell>
        </row>
        <row r="1715">
          <cell r="B1715">
            <v>3432013</v>
          </cell>
          <cell r="C1715">
            <v>343</v>
          </cell>
          <cell r="D1715" t="str">
            <v>Sefton</v>
          </cell>
          <cell r="E1715">
            <v>2013</v>
          </cell>
          <cell r="F1715" t="str">
            <v>Netherton Moss Primary School</v>
          </cell>
          <cell r="G1715" t="str">
            <v>Maintained</v>
          </cell>
          <cell r="H1715" t="str">
            <v>Community school</v>
          </cell>
          <cell r="I1715">
            <v>9985</v>
          </cell>
          <cell r="J1715">
            <v>12004.199999999999</v>
          </cell>
        </row>
        <row r="1716">
          <cell r="B1716">
            <v>3432023</v>
          </cell>
          <cell r="C1716">
            <v>343</v>
          </cell>
          <cell r="D1716" t="str">
            <v>Sefton</v>
          </cell>
          <cell r="E1716">
            <v>2023</v>
          </cell>
          <cell r="F1716" t="str">
            <v>The Grange Primary School</v>
          </cell>
          <cell r="G1716" t="str">
            <v>Maintained</v>
          </cell>
          <cell r="H1716" t="str">
            <v>Community school</v>
          </cell>
          <cell r="I1716">
            <v>15432</v>
          </cell>
          <cell r="J1716">
            <v>26675.999999999996</v>
          </cell>
        </row>
        <row r="1717">
          <cell r="B1717">
            <v>3432030</v>
          </cell>
          <cell r="C1717">
            <v>343</v>
          </cell>
          <cell r="D1717" t="str">
            <v>Sefton</v>
          </cell>
          <cell r="E1717">
            <v>2030</v>
          </cell>
          <cell r="F1717" t="str">
            <v>Birkdale Primary School</v>
          </cell>
          <cell r="G1717" t="str">
            <v>Maintained</v>
          </cell>
          <cell r="H1717" t="str">
            <v>Community school</v>
          </cell>
          <cell r="I1717">
            <v>32938</v>
          </cell>
          <cell r="J1717">
            <v>52018.2</v>
          </cell>
        </row>
        <row r="1718">
          <cell r="B1718">
            <v>3432035</v>
          </cell>
          <cell r="C1718">
            <v>343</v>
          </cell>
          <cell r="D1718" t="str">
            <v>Sefton</v>
          </cell>
          <cell r="E1718">
            <v>2035</v>
          </cell>
          <cell r="F1718" t="str">
            <v>Farnborough Road Infant School</v>
          </cell>
          <cell r="G1718" t="str">
            <v>Maintained</v>
          </cell>
          <cell r="H1718" t="str">
            <v>Community school</v>
          </cell>
          <cell r="I1718">
            <v>79621</v>
          </cell>
          <cell r="J1718">
            <v>135380.69999999998</v>
          </cell>
        </row>
        <row r="1719">
          <cell r="B1719">
            <v>3432036</v>
          </cell>
          <cell r="C1719">
            <v>343</v>
          </cell>
          <cell r="D1719" t="str">
            <v>Sefton</v>
          </cell>
          <cell r="E1719">
            <v>2036</v>
          </cell>
          <cell r="F1719" t="str">
            <v>Linaker Primary School</v>
          </cell>
          <cell r="G1719" t="str">
            <v>Maintained</v>
          </cell>
          <cell r="H1719" t="str">
            <v>Community school</v>
          </cell>
          <cell r="I1719">
            <v>28140</v>
          </cell>
          <cell r="J1719">
            <v>41792.399999999994</v>
          </cell>
        </row>
        <row r="1720">
          <cell r="B1720">
            <v>3432038</v>
          </cell>
          <cell r="C1720">
            <v>343</v>
          </cell>
          <cell r="D1720" t="str">
            <v>Sefton</v>
          </cell>
          <cell r="E1720">
            <v>2038</v>
          </cell>
          <cell r="F1720" t="str">
            <v>Norwood Primary School</v>
          </cell>
          <cell r="G1720" t="str">
            <v>Maintained</v>
          </cell>
          <cell r="H1720" t="str">
            <v>Community school</v>
          </cell>
          <cell r="I1720">
            <v>61077</v>
          </cell>
          <cell r="J1720">
            <v>98923.499999999985</v>
          </cell>
        </row>
        <row r="1721">
          <cell r="B1721">
            <v>3432047</v>
          </cell>
          <cell r="C1721">
            <v>343</v>
          </cell>
          <cell r="D1721" t="str">
            <v>Sefton</v>
          </cell>
          <cell r="E1721">
            <v>2047</v>
          </cell>
          <cell r="F1721" t="str">
            <v>Marshside Primary School</v>
          </cell>
          <cell r="G1721" t="str">
            <v>Maintained</v>
          </cell>
          <cell r="H1721" t="str">
            <v>Community school</v>
          </cell>
          <cell r="I1721">
            <v>13746</v>
          </cell>
          <cell r="J1721">
            <v>19340.099999999999</v>
          </cell>
        </row>
        <row r="1722">
          <cell r="B1722">
            <v>3432050</v>
          </cell>
          <cell r="C1722">
            <v>343</v>
          </cell>
          <cell r="D1722" t="str">
            <v>Sefton</v>
          </cell>
          <cell r="E1722">
            <v>2050</v>
          </cell>
          <cell r="F1722" t="str">
            <v>Aintree Davenhill Primary School</v>
          </cell>
          <cell r="G1722" t="str">
            <v>Maintained</v>
          </cell>
          <cell r="H1722" t="str">
            <v>Community school</v>
          </cell>
          <cell r="I1722">
            <v>35920</v>
          </cell>
          <cell r="J1722">
            <v>63800.1</v>
          </cell>
        </row>
        <row r="1723">
          <cell r="B1723">
            <v>3432053</v>
          </cell>
          <cell r="C1723">
            <v>343</v>
          </cell>
          <cell r="D1723" t="str">
            <v>Sefton</v>
          </cell>
          <cell r="E1723">
            <v>2053</v>
          </cell>
          <cell r="F1723" t="str">
            <v>Hudson Primary School</v>
          </cell>
          <cell r="G1723" t="str">
            <v>Maintained</v>
          </cell>
          <cell r="H1723" t="str">
            <v>Community school</v>
          </cell>
          <cell r="I1723">
            <v>13487</v>
          </cell>
          <cell r="J1723">
            <v>25564.499999999996</v>
          </cell>
        </row>
        <row r="1724">
          <cell r="B1724">
            <v>3432054</v>
          </cell>
          <cell r="C1724">
            <v>343</v>
          </cell>
          <cell r="D1724" t="str">
            <v>Sefton</v>
          </cell>
          <cell r="E1724">
            <v>2054</v>
          </cell>
          <cell r="F1724" t="str">
            <v>Waterloo Primary School</v>
          </cell>
          <cell r="G1724" t="str">
            <v>Maintained</v>
          </cell>
          <cell r="H1724" t="str">
            <v>Community school</v>
          </cell>
          <cell r="I1724">
            <v>29696</v>
          </cell>
          <cell r="J1724">
            <v>53574.299999999996</v>
          </cell>
        </row>
        <row r="1725">
          <cell r="B1725">
            <v>3432057</v>
          </cell>
          <cell r="C1725">
            <v>343</v>
          </cell>
          <cell r="D1725" t="str">
            <v>Sefton</v>
          </cell>
          <cell r="E1725">
            <v>2057</v>
          </cell>
          <cell r="F1725" t="str">
            <v>Forefield Community Infant and Nursery School</v>
          </cell>
          <cell r="G1725" t="str">
            <v>Maintained</v>
          </cell>
          <cell r="H1725" t="str">
            <v>Community school</v>
          </cell>
          <cell r="I1725">
            <v>62374</v>
          </cell>
          <cell r="J1725">
            <v>106481.7</v>
          </cell>
        </row>
        <row r="1726">
          <cell r="B1726">
            <v>3432060</v>
          </cell>
          <cell r="C1726">
            <v>343</v>
          </cell>
          <cell r="D1726" t="str">
            <v>Sefton</v>
          </cell>
          <cell r="E1726">
            <v>2060</v>
          </cell>
          <cell r="F1726" t="str">
            <v>Lander Road Primary School</v>
          </cell>
          <cell r="G1726" t="str">
            <v>Maintained</v>
          </cell>
          <cell r="H1726" t="str">
            <v>Community school</v>
          </cell>
          <cell r="I1726">
            <v>13098</v>
          </cell>
          <cell r="J1726">
            <v>18006.3</v>
          </cell>
        </row>
        <row r="1727">
          <cell r="B1727">
            <v>3432066</v>
          </cell>
          <cell r="C1727">
            <v>343</v>
          </cell>
          <cell r="D1727" t="str">
            <v>Sefton</v>
          </cell>
          <cell r="E1727">
            <v>2066</v>
          </cell>
          <cell r="F1727" t="str">
            <v>Hatton Hill Primary School</v>
          </cell>
          <cell r="G1727" t="str">
            <v>Maintained</v>
          </cell>
          <cell r="H1727" t="str">
            <v>Community school</v>
          </cell>
          <cell r="I1727">
            <v>24250</v>
          </cell>
          <cell r="J1727">
            <v>34678.799999999996</v>
          </cell>
        </row>
        <row r="1728">
          <cell r="B1728">
            <v>3432067</v>
          </cell>
          <cell r="C1728">
            <v>343</v>
          </cell>
          <cell r="D1728" t="str">
            <v>Sefton</v>
          </cell>
          <cell r="E1728">
            <v>2067</v>
          </cell>
          <cell r="F1728" t="str">
            <v>Northway Primary School</v>
          </cell>
          <cell r="G1728" t="str">
            <v>Maintained</v>
          </cell>
          <cell r="H1728" t="str">
            <v>Community school</v>
          </cell>
          <cell r="I1728">
            <v>22694</v>
          </cell>
          <cell r="J1728">
            <v>37791</v>
          </cell>
        </row>
        <row r="1729">
          <cell r="B1729">
            <v>3432075</v>
          </cell>
          <cell r="C1729">
            <v>343</v>
          </cell>
          <cell r="D1729" t="str">
            <v>Sefton</v>
          </cell>
          <cell r="E1729">
            <v>2075</v>
          </cell>
          <cell r="F1729" t="str">
            <v>Woodlands Primary School</v>
          </cell>
          <cell r="G1729" t="str">
            <v>Maintained</v>
          </cell>
          <cell r="H1729" t="str">
            <v>Community school</v>
          </cell>
          <cell r="I1729">
            <v>30863</v>
          </cell>
          <cell r="J1729">
            <v>49572.899999999994</v>
          </cell>
        </row>
        <row r="1730">
          <cell r="B1730">
            <v>3432076</v>
          </cell>
          <cell r="C1730">
            <v>343</v>
          </cell>
          <cell r="D1730" t="str">
            <v>Sefton</v>
          </cell>
          <cell r="E1730">
            <v>2076</v>
          </cell>
          <cell r="F1730" t="str">
            <v>Summerhill Primary School</v>
          </cell>
          <cell r="G1730" t="str">
            <v>Maintained</v>
          </cell>
          <cell r="H1730" t="str">
            <v>Community school</v>
          </cell>
          <cell r="I1730">
            <v>20489</v>
          </cell>
          <cell r="J1730">
            <v>33122.699999999997</v>
          </cell>
        </row>
        <row r="1731">
          <cell r="B1731">
            <v>3432078</v>
          </cell>
          <cell r="C1731">
            <v>343</v>
          </cell>
          <cell r="D1731" t="str">
            <v>Sefton</v>
          </cell>
          <cell r="E1731">
            <v>2078</v>
          </cell>
          <cell r="F1731" t="str">
            <v>Freshfield Primary School</v>
          </cell>
          <cell r="G1731" t="str">
            <v>Maintained</v>
          </cell>
          <cell r="H1731" t="str">
            <v>Community school</v>
          </cell>
          <cell r="I1731">
            <v>18025</v>
          </cell>
          <cell r="J1731">
            <v>32900.399999999994</v>
          </cell>
        </row>
        <row r="1732">
          <cell r="B1732">
            <v>3432080</v>
          </cell>
          <cell r="C1732">
            <v>343</v>
          </cell>
          <cell r="D1732" t="str">
            <v>Sefton</v>
          </cell>
          <cell r="E1732">
            <v>2080</v>
          </cell>
          <cell r="F1732" t="str">
            <v>Green Park Primary School</v>
          </cell>
          <cell r="G1732" t="str">
            <v>Maintained</v>
          </cell>
          <cell r="H1732" t="str">
            <v>Community school</v>
          </cell>
          <cell r="I1732">
            <v>22564</v>
          </cell>
          <cell r="J1732">
            <v>38235.599999999999</v>
          </cell>
        </row>
        <row r="1733">
          <cell r="B1733">
            <v>3432086</v>
          </cell>
          <cell r="C1733">
            <v>343</v>
          </cell>
          <cell r="D1733" t="str">
            <v>Sefton</v>
          </cell>
          <cell r="E1733">
            <v>2086</v>
          </cell>
          <cell r="F1733" t="str">
            <v>Redgate Community Primary School</v>
          </cell>
          <cell r="G1733" t="str">
            <v>Maintained</v>
          </cell>
          <cell r="H1733" t="str">
            <v>Community school</v>
          </cell>
          <cell r="I1733">
            <v>11412</v>
          </cell>
          <cell r="J1733">
            <v>19340.099999999999</v>
          </cell>
        </row>
        <row r="1734">
          <cell r="B1734">
            <v>3432087</v>
          </cell>
          <cell r="C1734">
            <v>343</v>
          </cell>
          <cell r="D1734" t="str">
            <v>Sefton</v>
          </cell>
          <cell r="E1734">
            <v>2087</v>
          </cell>
          <cell r="F1734" t="str">
            <v>Kings Meadow Primary School and Early Years Education Centre</v>
          </cell>
          <cell r="G1734" t="str">
            <v>Maintained</v>
          </cell>
          <cell r="H1734" t="str">
            <v>Community school</v>
          </cell>
          <cell r="I1734">
            <v>9985</v>
          </cell>
          <cell r="J1734">
            <v>13782.599999999999</v>
          </cell>
        </row>
        <row r="1735">
          <cell r="B1735">
            <v>3432088</v>
          </cell>
          <cell r="C1735">
            <v>343</v>
          </cell>
          <cell r="D1735" t="str">
            <v>Sefton</v>
          </cell>
          <cell r="E1735">
            <v>2088</v>
          </cell>
          <cell r="F1735" t="str">
            <v>Larkfield Primary School</v>
          </cell>
          <cell r="G1735" t="str">
            <v>Maintained</v>
          </cell>
          <cell r="H1735" t="str">
            <v>Community school</v>
          </cell>
          <cell r="I1735">
            <v>18544</v>
          </cell>
          <cell r="J1735">
            <v>31788.899999999998</v>
          </cell>
        </row>
        <row r="1736">
          <cell r="B1736">
            <v>3432090</v>
          </cell>
          <cell r="C1736">
            <v>343</v>
          </cell>
          <cell r="D1736" t="str">
            <v>Sefton</v>
          </cell>
          <cell r="E1736">
            <v>2090</v>
          </cell>
          <cell r="F1736" t="str">
            <v>Melling Primary School</v>
          </cell>
          <cell r="G1736" t="str">
            <v>Maintained</v>
          </cell>
          <cell r="H1736" t="str">
            <v>Community school</v>
          </cell>
          <cell r="I1736">
            <v>18285</v>
          </cell>
          <cell r="J1736">
            <v>33122.699999999997</v>
          </cell>
        </row>
        <row r="1737">
          <cell r="B1737">
            <v>3432091</v>
          </cell>
          <cell r="C1737">
            <v>343</v>
          </cell>
          <cell r="D1737" t="str">
            <v>Sefton</v>
          </cell>
          <cell r="E1737">
            <v>2091</v>
          </cell>
          <cell r="F1737" t="str">
            <v>Valewood Primary School</v>
          </cell>
          <cell r="G1737" t="str">
            <v>Maintained</v>
          </cell>
          <cell r="H1737" t="str">
            <v>Community school</v>
          </cell>
          <cell r="I1737">
            <v>21527</v>
          </cell>
          <cell r="J1737">
            <v>39347.1</v>
          </cell>
        </row>
        <row r="1738">
          <cell r="B1738">
            <v>3432092</v>
          </cell>
          <cell r="C1738">
            <v>343</v>
          </cell>
          <cell r="D1738" t="str">
            <v>Sefton</v>
          </cell>
          <cell r="E1738">
            <v>2092</v>
          </cell>
          <cell r="F1738" t="str">
            <v>Lydiate Primary School</v>
          </cell>
          <cell r="G1738" t="str">
            <v>Maintained</v>
          </cell>
          <cell r="H1738" t="str">
            <v>Community school</v>
          </cell>
          <cell r="I1738">
            <v>16210</v>
          </cell>
          <cell r="J1738">
            <v>26675.999999999996</v>
          </cell>
        </row>
        <row r="1739">
          <cell r="B1739">
            <v>3432093</v>
          </cell>
          <cell r="C1739">
            <v>343</v>
          </cell>
          <cell r="D1739" t="str">
            <v>Sefton</v>
          </cell>
          <cell r="E1739">
            <v>2093</v>
          </cell>
          <cell r="F1739" t="str">
            <v>Bedford Primary School</v>
          </cell>
          <cell r="G1739" t="str">
            <v>Maintained</v>
          </cell>
          <cell r="H1739" t="str">
            <v>Community school</v>
          </cell>
          <cell r="I1739">
            <v>29437</v>
          </cell>
          <cell r="J1739">
            <v>40458.6</v>
          </cell>
        </row>
        <row r="1740">
          <cell r="B1740">
            <v>3433000</v>
          </cell>
          <cell r="C1740">
            <v>343</v>
          </cell>
          <cell r="D1740" t="str">
            <v>Sefton</v>
          </cell>
          <cell r="E1740">
            <v>3000</v>
          </cell>
          <cell r="F1740" t="str">
            <v>Christ Church Church of England Controlled Primary School</v>
          </cell>
          <cell r="G1740" t="str">
            <v>Maintained</v>
          </cell>
          <cell r="H1740" t="str">
            <v>Voluntary controlled school</v>
          </cell>
          <cell r="I1740">
            <v>22045</v>
          </cell>
          <cell r="J1740">
            <v>26009.1</v>
          </cell>
        </row>
        <row r="1741">
          <cell r="B1741">
            <v>3433010</v>
          </cell>
          <cell r="C1741">
            <v>343</v>
          </cell>
          <cell r="D1741" t="str">
            <v>Sefton</v>
          </cell>
          <cell r="E1741">
            <v>3010</v>
          </cell>
          <cell r="F1741" t="str">
            <v>St John's Church of England Primary School</v>
          </cell>
          <cell r="G1741" t="str">
            <v>Maintained</v>
          </cell>
          <cell r="H1741" t="str">
            <v>Voluntary controlled school</v>
          </cell>
          <cell r="I1741">
            <v>14783</v>
          </cell>
          <cell r="J1741">
            <v>29121.3</v>
          </cell>
        </row>
        <row r="1742">
          <cell r="B1742">
            <v>3433024</v>
          </cell>
          <cell r="C1742">
            <v>343</v>
          </cell>
          <cell r="D1742" t="str">
            <v>Sefton</v>
          </cell>
          <cell r="E1742">
            <v>3024</v>
          </cell>
          <cell r="F1742" t="str">
            <v>St Luke's Church of England Primary School</v>
          </cell>
          <cell r="G1742" t="str">
            <v>Maintained</v>
          </cell>
          <cell r="H1742" t="str">
            <v>Voluntary controlled school</v>
          </cell>
          <cell r="I1742">
            <v>35402</v>
          </cell>
          <cell r="J1742">
            <v>59798.7</v>
          </cell>
        </row>
        <row r="1743">
          <cell r="B1743">
            <v>3433025</v>
          </cell>
          <cell r="C1743">
            <v>343</v>
          </cell>
          <cell r="D1743" t="str">
            <v>Sefton</v>
          </cell>
          <cell r="E1743">
            <v>3025</v>
          </cell>
          <cell r="F1743" t="str">
            <v>St Philip's Church of England Controlled Primary School</v>
          </cell>
          <cell r="G1743" t="str">
            <v>Maintained</v>
          </cell>
          <cell r="H1743" t="str">
            <v>Voluntary controlled school</v>
          </cell>
          <cell r="I1743">
            <v>10764</v>
          </cell>
          <cell r="J1743">
            <v>18895.5</v>
          </cell>
        </row>
        <row r="1744">
          <cell r="B1744">
            <v>3433303</v>
          </cell>
          <cell r="C1744">
            <v>343</v>
          </cell>
          <cell r="D1744" t="str">
            <v>Sefton</v>
          </cell>
          <cell r="E1744">
            <v>3303</v>
          </cell>
          <cell r="F1744" t="str">
            <v>St Oswald's Church of England Primary School</v>
          </cell>
          <cell r="G1744" t="str">
            <v>Maintained</v>
          </cell>
          <cell r="H1744" t="str">
            <v>Voluntary aided school</v>
          </cell>
          <cell r="I1744">
            <v>14265</v>
          </cell>
          <cell r="J1744">
            <v>25564.499999999996</v>
          </cell>
        </row>
        <row r="1745">
          <cell r="B1745">
            <v>3433305</v>
          </cell>
          <cell r="C1745">
            <v>343</v>
          </cell>
          <cell r="D1745" t="str">
            <v>Sefton</v>
          </cell>
          <cell r="E1745">
            <v>3305</v>
          </cell>
          <cell r="F1745" t="str">
            <v>St Philip's Church of England Primary School</v>
          </cell>
          <cell r="G1745" t="str">
            <v>Maintained</v>
          </cell>
          <cell r="H1745" t="str">
            <v>Voluntary aided school</v>
          </cell>
          <cell r="I1745">
            <v>19063</v>
          </cell>
          <cell r="J1745">
            <v>28898.999999999996</v>
          </cell>
        </row>
        <row r="1746">
          <cell r="B1746">
            <v>3433307</v>
          </cell>
          <cell r="C1746">
            <v>343</v>
          </cell>
          <cell r="D1746" t="str">
            <v>Sefton</v>
          </cell>
          <cell r="E1746">
            <v>3307</v>
          </cell>
          <cell r="F1746" t="str">
            <v>Ainsdale St John's Church of England Primary School</v>
          </cell>
          <cell r="G1746" t="str">
            <v>Maintained</v>
          </cell>
          <cell r="H1746" t="str">
            <v>Voluntary aided school</v>
          </cell>
          <cell r="I1746">
            <v>19970</v>
          </cell>
          <cell r="J1746">
            <v>31344.3</v>
          </cell>
        </row>
        <row r="1747">
          <cell r="B1747">
            <v>3433313</v>
          </cell>
          <cell r="C1747">
            <v>343</v>
          </cell>
          <cell r="D1747" t="str">
            <v>Sefton</v>
          </cell>
          <cell r="E1747">
            <v>3313</v>
          </cell>
          <cell r="F1747" t="str">
            <v>St Monica's Catholic Primary School</v>
          </cell>
          <cell r="G1747" t="str">
            <v>Maintained</v>
          </cell>
          <cell r="H1747" t="str">
            <v>Voluntary aided school</v>
          </cell>
          <cell r="I1747">
            <v>36180</v>
          </cell>
          <cell r="J1747">
            <v>56686.499999999993</v>
          </cell>
        </row>
        <row r="1748">
          <cell r="B1748">
            <v>3433316</v>
          </cell>
          <cell r="C1748">
            <v>343</v>
          </cell>
          <cell r="D1748" t="str">
            <v>Sefton</v>
          </cell>
          <cell r="E1748">
            <v>3316</v>
          </cell>
          <cell r="F1748" t="str">
            <v>St Robert Bellarmine Catholic Primary School</v>
          </cell>
          <cell r="G1748" t="str">
            <v>Maintained</v>
          </cell>
          <cell r="H1748" t="str">
            <v>Voluntary aided school</v>
          </cell>
          <cell r="I1748">
            <v>20878</v>
          </cell>
          <cell r="J1748">
            <v>34234.199999999997</v>
          </cell>
        </row>
        <row r="1749">
          <cell r="B1749">
            <v>3433322</v>
          </cell>
          <cell r="C1749">
            <v>343</v>
          </cell>
          <cell r="D1749" t="str">
            <v>Sefton</v>
          </cell>
          <cell r="E1749">
            <v>3322</v>
          </cell>
          <cell r="F1749" t="str">
            <v>Holy Spirit Catholic Primary School</v>
          </cell>
          <cell r="G1749" t="str">
            <v>Maintained</v>
          </cell>
          <cell r="H1749" t="str">
            <v>Voluntary aided school</v>
          </cell>
          <cell r="I1749">
            <v>9207</v>
          </cell>
          <cell r="J1749">
            <v>15338.699999999999</v>
          </cell>
        </row>
        <row r="1750">
          <cell r="B1750">
            <v>3433336</v>
          </cell>
          <cell r="C1750">
            <v>343</v>
          </cell>
          <cell r="D1750" t="str">
            <v>Sefton</v>
          </cell>
          <cell r="E1750">
            <v>3336</v>
          </cell>
          <cell r="F1750" t="str">
            <v>Holy Family Catholic Primary School</v>
          </cell>
          <cell r="G1750" t="str">
            <v>Maintained</v>
          </cell>
          <cell r="H1750" t="str">
            <v>Voluntary aided school</v>
          </cell>
          <cell r="I1750">
            <v>19970</v>
          </cell>
          <cell r="J1750">
            <v>31566.6</v>
          </cell>
        </row>
        <row r="1751">
          <cell r="B1751">
            <v>3433337</v>
          </cell>
          <cell r="C1751">
            <v>343</v>
          </cell>
          <cell r="D1751" t="str">
            <v>Sefton</v>
          </cell>
          <cell r="E1751">
            <v>3337</v>
          </cell>
          <cell r="F1751" t="str">
            <v>Our Lady of Lourdes Catholic Primary School</v>
          </cell>
          <cell r="G1751" t="str">
            <v>Maintained</v>
          </cell>
          <cell r="H1751" t="str">
            <v>Voluntary aided school</v>
          </cell>
          <cell r="I1751">
            <v>30344</v>
          </cell>
          <cell r="J1751">
            <v>55797.299999999996</v>
          </cell>
        </row>
        <row r="1752">
          <cell r="B1752">
            <v>3433338</v>
          </cell>
          <cell r="C1752">
            <v>343</v>
          </cell>
          <cell r="D1752" t="str">
            <v>Sefton</v>
          </cell>
          <cell r="E1752">
            <v>3338</v>
          </cell>
          <cell r="F1752" t="str">
            <v>St Teresa's Catholic Infant and Nursery School</v>
          </cell>
          <cell r="G1752" t="str">
            <v>Maintained</v>
          </cell>
          <cell r="H1752" t="str">
            <v>Voluntary aided school</v>
          </cell>
          <cell r="I1752">
            <v>9596</v>
          </cell>
          <cell r="J1752">
            <v>7335.9</v>
          </cell>
        </row>
        <row r="1753">
          <cell r="B1753">
            <v>3433339</v>
          </cell>
          <cell r="C1753">
            <v>343</v>
          </cell>
          <cell r="D1753" t="str">
            <v>Sefton</v>
          </cell>
          <cell r="E1753">
            <v>3339</v>
          </cell>
          <cell r="F1753" t="str">
            <v>St Patrick's Catholic Primary School</v>
          </cell>
          <cell r="G1753" t="str">
            <v>Maintained</v>
          </cell>
          <cell r="H1753" t="str">
            <v>Voluntary aided school</v>
          </cell>
          <cell r="I1753">
            <v>33197</v>
          </cell>
          <cell r="J1753">
            <v>54018.899999999994</v>
          </cell>
        </row>
        <row r="1754">
          <cell r="B1754">
            <v>3433342</v>
          </cell>
          <cell r="C1754">
            <v>343</v>
          </cell>
          <cell r="D1754" t="str">
            <v>Sefton</v>
          </cell>
          <cell r="E1754">
            <v>3342</v>
          </cell>
          <cell r="F1754" t="str">
            <v>St John's Church of England Primary School</v>
          </cell>
          <cell r="G1754" t="str">
            <v>Maintained</v>
          </cell>
          <cell r="H1754" t="str">
            <v>Voluntary aided school</v>
          </cell>
          <cell r="I1754">
            <v>15302</v>
          </cell>
          <cell r="J1754">
            <v>24008.399999999998</v>
          </cell>
        </row>
        <row r="1755">
          <cell r="B1755">
            <v>3433343</v>
          </cell>
          <cell r="C1755">
            <v>343</v>
          </cell>
          <cell r="D1755" t="str">
            <v>Sefton</v>
          </cell>
          <cell r="E1755">
            <v>3343</v>
          </cell>
          <cell r="F1755" t="str">
            <v>St Luke's Halsall Church of England Primary School</v>
          </cell>
          <cell r="G1755" t="str">
            <v>Maintained</v>
          </cell>
          <cell r="H1755" t="str">
            <v>Voluntary aided school</v>
          </cell>
          <cell r="I1755">
            <v>20748</v>
          </cell>
          <cell r="J1755">
            <v>32678.1</v>
          </cell>
        </row>
        <row r="1756">
          <cell r="B1756">
            <v>3433345</v>
          </cell>
          <cell r="C1756">
            <v>343</v>
          </cell>
          <cell r="D1756" t="str">
            <v>Sefton</v>
          </cell>
          <cell r="E1756">
            <v>3345</v>
          </cell>
          <cell r="F1756" t="str">
            <v>St Nicholas Church of England Primary School</v>
          </cell>
          <cell r="G1756" t="str">
            <v>Maintained</v>
          </cell>
          <cell r="H1756" t="str">
            <v>Voluntary aided school</v>
          </cell>
          <cell r="I1756">
            <v>20230</v>
          </cell>
          <cell r="J1756">
            <v>36679.5</v>
          </cell>
        </row>
        <row r="1757">
          <cell r="B1757">
            <v>3433351</v>
          </cell>
          <cell r="C1757">
            <v>343</v>
          </cell>
          <cell r="D1757" t="str">
            <v>Sefton</v>
          </cell>
          <cell r="E1757">
            <v>3351</v>
          </cell>
          <cell r="F1757" t="str">
            <v>St George's Catholic Primary School</v>
          </cell>
          <cell r="G1757" t="str">
            <v>Maintained</v>
          </cell>
          <cell r="H1757" t="str">
            <v>Voluntary aided school</v>
          </cell>
          <cell r="I1757">
            <v>15951</v>
          </cell>
          <cell r="J1757">
            <v>29121.3</v>
          </cell>
        </row>
        <row r="1758">
          <cell r="B1758">
            <v>3433353</v>
          </cell>
          <cell r="C1758">
            <v>343</v>
          </cell>
          <cell r="D1758" t="str">
            <v>Sefton</v>
          </cell>
          <cell r="E1758">
            <v>3353</v>
          </cell>
          <cell r="F1758" t="str">
            <v>Great Crosby Catholic Primary School</v>
          </cell>
          <cell r="G1758" t="str">
            <v>Maintained</v>
          </cell>
          <cell r="H1758" t="str">
            <v>Voluntary aided school</v>
          </cell>
          <cell r="I1758">
            <v>60429</v>
          </cell>
          <cell r="J1758">
            <v>106926.29999999999</v>
          </cell>
        </row>
        <row r="1759">
          <cell r="B1759">
            <v>3433354</v>
          </cell>
          <cell r="C1759">
            <v>343</v>
          </cell>
          <cell r="D1759" t="str">
            <v>Sefton</v>
          </cell>
          <cell r="E1759">
            <v>3354</v>
          </cell>
          <cell r="F1759" t="str">
            <v>St Mary's Catholic Primary School</v>
          </cell>
          <cell r="G1759" t="str">
            <v>Maintained</v>
          </cell>
          <cell r="H1759" t="str">
            <v>Voluntary aided school</v>
          </cell>
          <cell r="I1759">
            <v>8948</v>
          </cell>
          <cell r="J1759">
            <v>13560.3</v>
          </cell>
        </row>
        <row r="1760">
          <cell r="B1760">
            <v>3433355</v>
          </cell>
          <cell r="C1760">
            <v>343</v>
          </cell>
          <cell r="D1760" t="str">
            <v>Sefton</v>
          </cell>
          <cell r="E1760">
            <v>3355</v>
          </cell>
          <cell r="F1760" t="str">
            <v>St Edmund's and St Thomas' Catholic Primary School</v>
          </cell>
          <cell r="G1760" t="str">
            <v>Maintained</v>
          </cell>
          <cell r="H1760" t="str">
            <v>Voluntary aided school</v>
          </cell>
          <cell r="I1760">
            <v>27232</v>
          </cell>
          <cell r="J1760">
            <v>42903.899999999994</v>
          </cell>
        </row>
        <row r="1761">
          <cell r="B1761">
            <v>3433357</v>
          </cell>
          <cell r="C1761">
            <v>343</v>
          </cell>
          <cell r="D1761" t="str">
            <v>Sefton</v>
          </cell>
          <cell r="E1761">
            <v>3357</v>
          </cell>
          <cell r="F1761" t="str">
            <v>Our Lady Star of the Sea Catholic Primary School</v>
          </cell>
          <cell r="G1761" t="str">
            <v>Maintained</v>
          </cell>
          <cell r="H1761" t="str">
            <v>Voluntary aided school</v>
          </cell>
          <cell r="I1761">
            <v>8818</v>
          </cell>
          <cell r="J1761">
            <v>15783.3</v>
          </cell>
        </row>
        <row r="1762">
          <cell r="B1762">
            <v>3433359</v>
          </cell>
          <cell r="C1762">
            <v>343</v>
          </cell>
          <cell r="D1762" t="str">
            <v>Sefton</v>
          </cell>
          <cell r="E1762">
            <v>3359</v>
          </cell>
          <cell r="F1762" t="str">
            <v>Our Lady of Compassion Catholic Primary School</v>
          </cell>
          <cell r="G1762" t="str">
            <v>Maintained</v>
          </cell>
          <cell r="H1762" t="str">
            <v>Voluntary aided school</v>
          </cell>
          <cell r="I1762">
            <v>21656</v>
          </cell>
          <cell r="J1762">
            <v>33789.599999999999</v>
          </cell>
        </row>
        <row r="1763">
          <cell r="B1763">
            <v>3433361</v>
          </cell>
          <cell r="C1763">
            <v>343</v>
          </cell>
          <cell r="D1763" t="str">
            <v>Sefton</v>
          </cell>
          <cell r="E1763">
            <v>3361</v>
          </cell>
          <cell r="F1763" t="str">
            <v>English Martyrs' Catholic Primary School</v>
          </cell>
          <cell r="G1763" t="str">
            <v>Maintained</v>
          </cell>
          <cell r="H1763" t="str">
            <v>Voluntary aided school</v>
          </cell>
          <cell r="I1763">
            <v>34105</v>
          </cell>
          <cell r="J1763">
            <v>55797.299999999996</v>
          </cell>
        </row>
        <row r="1764">
          <cell r="B1764">
            <v>3433362</v>
          </cell>
          <cell r="C1764">
            <v>343</v>
          </cell>
          <cell r="D1764" t="str">
            <v>Sefton</v>
          </cell>
          <cell r="E1764">
            <v>3362</v>
          </cell>
          <cell r="F1764" t="str">
            <v>St Elizabeth's Catholic Primary School</v>
          </cell>
          <cell r="G1764" t="str">
            <v>Maintained</v>
          </cell>
          <cell r="H1764" t="str">
            <v>Voluntary aided school</v>
          </cell>
          <cell r="I1764">
            <v>23990</v>
          </cell>
          <cell r="J1764">
            <v>34678.799999999996</v>
          </cell>
        </row>
        <row r="1765">
          <cell r="B1765">
            <v>3433364</v>
          </cell>
          <cell r="C1765">
            <v>343</v>
          </cell>
          <cell r="D1765" t="str">
            <v>Sefton</v>
          </cell>
          <cell r="E1765">
            <v>3364</v>
          </cell>
          <cell r="F1765" t="str">
            <v>St William of York Catholic Primary School</v>
          </cell>
          <cell r="G1765" t="str">
            <v>Maintained</v>
          </cell>
          <cell r="H1765" t="str">
            <v>Voluntary aided school</v>
          </cell>
          <cell r="I1765">
            <v>12968</v>
          </cell>
          <cell r="J1765">
            <v>22674.6</v>
          </cell>
        </row>
        <row r="1766">
          <cell r="B1766">
            <v>3433366</v>
          </cell>
          <cell r="C1766">
            <v>343</v>
          </cell>
          <cell r="D1766" t="str">
            <v>Sefton</v>
          </cell>
          <cell r="E1766">
            <v>3366</v>
          </cell>
          <cell r="F1766" t="str">
            <v>Our Lady Queen of Peace Catholic Primary School</v>
          </cell>
          <cell r="G1766" t="str">
            <v>Maintained</v>
          </cell>
          <cell r="H1766" t="str">
            <v>Voluntary aided school</v>
          </cell>
          <cell r="I1766">
            <v>5447</v>
          </cell>
          <cell r="J1766">
            <v>7558.2</v>
          </cell>
        </row>
        <row r="1767">
          <cell r="B1767">
            <v>3433367</v>
          </cell>
          <cell r="C1767">
            <v>343</v>
          </cell>
          <cell r="D1767" t="str">
            <v>Sefton</v>
          </cell>
          <cell r="E1767">
            <v>3367</v>
          </cell>
          <cell r="F1767" t="str">
            <v>St Gregory's Catholic Primary School</v>
          </cell>
          <cell r="G1767" t="str">
            <v>Maintained</v>
          </cell>
          <cell r="H1767" t="str">
            <v>Voluntary aided school</v>
          </cell>
          <cell r="I1767">
            <v>23342</v>
          </cell>
          <cell r="J1767">
            <v>39124.799999999996</v>
          </cell>
        </row>
        <row r="1768">
          <cell r="B1768">
            <v>3433368</v>
          </cell>
          <cell r="C1768">
            <v>343</v>
          </cell>
          <cell r="D1768" t="str">
            <v>Sefton</v>
          </cell>
          <cell r="E1768">
            <v>3368</v>
          </cell>
          <cell r="F1768" t="str">
            <v>Ursuline Catholic Primary School</v>
          </cell>
          <cell r="G1768" t="str">
            <v>Maintained</v>
          </cell>
          <cell r="H1768" t="str">
            <v>Voluntary aided school</v>
          </cell>
          <cell r="I1768">
            <v>40200</v>
          </cell>
          <cell r="J1768">
            <v>69135.299999999988</v>
          </cell>
        </row>
        <row r="1769">
          <cell r="B1769">
            <v>3433369</v>
          </cell>
          <cell r="C1769">
            <v>343</v>
          </cell>
          <cell r="D1769" t="str">
            <v>Sefton</v>
          </cell>
          <cell r="E1769">
            <v>3369</v>
          </cell>
          <cell r="F1769" t="str">
            <v>St Jerome's Catholic Primary School</v>
          </cell>
          <cell r="G1769" t="str">
            <v>Maintained</v>
          </cell>
          <cell r="H1769" t="str">
            <v>Voluntary aided school</v>
          </cell>
          <cell r="I1769">
            <v>20489</v>
          </cell>
          <cell r="J1769">
            <v>32233.499999999996</v>
          </cell>
        </row>
        <row r="1770">
          <cell r="B1770">
            <v>8943364</v>
          </cell>
          <cell r="C1770">
            <v>894</v>
          </cell>
          <cell r="D1770" t="str">
            <v>Telford and Wrekin</v>
          </cell>
          <cell r="E1770">
            <v>3364</v>
          </cell>
          <cell r="F1770" t="str">
            <v>Short Wood Primary School</v>
          </cell>
          <cell r="G1770" t="str">
            <v>Maintained</v>
          </cell>
          <cell r="H1770" t="str">
            <v>Foundation school</v>
          </cell>
          <cell r="I1770">
            <v>34753</v>
          </cell>
          <cell r="J1770">
            <v>52240.499999999993</v>
          </cell>
        </row>
        <row r="1771">
          <cell r="B1771">
            <v>3433374</v>
          </cell>
          <cell r="C1771">
            <v>343</v>
          </cell>
          <cell r="D1771" t="str">
            <v>Sefton</v>
          </cell>
          <cell r="E1771">
            <v>3374</v>
          </cell>
          <cell r="F1771" t="str">
            <v>Holy Rosary Catholic Primary School</v>
          </cell>
          <cell r="G1771" t="str">
            <v>Maintained</v>
          </cell>
          <cell r="H1771" t="str">
            <v>Voluntary aided school</v>
          </cell>
          <cell r="I1771">
            <v>38255</v>
          </cell>
          <cell r="J1771">
            <v>65578.5</v>
          </cell>
        </row>
        <row r="1772">
          <cell r="B1772">
            <v>3433375</v>
          </cell>
          <cell r="C1772">
            <v>343</v>
          </cell>
          <cell r="D1772" t="str">
            <v>Sefton</v>
          </cell>
          <cell r="E1772">
            <v>3375</v>
          </cell>
          <cell r="F1772" t="str">
            <v>St John Bosco Catholic Primary School</v>
          </cell>
          <cell r="G1772" t="str">
            <v>Maintained</v>
          </cell>
          <cell r="H1772" t="str">
            <v>Voluntary aided school</v>
          </cell>
          <cell r="I1772">
            <v>19452</v>
          </cell>
          <cell r="J1772">
            <v>34456.5</v>
          </cell>
        </row>
        <row r="1773">
          <cell r="B1773">
            <v>3433376</v>
          </cell>
          <cell r="C1773">
            <v>343</v>
          </cell>
          <cell r="D1773" t="str">
            <v>Sefton</v>
          </cell>
          <cell r="E1773">
            <v>3376</v>
          </cell>
          <cell r="F1773" t="str">
            <v>Bishop David Sheppard Church of England Primary School</v>
          </cell>
          <cell r="G1773" t="str">
            <v>Maintained</v>
          </cell>
          <cell r="H1773" t="str">
            <v>Voluntary aided school</v>
          </cell>
          <cell r="I1773">
            <v>9985</v>
          </cell>
          <cell r="J1773">
            <v>16450.199999999997</v>
          </cell>
        </row>
        <row r="1774">
          <cell r="B1774">
            <v>3437006</v>
          </cell>
          <cell r="C1774">
            <v>343</v>
          </cell>
          <cell r="D1774" t="str">
            <v>Sefton</v>
          </cell>
          <cell r="E1774">
            <v>7006</v>
          </cell>
          <cell r="F1774" t="str">
            <v>Merefield School</v>
          </cell>
          <cell r="G1774" t="str">
            <v>Maintained</v>
          </cell>
          <cell r="H1774" t="str">
            <v>Community special school</v>
          </cell>
          <cell r="I1774">
            <v>2724</v>
          </cell>
          <cell r="J1774">
            <v>4446</v>
          </cell>
        </row>
        <row r="1775">
          <cell r="B1775">
            <v>3437013</v>
          </cell>
          <cell r="C1775">
            <v>343</v>
          </cell>
          <cell r="D1775" t="str">
            <v>Sefton</v>
          </cell>
          <cell r="E1775">
            <v>7013</v>
          </cell>
          <cell r="F1775" t="str">
            <v>Rowan Park School</v>
          </cell>
          <cell r="G1775" t="str">
            <v>Maintained</v>
          </cell>
          <cell r="H1775" t="str">
            <v>Community special school</v>
          </cell>
          <cell r="I1775">
            <v>5966</v>
          </cell>
          <cell r="J1775">
            <v>11559.599999999999</v>
          </cell>
        </row>
        <row r="1776">
          <cell r="B1776">
            <v>3442000</v>
          </cell>
          <cell r="C1776">
            <v>344</v>
          </cell>
          <cell r="D1776" t="str">
            <v>Wirral</v>
          </cell>
          <cell r="E1776">
            <v>2000</v>
          </cell>
          <cell r="F1776" t="str">
            <v>Bedford Drive Primary School</v>
          </cell>
          <cell r="G1776" t="str">
            <v>Maintained</v>
          </cell>
          <cell r="H1776" t="str">
            <v>Community school</v>
          </cell>
          <cell r="I1776">
            <v>25028</v>
          </cell>
          <cell r="J1776">
            <v>43348.5</v>
          </cell>
        </row>
        <row r="1777">
          <cell r="B1777">
            <v>3442021</v>
          </cell>
          <cell r="C1777">
            <v>344</v>
          </cell>
          <cell r="D1777" t="str">
            <v>Wirral</v>
          </cell>
          <cell r="E1777">
            <v>2021</v>
          </cell>
          <cell r="F1777" t="str">
            <v>Woodlands Primary School</v>
          </cell>
          <cell r="G1777" t="str">
            <v>Maintained</v>
          </cell>
          <cell r="H1777" t="str">
            <v>Community school</v>
          </cell>
          <cell r="I1777">
            <v>18674</v>
          </cell>
          <cell r="J1777">
            <v>25342.199999999997</v>
          </cell>
        </row>
        <row r="1778">
          <cell r="B1778">
            <v>3442048</v>
          </cell>
          <cell r="C1778">
            <v>344</v>
          </cell>
          <cell r="D1778" t="str">
            <v>Wirral</v>
          </cell>
          <cell r="E1778">
            <v>2048</v>
          </cell>
          <cell r="F1778" t="str">
            <v>Devonshire Park Primary School</v>
          </cell>
          <cell r="G1778" t="str">
            <v>Maintained</v>
          </cell>
          <cell r="H1778" t="str">
            <v>Community school</v>
          </cell>
          <cell r="I1778">
            <v>34883</v>
          </cell>
          <cell r="J1778">
            <v>57353.399999999994</v>
          </cell>
        </row>
        <row r="1779">
          <cell r="B1779">
            <v>3442100</v>
          </cell>
          <cell r="C1779">
            <v>344</v>
          </cell>
          <cell r="D1779" t="str">
            <v>Wirral</v>
          </cell>
          <cell r="E1779">
            <v>2100</v>
          </cell>
          <cell r="F1779" t="str">
            <v>New Brighton Primary School</v>
          </cell>
          <cell r="G1779" t="str">
            <v>Maintained</v>
          </cell>
          <cell r="H1779" t="str">
            <v>Community school</v>
          </cell>
          <cell r="I1779">
            <v>55112</v>
          </cell>
          <cell r="J1779">
            <v>84474</v>
          </cell>
        </row>
        <row r="1780">
          <cell r="B1780">
            <v>3442101</v>
          </cell>
          <cell r="C1780">
            <v>344</v>
          </cell>
          <cell r="D1780" t="str">
            <v>Wirral</v>
          </cell>
          <cell r="E1780">
            <v>2101</v>
          </cell>
          <cell r="F1780" t="str">
            <v>Mount Primary School</v>
          </cell>
          <cell r="G1780" t="str">
            <v>Maintained</v>
          </cell>
          <cell r="H1780" t="str">
            <v>Community school</v>
          </cell>
          <cell r="I1780">
            <v>33068</v>
          </cell>
          <cell r="J1780">
            <v>54685.799999999996</v>
          </cell>
        </row>
        <row r="1781">
          <cell r="B1781">
            <v>3442102</v>
          </cell>
          <cell r="C1781">
            <v>344</v>
          </cell>
          <cell r="D1781" t="str">
            <v>Wirral</v>
          </cell>
          <cell r="E1781">
            <v>2102</v>
          </cell>
          <cell r="F1781" t="str">
            <v>Liscard Primary School</v>
          </cell>
          <cell r="G1781" t="str">
            <v>Maintained</v>
          </cell>
          <cell r="H1781" t="str">
            <v>Community school</v>
          </cell>
          <cell r="I1781">
            <v>51481</v>
          </cell>
          <cell r="J1781">
            <v>82917.899999999994</v>
          </cell>
        </row>
        <row r="1782">
          <cell r="B1782">
            <v>3442104</v>
          </cell>
          <cell r="C1782">
            <v>344</v>
          </cell>
          <cell r="D1782" t="str">
            <v>Wirral</v>
          </cell>
          <cell r="E1782">
            <v>2104</v>
          </cell>
          <cell r="F1782" t="str">
            <v>St George's Primary School</v>
          </cell>
          <cell r="G1782" t="str">
            <v>Maintained</v>
          </cell>
          <cell r="H1782" t="str">
            <v>Community school</v>
          </cell>
          <cell r="I1782">
            <v>77287</v>
          </cell>
          <cell r="J1782">
            <v>129823.2</v>
          </cell>
        </row>
        <row r="1783">
          <cell r="B1783">
            <v>3442107</v>
          </cell>
          <cell r="C1783">
            <v>344</v>
          </cell>
          <cell r="D1783" t="str">
            <v>Wirral</v>
          </cell>
          <cell r="E1783">
            <v>2107</v>
          </cell>
          <cell r="F1783" t="str">
            <v>Riverside Primary School</v>
          </cell>
          <cell r="G1783" t="str">
            <v>Maintained</v>
          </cell>
          <cell r="H1783" t="str">
            <v>Community school</v>
          </cell>
          <cell r="I1783">
            <v>12320</v>
          </cell>
          <cell r="J1783">
            <v>15560.999999999998</v>
          </cell>
        </row>
        <row r="1784">
          <cell r="B1784">
            <v>3442108</v>
          </cell>
          <cell r="C1784">
            <v>344</v>
          </cell>
          <cell r="D1784" t="str">
            <v>Wirral</v>
          </cell>
          <cell r="E1784">
            <v>2108</v>
          </cell>
          <cell r="F1784" t="str">
            <v>Kingsway Primary School</v>
          </cell>
          <cell r="G1784" t="str">
            <v>Maintained</v>
          </cell>
          <cell r="H1784" t="str">
            <v>Community school</v>
          </cell>
          <cell r="I1784">
            <v>6095</v>
          </cell>
          <cell r="J1784">
            <v>7335.9</v>
          </cell>
        </row>
        <row r="1785">
          <cell r="B1785">
            <v>3442110</v>
          </cell>
          <cell r="C1785">
            <v>344</v>
          </cell>
          <cell r="D1785" t="str">
            <v>Wirral</v>
          </cell>
          <cell r="E1785">
            <v>2110</v>
          </cell>
          <cell r="F1785" t="str">
            <v>Park Primary School</v>
          </cell>
          <cell r="G1785" t="str">
            <v>Maintained</v>
          </cell>
          <cell r="H1785" t="str">
            <v>Community school</v>
          </cell>
          <cell r="I1785">
            <v>25157</v>
          </cell>
          <cell r="J1785">
            <v>38680.199999999997</v>
          </cell>
        </row>
        <row r="1786">
          <cell r="B1786">
            <v>3442111</v>
          </cell>
          <cell r="C1786">
            <v>344</v>
          </cell>
          <cell r="D1786" t="str">
            <v>Wirral</v>
          </cell>
          <cell r="E1786">
            <v>2111</v>
          </cell>
          <cell r="F1786" t="str">
            <v>Somerville Primary School</v>
          </cell>
          <cell r="G1786" t="str">
            <v>Maintained</v>
          </cell>
          <cell r="H1786" t="str">
            <v>Community school</v>
          </cell>
          <cell r="I1786">
            <v>27232</v>
          </cell>
          <cell r="J1786">
            <v>35568</v>
          </cell>
        </row>
        <row r="1787">
          <cell r="B1787">
            <v>3442112</v>
          </cell>
          <cell r="C1787">
            <v>344</v>
          </cell>
          <cell r="D1787" t="str">
            <v>Wirral</v>
          </cell>
          <cell r="E1787">
            <v>2112</v>
          </cell>
          <cell r="F1787" t="str">
            <v>Eastway Primary School</v>
          </cell>
          <cell r="G1787" t="str">
            <v>Maintained</v>
          </cell>
          <cell r="H1787" t="str">
            <v>Community school</v>
          </cell>
          <cell r="I1787">
            <v>12320</v>
          </cell>
          <cell r="J1787">
            <v>21785.399999999998</v>
          </cell>
        </row>
        <row r="1788">
          <cell r="B1788">
            <v>3442115</v>
          </cell>
          <cell r="C1788">
            <v>344</v>
          </cell>
          <cell r="D1788" t="str">
            <v>Wirral</v>
          </cell>
          <cell r="E1788">
            <v>2115</v>
          </cell>
          <cell r="F1788" t="str">
            <v>Castleway Primary School</v>
          </cell>
          <cell r="G1788" t="str">
            <v>Maintained</v>
          </cell>
          <cell r="H1788" t="str">
            <v>Community school</v>
          </cell>
          <cell r="I1788">
            <v>4928</v>
          </cell>
          <cell r="J1788">
            <v>10448.099999999999</v>
          </cell>
        </row>
        <row r="1789">
          <cell r="B1789">
            <v>3442116</v>
          </cell>
          <cell r="C1789">
            <v>344</v>
          </cell>
          <cell r="D1789" t="str">
            <v>Wirral</v>
          </cell>
          <cell r="E1789">
            <v>2116</v>
          </cell>
          <cell r="F1789" t="str">
            <v>Sandbrook Primary School</v>
          </cell>
          <cell r="G1789" t="str">
            <v>Maintained</v>
          </cell>
          <cell r="H1789" t="str">
            <v>Community school</v>
          </cell>
          <cell r="I1789">
            <v>4539</v>
          </cell>
          <cell r="J1789">
            <v>8669.6999999999989</v>
          </cell>
        </row>
        <row r="1790">
          <cell r="B1790">
            <v>3442117</v>
          </cell>
          <cell r="C1790">
            <v>344</v>
          </cell>
          <cell r="D1790" t="str">
            <v>Wirral</v>
          </cell>
          <cell r="E1790">
            <v>2117</v>
          </cell>
          <cell r="F1790" t="str">
            <v>Greenleas Primary School</v>
          </cell>
          <cell r="G1790" t="str">
            <v>Maintained</v>
          </cell>
          <cell r="H1790" t="str">
            <v>Community school</v>
          </cell>
          <cell r="I1790">
            <v>28918</v>
          </cell>
          <cell r="J1790">
            <v>47127.6</v>
          </cell>
        </row>
        <row r="1791">
          <cell r="B1791">
            <v>3442118</v>
          </cell>
          <cell r="C1791">
            <v>344</v>
          </cell>
          <cell r="D1791" t="str">
            <v>Wirral</v>
          </cell>
          <cell r="E1791">
            <v>2118</v>
          </cell>
          <cell r="F1791" t="str">
            <v>Lingham Primary School</v>
          </cell>
          <cell r="G1791" t="str">
            <v>Maintained</v>
          </cell>
          <cell r="H1791" t="str">
            <v>Community school</v>
          </cell>
          <cell r="I1791">
            <v>18025</v>
          </cell>
          <cell r="J1791">
            <v>32011.199999999997</v>
          </cell>
        </row>
        <row r="1792">
          <cell r="B1792">
            <v>3442205</v>
          </cell>
          <cell r="C1792">
            <v>344</v>
          </cell>
          <cell r="D1792" t="str">
            <v>Wirral</v>
          </cell>
          <cell r="E1792">
            <v>2205</v>
          </cell>
          <cell r="F1792" t="str">
            <v>Grove Street Primary School</v>
          </cell>
          <cell r="G1792" t="str">
            <v>Maintained</v>
          </cell>
          <cell r="H1792" t="str">
            <v>Community school</v>
          </cell>
          <cell r="I1792">
            <v>14524</v>
          </cell>
          <cell r="J1792">
            <v>26453.699999999997</v>
          </cell>
        </row>
        <row r="1793">
          <cell r="B1793">
            <v>3442212</v>
          </cell>
          <cell r="C1793">
            <v>344</v>
          </cell>
          <cell r="D1793" t="str">
            <v>Wirral</v>
          </cell>
          <cell r="E1793">
            <v>2212</v>
          </cell>
          <cell r="F1793" t="str">
            <v>Thornton Hough Primary School</v>
          </cell>
          <cell r="G1793" t="str">
            <v>Maintained</v>
          </cell>
          <cell r="H1793" t="str">
            <v>Community school</v>
          </cell>
          <cell r="I1793">
            <v>18025</v>
          </cell>
          <cell r="J1793">
            <v>31566.6</v>
          </cell>
        </row>
        <row r="1794">
          <cell r="B1794">
            <v>3442214</v>
          </cell>
          <cell r="C1794">
            <v>344</v>
          </cell>
          <cell r="D1794" t="str">
            <v>Wirral</v>
          </cell>
          <cell r="E1794">
            <v>2214</v>
          </cell>
          <cell r="F1794" t="str">
            <v>Mendell Primary School</v>
          </cell>
          <cell r="G1794" t="str">
            <v>Maintained</v>
          </cell>
          <cell r="H1794" t="str">
            <v>Community school</v>
          </cell>
          <cell r="I1794">
            <v>11282</v>
          </cell>
          <cell r="J1794">
            <v>16005.599999999999</v>
          </cell>
        </row>
        <row r="1795">
          <cell r="B1795">
            <v>3442215</v>
          </cell>
          <cell r="C1795">
            <v>344</v>
          </cell>
          <cell r="D1795" t="str">
            <v>Wirral</v>
          </cell>
          <cell r="E1795">
            <v>2215</v>
          </cell>
          <cell r="F1795" t="str">
            <v>Brookhurst Primary School</v>
          </cell>
          <cell r="G1795" t="str">
            <v>Maintained</v>
          </cell>
          <cell r="H1795" t="str">
            <v>Community school</v>
          </cell>
          <cell r="I1795">
            <v>21138</v>
          </cell>
          <cell r="J1795">
            <v>36234.899999999994</v>
          </cell>
        </row>
        <row r="1796">
          <cell r="B1796">
            <v>3442217</v>
          </cell>
          <cell r="C1796">
            <v>344</v>
          </cell>
          <cell r="D1796" t="str">
            <v>Wirral</v>
          </cell>
          <cell r="E1796">
            <v>2217</v>
          </cell>
          <cell r="F1796" t="str">
            <v>Raeburn Primary School</v>
          </cell>
          <cell r="G1796" t="str">
            <v>Maintained</v>
          </cell>
          <cell r="H1796" t="str">
            <v>Community school</v>
          </cell>
          <cell r="I1796">
            <v>41237</v>
          </cell>
          <cell r="J1796">
            <v>73136.7</v>
          </cell>
        </row>
        <row r="1797">
          <cell r="B1797">
            <v>3442218</v>
          </cell>
          <cell r="C1797">
            <v>344</v>
          </cell>
          <cell r="D1797" t="str">
            <v>Wirral</v>
          </cell>
          <cell r="E1797">
            <v>2218</v>
          </cell>
          <cell r="F1797" t="str">
            <v>Brackenwood Infant School</v>
          </cell>
          <cell r="G1797" t="str">
            <v>Maintained</v>
          </cell>
          <cell r="H1797" t="str">
            <v>Community school</v>
          </cell>
          <cell r="I1797">
            <v>33716</v>
          </cell>
          <cell r="J1797">
            <v>58242.6</v>
          </cell>
        </row>
        <row r="1798">
          <cell r="B1798">
            <v>3442220</v>
          </cell>
          <cell r="C1798">
            <v>344</v>
          </cell>
          <cell r="D1798" t="str">
            <v>Wirral</v>
          </cell>
          <cell r="E1798">
            <v>2220</v>
          </cell>
          <cell r="F1798" t="str">
            <v>Greasby Infant School</v>
          </cell>
          <cell r="G1798" t="str">
            <v>Maintained</v>
          </cell>
          <cell r="H1798" t="str">
            <v>Community school</v>
          </cell>
          <cell r="I1798">
            <v>42145</v>
          </cell>
          <cell r="J1798">
            <v>69135.299999999988</v>
          </cell>
        </row>
        <row r="1799">
          <cell r="B1799">
            <v>3442221</v>
          </cell>
          <cell r="C1799">
            <v>344</v>
          </cell>
          <cell r="D1799" t="str">
            <v>Wirral</v>
          </cell>
          <cell r="E1799">
            <v>2221</v>
          </cell>
          <cell r="F1799" t="str">
            <v>West Kirby Primary School</v>
          </cell>
          <cell r="G1799" t="str">
            <v>Maintained</v>
          </cell>
          <cell r="H1799" t="str">
            <v>Community school</v>
          </cell>
          <cell r="I1799">
            <v>20489</v>
          </cell>
          <cell r="J1799">
            <v>39124.799999999996</v>
          </cell>
        </row>
        <row r="1800">
          <cell r="B1800">
            <v>3442224</v>
          </cell>
          <cell r="C1800">
            <v>344</v>
          </cell>
          <cell r="D1800" t="str">
            <v>Wirral</v>
          </cell>
          <cell r="E1800">
            <v>2224</v>
          </cell>
          <cell r="F1800" t="str">
            <v>Irby Primary School</v>
          </cell>
          <cell r="G1800" t="str">
            <v>Maintained</v>
          </cell>
          <cell r="H1800" t="str">
            <v>Community school</v>
          </cell>
          <cell r="I1800">
            <v>22694</v>
          </cell>
          <cell r="J1800">
            <v>39569.399999999994</v>
          </cell>
        </row>
        <row r="1801">
          <cell r="B1801">
            <v>3442226</v>
          </cell>
          <cell r="C1801">
            <v>344</v>
          </cell>
          <cell r="D1801" t="str">
            <v>Wirral</v>
          </cell>
          <cell r="E1801">
            <v>2226</v>
          </cell>
          <cell r="F1801" t="str">
            <v>Black Horse Hill Infant School</v>
          </cell>
          <cell r="G1801" t="str">
            <v>Maintained</v>
          </cell>
          <cell r="H1801" t="str">
            <v>Community school</v>
          </cell>
          <cell r="I1801">
            <v>33716</v>
          </cell>
          <cell r="J1801">
            <v>50239.799999999996</v>
          </cell>
        </row>
        <row r="1802">
          <cell r="B1802">
            <v>3442227</v>
          </cell>
          <cell r="C1802">
            <v>344</v>
          </cell>
          <cell r="D1802" t="str">
            <v>Wirral</v>
          </cell>
          <cell r="E1802">
            <v>2227</v>
          </cell>
          <cell r="F1802" t="str">
            <v>Brookdale Primary School</v>
          </cell>
          <cell r="G1802" t="str">
            <v>Maintained</v>
          </cell>
          <cell r="H1802" t="str">
            <v>Community school</v>
          </cell>
          <cell r="I1802">
            <v>19841</v>
          </cell>
          <cell r="J1802">
            <v>35345.699999999997</v>
          </cell>
        </row>
        <row r="1803">
          <cell r="B1803">
            <v>3442229</v>
          </cell>
          <cell r="C1803">
            <v>344</v>
          </cell>
          <cell r="D1803" t="str">
            <v>Wirral</v>
          </cell>
          <cell r="E1803">
            <v>2229</v>
          </cell>
          <cell r="F1803" t="str">
            <v>Barnston Primary School</v>
          </cell>
          <cell r="G1803" t="str">
            <v>Maintained</v>
          </cell>
          <cell r="H1803" t="str">
            <v>Community school</v>
          </cell>
          <cell r="I1803">
            <v>32160</v>
          </cell>
          <cell r="J1803">
            <v>55574.999999999993</v>
          </cell>
        </row>
        <row r="1804">
          <cell r="B1804">
            <v>3442238</v>
          </cell>
          <cell r="C1804">
            <v>344</v>
          </cell>
          <cell r="D1804" t="str">
            <v>Wirral</v>
          </cell>
          <cell r="E1804">
            <v>2238</v>
          </cell>
          <cell r="F1804" t="str">
            <v>Gayton Primary School</v>
          </cell>
          <cell r="G1804" t="str">
            <v>Maintained</v>
          </cell>
          <cell r="H1804" t="str">
            <v>Community school</v>
          </cell>
          <cell r="I1804">
            <v>18933</v>
          </cell>
          <cell r="J1804">
            <v>32011.199999999997</v>
          </cell>
        </row>
        <row r="1805">
          <cell r="B1805">
            <v>3442250</v>
          </cell>
          <cell r="C1805">
            <v>344</v>
          </cell>
          <cell r="D1805" t="str">
            <v>Wirral</v>
          </cell>
          <cell r="E1805">
            <v>2250</v>
          </cell>
          <cell r="F1805" t="str">
            <v>Heswall Primary School</v>
          </cell>
          <cell r="G1805" t="str">
            <v>Maintained</v>
          </cell>
          <cell r="H1805" t="str">
            <v>Community school</v>
          </cell>
          <cell r="I1805">
            <v>18025</v>
          </cell>
          <cell r="J1805">
            <v>35345.699999999997</v>
          </cell>
        </row>
        <row r="1806">
          <cell r="B1806">
            <v>3442252</v>
          </cell>
          <cell r="C1806">
            <v>344</v>
          </cell>
          <cell r="D1806" t="str">
            <v>Wirral</v>
          </cell>
          <cell r="E1806">
            <v>2252</v>
          </cell>
          <cell r="F1806" t="str">
            <v>Fender Primary School</v>
          </cell>
          <cell r="G1806" t="str">
            <v>Maintained</v>
          </cell>
          <cell r="H1806" t="str">
            <v>Community school</v>
          </cell>
          <cell r="I1806">
            <v>13227</v>
          </cell>
          <cell r="J1806">
            <v>17117.099999999999</v>
          </cell>
        </row>
        <row r="1807">
          <cell r="B1807">
            <v>3442254</v>
          </cell>
          <cell r="C1807">
            <v>344</v>
          </cell>
          <cell r="D1807" t="str">
            <v>Wirral</v>
          </cell>
          <cell r="E1807">
            <v>2254</v>
          </cell>
          <cell r="F1807" t="str">
            <v>Manor Primary School</v>
          </cell>
          <cell r="G1807" t="str">
            <v>Maintained</v>
          </cell>
          <cell r="H1807" t="str">
            <v>Community school</v>
          </cell>
          <cell r="I1807">
            <v>11542</v>
          </cell>
          <cell r="J1807">
            <v>14449.499999999998</v>
          </cell>
        </row>
        <row r="1808">
          <cell r="B1808">
            <v>3442255</v>
          </cell>
          <cell r="C1808">
            <v>344</v>
          </cell>
          <cell r="D1808" t="str">
            <v>Wirral</v>
          </cell>
          <cell r="E1808">
            <v>2255</v>
          </cell>
          <cell r="F1808" t="str">
            <v>Mersey Park Primary School</v>
          </cell>
          <cell r="G1808" t="str">
            <v>Maintained</v>
          </cell>
          <cell r="H1808" t="str">
            <v>Community school</v>
          </cell>
          <cell r="I1808">
            <v>22175</v>
          </cell>
          <cell r="J1808">
            <v>30455.1</v>
          </cell>
        </row>
        <row r="1809">
          <cell r="B1809">
            <v>3442256</v>
          </cell>
          <cell r="C1809">
            <v>344</v>
          </cell>
          <cell r="D1809" t="str">
            <v>Wirral</v>
          </cell>
          <cell r="E1809">
            <v>2256</v>
          </cell>
          <cell r="F1809" t="str">
            <v>Overchurch Infant School</v>
          </cell>
          <cell r="G1809" t="str">
            <v>Maintained</v>
          </cell>
          <cell r="H1809" t="str">
            <v>Community school</v>
          </cell>
          <cell r="I1809">
            <v>55890</v>
          </cell>
          <cell r="J1809">
            <v>90253.799999999988</v>
          </cell>
        </row>
        <row r="1810">
          <cell r="B1810">
            <v>3442258</v>
          </cell>
          <cell r="C1810">
            <v>344</v>
          </cell>
          <cell r="D1810" t="str">
            <v>Wirral</v>
          </cell>
          <cell r="E1810">
            <v>2258</v>
          </cell>
          <cell r="F1810" t="str">
            <v>Rock Ferry Primary School</v>
          </cell>
          <cell r="G1810" t="str">
            <v>Maintained</v>
          </cell>
          <cell r="H1810" t="str">
            <v>Community school</v>
          </cell>
          <cell r="I1810">
            <v>14265</v>
          </cell>
          <cell r="J1810">
            <v>17784</v>
          </cell>
        </row>
        <row r="1811">
          <cell r="B1811">
            <v>3442260</v>
          </cell>
          <cell r="C1811">
            <v>344</v>
          </cell>
          <cell r="D1811" t="str">
            <v>Wirral</v>
          </cell>
          <cell r="E1811">
            <v>2260</v>
          </cell>
          <cell r="F1811" t="str">
            <v>Woodchurch Road Primary School</v>
          </cell>
          <cell r="G1811" t="str">
            <v>Maintained</v>
          </cell>
          <cell r="H1811" t="str">
            <v>Community school</v>
          </cell>
          <cell r="I1811">
            <v>22823</v>
          </cell>
          <cell r="J1811">
            <v>29343.599999999999</v>
          </cell>
        </row>
        <row r="1812">
          <cell r="B1812">
            <v>3442261</v>
          </cell>
          <cell r="C1812">
            <v>344</v>
          </cell>
          <cell r="D1812" t="str">
            <v>Wirral</v>
          </cell>
          <cell r="E1812">
            <v>2261</v>
          </cell>
          <cell r="F1812" t="str">
            <v>Cathcart Street Primary School</v>
          </cell>
          <cell r="G1812" t="str">
            <v>Maintained</v>
          </cell>
          <cell r="H1812" t="str">
            <v>Community school</v>
          </cell>
          <cell r="I1812">
            <v>11412</v>
          </cell>
          <cell r="J1812">
            <v>14004.9</v>
          </cell>
        </row>
        <row r="1813">
          <cell r="B1813">
            <v>3442263</v>
          </cell>
          <cell r="C1813">
            <v>344</v>
          </cell>
          <cell r="D1813" t="str">
            <v>Wirral</v>
          </cell>
          <cell r="E1813">
            <v>2263</v>
          </cell>
          <cell r="F1813" t="str">
            <v>Well Lane Primary School</v>
          </cell>
          <cell r="G1813" t="str">
            <v>Maintained</v>
          </cell>
          <cell r="H1813" t="str">
            <v>Community school</v>
          </cell>
          <cell r="I1813">
            <v>7911</v>
          </cell>
          <cell r="J1813">
            <v>12671.099999999999</v>
          </cell>
        </row>
        <row r="1814">
          <cell r="B1814">
            <v>3442264</v>
          </cell>
          <cell r="C1814">
            <v>344</v>
          </cell>
          <cell r="D1814" t="str">
            <v>Wirral</v>
          </cell>
          <cell r="E1814">
            <v>2264</v>
          </cell>
          <cell r="F1814" t="str">
            <v>Thingwall Primary School</v>
          </cell>
          <cell r="G1814" t="str">
            <v>Maintained</v>
          </cell>
          <cell r="H1814" t="str">
            <v>Community school</v>
          </cell>
          <cell r="I1814">
            <v>19711</v>
          </cell>
          <cell r="J1814">
            <v>33567.299999999996</v>
          </cell>
        </row>
        <row r="1815">
          <cell r="B1815">
            <v>3442268</v>
          </cell>
          <cell r="C1815">
            <v>344</v>
          </cell>
          <cell r="D1815" t="str">
            <v>Wirral</v>
          </cell>
          <cell r="E1815">
            <v>2268</v>
          </cell>
          <cell r="F1815" t="str">
            <v>Leasowe Primary School</v>
          </cell>
          <cell r="G1815" t="str">
            <v>Maintained</v>
          </cell>
          <cell r="H1815" t="str">
            <v>Community school</v>
          </cell>
          <cell r="I1815">
            <v>8300</v>
          </cell>
          <cell r="J1815">
            <v>14449.499999999998</v>
          </cell>
        </row>
        <row r="1816">
          <cell r="B1816">
            <v>3442275</v>
          </cell>
          <cell r="C1816">
            <v>344</v>
          </cell>
          <cell r="D1816" t="str">
            <v>Wirral</v>
          </cell>
          <cell r="E1816">
            <v>2275</v>
          </cell>
          <cell r="F1816" t="str">
            <v>Bidston Avenue Primary School</v>
          </cell>
          <cell r="G1816" t="str">
            <v>Maintained</v>
          </cell>
          <cell r="H1816" t="str">
            <v>Community school</v>
          </cell>
          <cell r="I1816">
            <v>34235</v>
          </cell>
          <cell r="J1816">
            <v>53129.7</v>
          </cell>
        </row>
        <row r="1817">
          <cell r="B1817">
            <v>3443009</v>
          </cell>
          <cell r="C1817">
            <v>344</v>
          </cell>
          <cell r="D1817" t="str">
            <v>Wirral</v>
          </cell>
          <cell r="E1817">
            <v>3009</v>
          </cell>
          <cell r="F1817" t="str">
            <v>West Kirby St Bridget's CofE Primary School</v>
          </cell>
          <cell r="G1817" t="str">
            <v>Maintained</v>
          </cell>
          <cell r="H1817" t="str">
            <v>Voluntary controlled school</v>
          </cell>
          <cell r="I1817">
            <v>41626</v>
          </cell>
          <cell r="J1817">
            <v>72469.799999999988</v>
          </cell>
        </row>
        <row r="1818">
          <cell r="B1818">
            <v>3443010</v>
          </cell>
          <cell r="C1818">
            <v>344</v>
          </cell>
          <cell r="D1818" t="str">
            <v>Wirral</v>
          </cell>
          <cell r="E1818">
            <v>3010</v>
          </cell>
          <cell r="F1818" t="str">
            <v>Hoylake Holy Trinity CofE Primary School</v>
          </cell>
          <cell r="G1818" t="str">
            <v>Maintained</v>
          </cell>
          <cell r="H1818" t="str">
            <v>Voluntary controlled school</v>
          </cell>
          <cell r="I1818">
            <v>24639</v>
          </cell>
          <cell r="J1818">
            <v>43793.1</v>
          </cell>
        </row>
        <row r="1819">
          <cell r="B1819">
            <v>3443011</v>
          </cell>
          <cell r="C1819">
            <v>344</v>
          </cell>
          <cell r="D1819" t="str">
            <v>Wirral</v>
          </cell>
          <cell r="E1819">
            <v>3011</v>
          </cell>
          <cell r="F1819" t="str">
            <v>Birkenhead Christ Church CofE Primary School</v>
          </cell>
          <cell r="G1819" t="str">
            <v>Maintained</v>
          </cell>
          <cell r="H1819" t="str">
            <v>Voluntary aided school</v>
          </cell>
          <cell r="I1819">
            <v>6484</v>
          </cell>
          <cell r="J1819">
            <v>10448.099999999999</v>
          </cell>
        </row>
        <row r="1820">
          <cell r="B1820">
            <v>3443300</v>
          </cell>
          <cell r="C1820">
            <v>344</v>
          </cell>
          <cell r="D1820" t="str">
            <v>Wirral</v>
          </cell>
          <cell r="E1820">
            <v>3300</v>
          </cell>
          <cell r="F1820" t="str">
            <v>Oxton St Saviour's CofE Aided Primary School</v>
          </cell>
          <cell r="G1820" t="str">
            <v>Maintained</v>
          </cell>
          <cell r="H1820" t="str">
            <v>Voluntary aided school</v>
          </cell>
          <cell r="I1820">
            <v>21267</v>
          </cell>
          <cell r="J1820">
            <v>32900.399999999994</v>
          </cell>
        </row>
        <row r="1821">
          <cell r="B1821">
            <v>3443304</v>
          </cell>
          <cell r="C1821">
            <v>344</v>
          </cell>
          <cell r="D1821" t="str">
            <v>Wirral</v>
          </cell>
          <cell r="E1821">
            <v>3304</v>
          </cell>
          <cell r="F1821" t="str">
            <v>Woodchurch CofE Primary School</v>
          </cell>
          <cell r="G1821" t="str">
            <v>Maintained</v>
          </cell>
          <cell r="H1821" t="str">
            <v>Voluntary aided school</v>
          </cell>
          <cell r="I1821">
            <v>13487</v>
          </cell>
          <cell r="J1821">
            <v>20896.199999999997</v>
          </cell>
        </row>
        <row r="1822">
          <cell r="B1822">
            <v>3443321</v>
          </cell>
          <cell r="C1822">
            <v>344</v>
          </cell>
          <cell r="D1822" t="str">
            <v>Wirral</v>
          </cell>
          <cell r="E1822">
            <v>3321</v>
          </cell>
          <cell r="F1822" t="str">
            <v>St Joseph's Catholic Primary School Upton</v>
          </cell>
          <cell r="G1822" t="str">
            <v>Maintained</v>
          </cell>
          <cell r="H1822" t="str">
            <v>Voluntary aided school</v>
          </cell>
          <cell r="I1822">
            <v>18674</v>
          </cell>
          <cell r="J1822">
            <v>29343.599999999999</v>
          </cell>
        </row>
        <row r="1823">
          <cell r="B1823">
            <v>3443322</v>
          </cell>
          <cell r="C1823">
            <v>344</v>
          </cell>
          <cell r="D1823" t="str">
            <v>Wirral</v>
          </cell>
          <cell r="E1823">
            <v>3322</v>
          </cell>
          <cell r="F1823" t="str">
            <v>St Peter's Catholic Primary School</v>
          </cell>
          <cell r="G1823" t="str">
            <v>Maintained</v>
          </cell>
          <cell r="H1823" t="str">
            <v>Voluntary aided school</v>
          </cell>
          <cell r="I1823">
            <v>5317</v>
          </cell>
          <cell r="J1823">
            <v>10003.5</v>
          </cell>
        </row>
        <row r="1824">
          <cell r="B1824">
            <v>3443324</v>
          </cell>
          <cell r="C1824">
            <v>344</v>
          </cell>
          <cell r="D1824" t="str">
            <v>Wirral</v>
          </cell>
          <cell r="E1824">
            <v>3324</v>
          </cell>
          <cell r="F1824" t="str">
            <v>St Paul's Catholic Primary School</v>
          </cell>
          <cell r="G1824" t="str">
            <v>Maintained</v>
          </cell>
          <cell r="H1824" t="str">
            <v>Voluntary aided school</v>
          </cell>
          <cell r="I1824">
            <v>5058</v>
          </cell>
          <cell r="J1824">
            <v>7335.9</v>
          </cell>
        </row>
        <row r="1825">
          <cell r="B1825">
            <v>3443330</v>
          </cell>
          <cell r="C1825">
            <v>344</v>
          </cell>
          <cell r="D1825" t="str">
            <v>Wirral</v>
          </cell>
          <cell r="E1825">
            <v>3330</v>
          </cell>
          <cell r="F1825" t="str">
            <v>Ss Peter and Paul Catholic Primary School</v>
          </cell>
          <cell r="G1825" t="str">
            <v>Maintained</v>
          </cell>
          <cell r="H1825" t="str">
            <v>Voluntary aided school</v>
          </cell>
          <cell r="I1825">
            <v>22175</v>
          </cell>
          <cell r="J1825">
            <v>30899.699999999997</v>
          </cell>
        </row>
        <row r="1826">
          <cell r="B1826">
            <v>3443331</v>
          </cell>
          <cell r="C1826">
            <v>344</v>
          </cell>
          <cell r="D1826" t="str">
            <v>Wirral</v>
          </cell>
          <cell r="E1826">
            <v>3331</v>
          </cell>
          <cell r="F1826" t="str">
            <v>St Alban's Catholic Primary School</v>
          </cell>
          <cell r="G1826" t="str">
            <v>Maintained</v>
          </cell>
          <cell r="H1826" t="str">
            <v>Voluntary aided school</v>
          </cell>
          <cell r="I1826">
            <v>31641</v>
          </cell>
          <cell r="J1826">
            <v>46016.1</v>
          </cell>
        </row>
        <row r="1827">
          <cell r="B1827">
            <v>3443333</v>
          </cell>
          <cell r="C1827">
            <v>344</v>
          </cell>
          <cell r="D1827" t="str">
            <v>Wirral</v>
          </cell>
          <cell r="E1827">
            <v>3333</v>
          </cell>
          <cell r="F1827" t="str">
            <v>St Joseph's Catholic Primary School, Wallasey</v>
          </cell>
          <cell r="G1827" t="str">
            <v>Maintained</v>
          </cell>
          <cell r="H1827" t="str">
            <v>Voluntary aided school</v>
          </cell>
          <cell r="I1827">
            <v>9726</v>
          </cell>
          <cell r="J1827">
            <v>18895.5</v>
          </cell>
        </row>
        <row r="1828">
          <cell r="B1828">
            <v>3443335</v>
          </cell>
          <cell r="C1828">
            <v>344</v>
          </cell>
          <cell r="D1828" t="str">
            <v>Wirral</v>
          </cell>
          <cell r="E1828">
            <v>3335</v>
          </cell>
          <cell r="F1828" t="str">
            <v>Sacred Heart Catholic Primary School</v>
          </cell>
          <cell r="G1828" t="str">
            <v>Maintained</v>
          </cell>
          <cell r="H1828" t="str">
            <v>Voluntary aided school</v>
          </cell>
          <cell r="I1828">
            <v>32679</v>
          </cell>
          <cell r="J1828">
            <v>51573.599999999999</v>
          </cell>
        </row>
        <row r="1829">
          <cell r="B1829">
            <v>3443350</v>
          </cell>
          <cell r="C1829">
            <v>344</v>
          </cell>
          <cell r="D1829" t="str">
            <v>Wirral</v>
          </cell>
          <cell r="E1829">
            <v>3350</v>
          </cell>
          <cell r="F1829" t="str">
            <v>St Andrew's CofE Aided Primary School</v>
          </cell>
          <cell r="G1829" t="str">
            <v>Maintained</v>
          </cell>
          <cell r="H1829" t="str">
            <v>Voluntary aided school</v>
          </cell>
          <cell r="I1829">
            <v>16599</v>
          </cell>
          <cell r="J1829">
            <v>27565.199999999997</v>
          </cell>
        </row>
        <row r="1830">
          <cell r="B1830">
            <v>3443351</v>
          </cell>
          <cell r="C1830">
            <v>344</v>
          </cell>
          <cell r="D1830" t="str">
            <v>Wirral</v>
          </cell>
          <cell r="E1830">
            <v>3351</v>
          </cell>
          <cell r="F1830" t="str">
            <v>Thurstaston Dawpool CofE Primary School</v>
          </cell>
          <cell r="G1830" t="str">
            <v>Maintained</v>
          </cell>
          <cell r="H1830" t="str">
            <v>Voluntary aided school</v>
          </cell>
          <cell r="I1830">
            <v>21916</v>
          </cell>
          <cell r="J1830">
            <v>38235.599999999999</v>
          </cell>
        </row>
        <row r="1831">
          <cell r="B1831">
            <v>3443352</v>
          </cell>
          <cell r="C1831">
            <v>344</v>
          </cell>
          <cell r="D1831" t="str">
            <v>Wirral</v>
          </cell>
          <cell r="E1831">
            <v>3352</v>
          </cell>
          <cell r="F1831" t="str">
            <v>Heswall St Peter's CofE Primary School</v>
          </cell>
          <cell r="G1831" t="str">
            <v>Maintained</v>
          </cell>
          <cell r="H1831" t="str">
            <v>Voluntary aided school</v>
          </cell>
          <cell r="I1831">
            <v>25546</v>
          </cell>
          <cell r="J1831">
            <v>45793.799999999996</v>
          </cell>
        </row>
        <row r="1832">
          <cell r="B1832">
            <v>3443361</v>
          </cell>
          <cell r="C1832">
            <v>344</v>
          </cell>
          <cell r="D1832" t="str">
            <v>Wirral</v>
          </cell>
          <cell r="E1832">
            <v>3361</v>
          </cell>
          <cell r="F1832" t="str">
            <v>Christ The King Catholic Primary School</v>
          </cell>
          <cell r="G1832" t="str">
            <v>Maintained</v>
          </cell>
          <cell r="H1832" t="str">
            <v>Voluntary aided school</v>
          </cell>
          <cell r="I1832">
            <v>31252</v>
          </cell>
          <cell r="J1832">
            <v>58909.499999999993</v>
          </cell>
        </row>
        <row r="1833">
          <cell r="B1833">
            <v>3443362</v>
          </cell>
          <cell r="C1833">
            <v>344</v>
          </cell>
          <cell r="D1833" t="str">
            <v>Wirral</v>
          </cell>
          <cell r="E1833">
            <v>3362</v>
          </cell>
          <cell r="F1833" t="str">
            <v>St John's Catholic Infant School</v>
          </cell>
          <cell r="G1833" t="str">
            <v>Maintained</v>
          </cell>
          <cell r="H1833" t="str">
            <v>Voluntary aided school</v>
          </cell>
          <cell r="I1833">
            <v>39811</v>
          </cell>
          <cell r="J1833">
            <v>67356.899999999994</v>
          </cell>
        </row>
        <row r="1834">
          <cell r="B1834">
            <v>3443365</v>
          </cell>
          <cell r="C1834">
            <v>344</v>
          </cell>
          <cell r="D1834" t="str">
            <v>Wirral</v>
          </cell>
          <cell r="E1834">
            <v>3365</v>
          </cell>
          <cell r="F1834" t="str">
            <v>Ladymount Catholic Primary School</v>
          </cell>
          <cell r="G1834" t="str">
            <v>Maintained</v>
          </cell>
          <cell r="H1834" t="str">
            <v>Voluntary aided school</v>
          </cell>
          <cell r="I1834">
            <v>22823</v>
          </cell>
          <cell r="J1834">
            <v>43126.2</v>
          </cell>
        </row>
        <row r="1835">
          <cell r="B1835">
            <v>3443366</v>
          </cell>
          <cell r="C1835">
            <v>344</v>
          </cell>
          <cell r="D1835" t="str">
            <v>Wirral</v>
          </cell>
          <cell r="E1835">
            <v>3366</v>
          </cell>
          <cell r="F1835" t="str">
            <v>The Priory Parish CofE Primary School</v>
          </cell>
          <cell r="G1835" t="str">
            <v>Maintained</v>
          </cell>
          <cell r="H1835" t="str">
            <v>Voluntary aided school</v>
          </cell>
          <cell r="I1835">
            <v>12320</v>
          </cell>
          <cell r="J1835">
            <v>22452.3</v>
          </cell>
        </row>
        <row r="1836">
          <cell r="B1836">
            <v>3443367</v>
          </cell>
          <cell r="C1836">
            <v>344</v>
          </cell>
          <cell r="D1836" t="str">
            <v>Wirral</v>
          </cell>
          <cell r="E1836">
            <v>3367</v>
          </cell>
          <cell r="F1836" t="str">
            <v>Our Lady and St Edward's Catholic Primary School</v>
          </cell>
          <cell r="G1836" t="str">
            <v>Maintained</v>
          </cell>
          <cell r="H1836" t="str">
            <v>Voluntary aided school</v>
          </cell>
          <cell r="I1836">
            <v>31901</v>
          </cell>
          <cell r="J1836">
            <v>48016.799999999996</v>
          </cell>
        </row>
        <row r="1837">
          <cell r="B1837">
            <v>3443368</v>
          </cell>
          <cell r="C1837">
            <v>344</v>
          </cell>
          <cell r="D1837" t="str">
            <v>Wirral</v>
          </cell>
          <cell r="E1837">
            <v>3368</v>
          </cell>
          <cell r="F1837" t="str">
            <v>Holy Cross Catholic Primary School</v>
          </cell>
          <cell r="G1837" t="str">
            <v>Maintained</v>
          </cell>
          <cell r="H1837" t="str">
            <v>Voluntary aided school</v>
          </cell>
          <cell r="I1837">
            <v>2853</v>
          </cell>
          <cell r="J1837">
            <v>4001.3999999999996</v>
          </cell>
        </row>
        <row r="1838">
          <cell r="B1838">
            <v>3443369</v>
          </cell>
          <cell r="C1838">
            <v>344</v>
          </cell>
          <cell r="D1838" t="str">
            <v>Wirral</v>
          </cell>
          <cell r="E1838">
            <v>3369</v>
          </cell>
          <cell r="F1838" t="str">
            <v>St Anne's Catholic Primary School</v>
          </cell>
          <cell r="G1838" t="str">
            <v>Maintained</v>
          </cell>
          <cell r="H1838" t="str">
            <v>Voluntary aided school</v>
          </cell>
          <cell r="I1838">
            <v>11282</v>
          </cell>
          <cell r="J1838">
            <v>15783.3</v>
          </cell>
        </row>
        <row r="1839">
          <cell r="B1839">
            <v>3443371</v>
          </cell>
          <cell r="C1839">
            <v>344</v>
          </cell>
          <cell r="D1839" t="str">
            <v>Wirral</v>
          </cell>
          <cell r="E1839">
            <v>3371</v>
          </cell>
          <cell r="F1839" t="str">
            <v>St Michael and All Angels Catholic Primary School</v>
          </cell>
          <cell r="G1839" t="str">
            <v>Maintained</v>
          </cell>
          <cell r="H1839" t="str">
            <v>Voluntary aided school</v>
          </cell>
          <cell r="I1839">
            <v>13746</v>
          </cell>
          <cell r="J1839">
            <v>23119.199999999997</v>
          </cell>
        </row>
        <row r="1840">
          <cell r="B1840">
            <v>3443372</v>
          </cell>
          <cell r="C1840">
            <v>344</v>
          </cell>
          <cell r="D1840" t="str">
            <v>Wirral</v>
          </cell>
          <cell r="E1840">
            <v>3372</v>
          </cell>
          <cell r="F1840" t="str">
            <v>St Werburgh's Catholic Primary School</v>
          </cell>
          <cell r="G1840" t="str">
            <v>Maintained</v>
          </cell>
          <cell r="H1840" t="str">
            <v>Voluntary aided school</v>
          </cell>
          <cell r="I1840">
            <v>9985</v>
          </cell>
          <cell r="J1840">
            <v>12448.8</v>
          </cell>
        </row>
        <row r="1841">
          <cell r="B1841">
            <v>3447000</v>
          </cell>
          <cell r="C1841">
            <v>344</v>
          </cell>
          <cell r="D1841" t="str">
            <v>Wirral</v>
          </cell>
          <cell r="E1841">
            <v>7000</v>
          </cell>
          <cell r="F1841" t="str">
            <v>Hayfield School</v>
          </cell>
          <cell r="G1841" t="str">
            <v>Maintained</v>
          </cell>
          <cell r="H1841" t="str">
            <v>Community special school</v>
          </cell>
          <cell r="I1841">
            <v>5187</v>
          </cell>
          <cell r="J1841">
            <v>6891.2999999999993</v>
          </cell>
        </row>
        <row r="1842">
          <cell r="B1842">
            <v>3447005</v>
          </cell>
          <cell r="C1842">
            <v>344</v>
          </cell>
          <cell r="D1842" t="str">
            <v>Wirral</v>
          </cell>
          <cell r="E1842">
            <v>7005</v>
          </cell>
          <cell r="F1842" t="str">
            <v>Elleray Park School</v>
          </cell>
          <cell r="G1842" t="str">
            <v>Maintained</v>
          </cell>
          <cell r="H1842" t="str">
            <v>Community special school</v>
          </cell>
          <cell r="I1842">
            <v>8948</v>
          </cell>
          <cell r="J1842">
            <v>12004.199999999999</v>
          </cell>
        </row>
        <row r="1843">
          <cell r="B1843">
            <v>3447010</v>
          </cell>
          <cell r="C1843">
            <v>344</v>
          </cell>
          <cell r="D1843" t="str">
            <v>Wirral</v>
          </cell>
          <cell r="E1843">
            <v>7010</v>
          </cell>
          <cell r="F1843" t="str">
            <v>Gilbrook School</v>
          </cell>
          <cell r="G1843" t="str">
            <v>Maintained</v>
          </cell>
          <cell r="H1843" t="str">
            <v>Community special school</v>
          </cell>
          <cell r="I1843">
            <v>0</v>
          </cell>
          <cell r="J1843">
            <v>0</v>
          </cell>
        </row>
        <row r="1844">
          <cell r="B1844">
            <v>3447017</v>
          </cell>
          <cell r="C1844">
            <v>344</v>
          </cell>
          <cell r="D1844" t="str">
            <v>Wirral</v>
          </cell>
          <cell r="E1844">
            <v>7017</v>
          </cell>
          <cell r="F1844" t="str">
            <v>Stanley School</v>
          </cell>
          <cell r="G1844" t="str">
            <v>Maintained</v>
          </cell>
          <cell r="H1844" t="str">
            <v>Community special school</v>
          </cell>
          <cell r="I1844">
            <v>11023</v>
          </cell>
          <cell r="J1844">
            <v>18450.899999999998</v>
          </cell>
        </row>
        <row r="1845">
          <cell r="B1845">
            <v>3447020</v>
          </cell>
          <cell r="C1845">
            <v>344</v>
          </cell>
          <cell r="D1845" t="str">
            <v>Wirral</v>
          </cell>
          <cell r="E1845">
            <v>7020</v>
          </cell>
          <cell r="F1845" t="str">
            <v>Orrets Meadow School</v>
          </cell>
          <cell r="G1845" t="str">
            <v>Maintained</v>
          </cell>
          <cell r="H1845" t="str">
            <v>Community special school</v>
          </cell>
          <cell r="I1845">
            <v>519</v>
          </cell>
          <cell r="J1845">
            <v>1333.8</v>
          </cell>
        </row>
        <row r="1846">
          <cell r="B1846">
            <v>3502000</v>
          </cell>
          <cell r="C1846">
            <v>350</v>
          </cell>
          <cell r="D1846" t="str">
            <v>Bolton</v>
          </cell>
          <cell r="E1846">
            <v>2000</v>
          </cell>
          <cell r="F1846" t="str">
            <v>Brandwood Primary School</v>
          </cell>
          <cell r="G1846" t="str">
            <v>Maintained</v>
          </cell>
          <cell r="H1846" t="str">
            <v>Community school</v>
          </cell>
          <cell r="I1846">
            <v>26454</v>
          </cell>
          <cell r="J1846">
            <v>45126.899999999994</v>
          </cell>
        </row>
        <row r="1847">
          <cell r="B1847">
            <v>3502004</v>
          </cell>
          <cell r="C1847">
            <v>350</v>
          </cell>
          <cell r="D1847" t="str">
            <v>Bolton</v>
          </cell>
          <cell r="E1847">
            <v>2004</v>
          </cell>
          <cell r="F1847" t="str">
            <v>Brownlow Fold Primary School</v>
          </cell>
          <cell r="G1847" t="str">
            <v>Maintained</v>
          </cell>
          <cell r="H1847" t="str">
            <v>Community school</v>
          </cell>
          <cell r="I1847">
            <v>14524</v>
          </cell>
          <cell r="J1847">
            <v>25786.799999999999</v>
          </cell>
        </row>
        <row r="1848">
          <cell r="B1848">
            <v>3502005</v>
          </cell>
          <cell r="C1848">
            <v>350</v>
          </cell>
          <cell r="D1848" t="str">
            <v>Bolton</v>
          </cell>
          <cell r="E1848">
            <v>2005</v>
          </cell>
          <cell r="F1848" t="str">
            <v>Castle Hill Primary School</v>
          </cell>
          <cell r="G1848" t="str">
            <v>Maintained</v>
          </cell>
          <cell r="H1848" t="str">
            <v>Community school</v>
          </cell>
          <cell r="I1848">
            <v>4669</v>
          </cell>
          <cell r="J1848">
            <v>9781.1999999999989</v>
          </cell>
        </row>
        <row r="1849">
          <cell r="B1849">
            <v>3502008</v>
          </cell>
          <cell r="C1849">
            <v>350</v>
          </cell>
          <cell r="D1849" t="str">
            <v>Bolton</v>
          </cell>
          <cell r="E1849">
            <v>2008</v>
          </cell>
          <cell r="F1849" t="str">
            <v>Church Road Primary School</v>
          </cell>
          <cell r="G1849" t="str">
            <v>Maintained</v>
          </cell>
          <cell r="H1849" t="str">
            <v>Community school</v>
          </cell>
          <cell r="I1849">
            <v>29437</v>
          </cell>
          <cell r="J1849">
            <v>50462.1</v>
          </cell>
        </row>
        <row r="1850">
          <cell r="B1850">
            <v>3502010</v>
          </cell>
          <cell r="C1850">
            <v>350</v>
          </cell>
          <cell r="D1850" t="str">
            <v>Bolton</v>
          </cell>
          <cell r="E1850">
            <v>2010</v>
          </cell>
          <cell r="F1850" t="str">
            <v>Clarendon Primary School</v>
          </cell>
          <cell r="G1850" t="str">
            <v>Maintained</v>
          </cell>
          <cell r="H1850" t="str">
            <v>Community school</v>
          </cell>
          <cell r="I1850">
            <v>35272</v>
          </cell>
          <cell r="J1850">
            <v>56686.499999999993</v>
          </cell>
        </row>
        <row r="1851">
          <cell r="B1851">
            <v>3502013</v>
          </cell>
          <cell r="C1851">
            <v>350</v>
          </cell>
          <cell r="D1851" t="str">
            <v>Bolton</v>
          </cell>
          <cell r="E1851">
            <v>2013</v>
          </cell>
          <cell r="F1851" t="str">
            <v>Devonshire Road Primary School</v>
          </cell>
          <cell r="G1851" t="str">
            <v>Maintained</v>
          </cell>
          <cell r="H1851" t="str">
            <v>Community school</v>
          </cell>
          <cell r="I1851">
            <v>29826</v>
          </cell>
          <cell r="J1851">
            <v>51351.299999999996</v>
          </cell>
        </row>
        <row r="1852">
          <cell r="B1852">
            <v>3502014</v>
          </cell>
          <cell r="C1852">
            <v>350</v>
          </cell>
          <cell r="D1852" t="str">
            <v>Bolton</v>
          </cell>
          <cell r="E1852">
            <v>2014</v>
          </cell>
          <cell r="F1852" t="str">
            <v>Gaskell Community Primary School</v>
          </cell>
          <cell r="G1852" t="str">
            <v>Maintained</v>
          </cell>
          <cell r="H1852" t="str">
            <v>Community school</v>
          </cell>
          <cell r="I1852">
            <v>28788</v>
          </cell>
          <cell r="J1852">
            <v>52685.1</v>
          </cell>
        </row>
        <row r="1853">
          <cell r="B1853">
            <v>3502016</v>
          </cell>
          <cell r="C1853">
            <v>350</v>
          </cell>
          <cell r="D1853" t="str">
            <v>Bolton</v>
          </cell>
          <cell r="E1853">
            <v>2016</v>
          </cell>
          <cell r="F1853" t="str">
            <v>High Lawn Primary School</v>
          </cell>
          <cell r="G1853" t="str">
            <v>Maintained</v>
          </cell>
          <cell r="H1853" t="str">
            <v>Community school</v>
          </cell>
          <cell r="I1853">
            <v>36569</v>
          </cell>
          <cell r="J1853">
            <v>57131.1</v>
          </cell>
        </row>
        <row r="1854">
          <cell r="B1854">
            <v>3502017</v>
          </cell>
          <cell r="C1854">
            <v>350</v>
          </cell>
          <cell r="D1854" t="str">
            <v>Bolton</v>
          </cell>
          <cell r="E1854">
            <v>2017</v>
          </cell>
          <cell r="F1854" t="str">
            <v>Johnson Fold Community Primary School</v>
          </cell>
          <cell r="G1854" t="str">
            <v>Maintained</v>
          </cell>
          <cell r="H1854" t="str">
            <v>Community school</v>
          </cell>
          <cell r="I1854">
            <v>9078</v>
          </cell>
          <cell r="J1854">
            <v>13782.599999999999</v>
          </cell>
        </row>
        <row r="1855">
          <cell r="B1855">
            <v>3502019</v>
          </cell>
          <cell r="C1855">
            <v>350</v>
          </cell>
          <cell r="D1855" t="str">
            <v>Bolton</v>
          </cell>
          <cell r="E1855">
            <v>2019</v>
          </cell>
          <cell r="F1855" t="str">
            <v>Markland Hill Primary School</v>
          </cell>
          <cell r="G1855" t="str">
            <v>Maintained</v>
          </cell>
          <cell r="H1855" t="str">
            <v>Community school</v>
          </cell>
          <cell r="I1855">
            <v>30863</v>
          </cell>
          <cell r="J1855">
            <v>54018.899999999994</v>
          </cell>
        </row>
        <row r="1856">
          <cell r="B1856">
            <v>3502020</v>
          </cell>
          <cell r="C1856">
            <v>350</v>
          </cell>
          <cell r="D1856" t="str">
            <v>Bolton</v>
          </cell>
          <cell r="E1856">
            <v>2020</v>
          </cell>
          <cell r="F1856" t="str">
            <v>Oxford Grove Primary School</v>
          </cell>
          <cell r="G1856" t="str">
            <v>Maintained</v>
          </cell>
          <cell r="H1856" t="str">
            <v>Community school</v>
          </cell>
          <cell r="I1856">
            <v>29826</v>
          </cell>
          <cell r="J1856">
            <v>52462.799999999996</v>
          </cell>
        </row>
        <row r="1857">
          <cell r="B1857">
            <v>3502022</v>
          </cell>
          <cell r="C1857">
            <v>350</v>
          </cell>
          <cell r="D1857" t="str">
            <v>Bolton</v>
          </cell>
          <cell r="E1857">
            <v>2022</v>
          </cell>
          <cell r="F1857" t="str">
            <v>Pikes Lane Primary School</v>
          </cell>
          <cell r="G1857" t="str">
            <v>Maintained</v>
          </cell>
          <cell r="H1857" t="str">
            <v>Community school</v>
          </cell>
          <cell r="I1857">
            <v>33846</v>
          </cell>
          <cell r="J1857">
            <v>66023.099999999991</v>
          </cell>
        </row>
        <row r="1858">
          <cell r="B1858">
            <v>3502024</v>
          </cell>
          <cell r="C1858">
            <v>350</v>
          </cell>
          <cell r="D1858" t="str">
            <v>Bolton</v>
          </cell>
          <cell r="E1858">
            <v>2024</v>
          </cell>
          <cell r="F1858" t="str">
            <v>Sharples Primary School</v>
          </cell>
          <cell r="G1858" t="str">
            <v>Maintained</v>
          </cell>
          <cell r="H1858" t="str">
            <v>Community school</v>
          </cell>
          <cell r="I1858">
            <v>16858</v>
          </cell>
          <cell r="J1858">
            <v>27342.899999999998</v>
          </cell>
        </row>
        <row r="1859">
          <cell r="B1859">
            <v>3502025</v>
          </cell>
          <cell r="C1859">
            <v>350</v>
          </cell>
          <cell r="D1859" t="str">
            <v>Bolton</v>
          </cell>
          <cell r="E1859">
            <v>2025</v>
          </cell>
          <cell r="F1859" t="str">
            <v>Sunning Hill Primary School</v>
          </cell>
          <cell r="G1859" t="str">
            <v>Maintained</v>
          </cell>
          <cell r="H1859" t="str">
            <v>Community school</v>
          </cell>
          <cell r="I1859">
            <v>34105</v>
          </cell>
          <cell r="J1859">
            <v>57131.1</v>
          </cell>
        </row>
        <row r="1860">
          <cell r="B1860">
            <v>3502035</v>
          </cell>
          <cell r="C1860">
            <v>350</v>
          </cell>
          <cell r="D1860" t="str">
            <v>Bolton</v>
          </cell>
          <cell r="E1860">
            <v>2035</v>
          </cell>
          <cell r="F1860" t="str">
            <v>Haslam Park Primary School</v>
          </cell>
          <cell r="G1860" t="str">
            <v>Maintained</v>
          </cell>
          <cell r="H1860" t="str">
            <v>Community school</v>
          </cell>
          <cell r="I1860">
            <v>18285</v>
          </cell>
          <cell r="J1860">
            <v>33122.699999999997</v>
          </cell>
        </row>
        <row r="1861">
          <cell r="B1861">
            <v>3502036</v>
          </cell>
          <cell r="C1861">
            <v>350</v>
          </cell>
          <cell r="D1861" t="str">
            <v>Bolton</v>
          </cell>
          <cell r="E1861">
            <v>2036</v>
          </cell>
          <cell r="F1861" t="str">
            <v>Ladybridge Community Primary School</v>
          </cell>
          <cell r="G1861" t="str">
            <v>Maintained</v>
          </cell>
          <cell r="H1861" t="str">
            <v>Community school</v>
          </cell>
          <cell r="I1861">
            <v>31122</v>
          </cell>
          <cell r="J1861">
            <v>53574.299999999996</v>
          </cell>
        </row>
        <row r="1862">
          <cell r="B1862">
            <v>3502038</v>
          </cell>
          <cell r="C1862">
            <v>350</v>
          </cell>
          <cell r="D1862" t="str">
            <v>Bolton</v>
          </cell>
          <cell r="E1862">
            <v>2038</v>
          </cell>
          <cell r="F1862" t="str">
            <v>Moorgate Primary School</v>
          </cell>
          <cell r="G1862" t="str">
            <v>Maintained</v>
          </cell>
          <cell r="H1862" t="str">
            <v>Community school</v>
          </cell>
          <cell r="I1862">
            <v>13487</v>
          </cell>
          <cell r="J1862">
            <v>20451.599999999999</v>
          </cell>
        </row>
        <row r="1863">
          <cell r="B1863">
            <v>3502039</v>
          </cell>
          <cell r="C1863">
            <v>350</v>
          </cell>
          <cell r="D1863" t="str">
            <v>Bolton</v>
          </cell>
          <cell r="E1863">
            <v>2039</v>
          </cell>
          <cell r="F1863" t="str">
            <v>Heathfield Primary School</v>
          </cell>
          <cell r="G1863" t="str">
            <v>Maintained</v>
          </cell>
          <cell r="H1863" t="str">
            <v>Community school</v>
          </cell>
          <cell r="I1863">
            <v>18933</v>
          </cell>
          <cell r="J1863">
            <v>32011.199999999997</v>
          </cell>
        </row>
        <row r="1864">
          <cell r="B1864">
            <v>3502040</v>
          </cell>
          <cell r="C1864">
            <v>350</v>
          </cell>
          <cell r="D1864" t="str">
            <v>Bolton</v>
          </cell>
          <cell r="E1864">
            <v>2040</v>
          </cell>
          <cell r="F1864" t="str">
            <v>Beaumont Primary School</v>
          </cell>
          <cell r="G1864" t="str">
            <v>Maintained</v>
          </cell>
          <cell r="H1864" t="str">
            <v>Community school</v>
          </cell>
          <cell r="I1864">
            <v>21267</v>
          </cell>
          <cell r="J1864">
            <v>36012.6</v>
          </cell>
        </row>
        <row r="1865">
          <cell r="B1865">
            <v>3502041</v>
          </cell>
          <cell r="C1865">
            <v>350</v>
          </cell>
          <cell r="D1865" t="str">
            <v>Bolton</v>
          </cell>
          <cell r="E1865">
            <v>2041</v>
          </cell>
          <cell r="F1865" t="str">
            <v>Lostock Primary School</v>
          </cell>
          <cell r="G1865" t="str">
            <v>Maintained</v>
          </cell>
          <cell r="H1865" t="str">
            <v>Community school</v>
          </cell>
          <cell r="I1865">
            <v>18544</v>
          </cell>
          <cell r="J1865">
            <v>30455.1</v>
          </cell>
        </row>
        <row r="1866">
          <cell r="B1866">
            <v>3502042</v>
          </cell>
          <cell r="C1866">
            <v>350</v>
          </cell>
          <cell r="D1866" t="str">
            <v>Bolton</v>
          </cell>
          <cell r="E1866">
            <v>2042</v>
          </cell>
          <cell r="F1866" t="str">
            <v>Blackshaw Primary School</v>
          </cell>
          <cell r="G1866" t="str">
            <v>Maintained</v>
          </cell>
          <cell r="H1866" t="str">
            <v>Community school</v>
          </cell>
          <cell r="I1866">
            <v>18025</v>
          </cell>
          <cell r="J1866">
            <v>30899.699999999997</v>
          </cell>
        </row>
        <row r="1867">
          <cell r="B1867">
            <v>3502043</v>
          </cell>
          <cell r="C1867">
            <v>350</v>
          </cell>
          <cell r="D1867" t="str">
            <v>Bolton</v>
          </cell>
          <cell r="E1867">
            <v>2043</v>
          </cell>
          <cell r="F1867" t="str">
            <v>The Oaks Primary School</v>
          </cell>
          <cell r="G1867" t="str">
            <v>Maintained</v>
          </cell>
          <cell r="H1867" t="str">
            <v>Community school</v>
          </cell>
          <cell r="I1867">
            <v>20748</v>
          </cell>
          <cell r="J1867">
            <v>32455.8</v>
          </cell>
        </row>
        <row r="1868">
          <cell r="B1868">
            <v>3502056</v>
          </cell>
          <cell r="C1868">
            <v>350</v>
          </cell>
          <cell r="D1868" t="str">
            <v>Bolton</v>
          </cell>
          <cell r="E1868">
            <v>2056</v>
          </cell>
          <cell r="F1868" t="str">
            <v>Highfield Primary School</v>
          </cell>
          <cell r="G1868" t="str">
            <v>Maintained</v>
          </cell>
          <cell r="H1868" t="str">
            <v>Community school</v>
          </cell>
          <cell r="I1868">
            <v>36439</v>
          </cell>
          <cell r="J1868">
            <v>58909.499999999993</v>
          </cell>
        </row>
        <row r="1869">
          <cell r="B1869">
            <v>3502061</v>
          </cell>
          <cell r="C1869">
            <v>350</v>
          </cell>
          <cell r="D1869" t="str">
            <v>Bolton</v>
          </cell>
          <cell r="E1869">
            <v>2061</v>
          </cell>
          <cell r="F1869" t="str">
            <v>Kearsley West Primary School</v>
          </cell>
          <cell r="G1869" t="str">
            <v>Maintained</v>
          </cell>
          <cell r="H1869" t="str">
            <v>Community school</v>
          </cell>
          <cell r="I1869">
            <v>13876</v>
          </cell>
          <cell r="J1869">
            <v>22230</v>
          </cell>
        </row>
        <row r="1870">
          <cell r="B1870">
            <v>3502062</v>
          </cell>
          <cell r="C1870">
            <v>350</v>
          </cell>
          <cell r="D1870" t="str">
            <v>Bolton</v>
          </cell>
          <cell r="E1870">
            <v>2062</v>
          </cell>
          <cell r="F1870" t="str">
            <v>Cherry Tree Primary School</v>
          </cell>
          <cell r="G1870" t="str">
            <v>Maintained</v>
          </cell>
          <cell r="H1870" t="str">
            <v>Community school</v>
          </cell>
          <cell r="I1870">
            <v>27492</v>
          </cell>
          <cell r="J1870">
            <v>40680.899999999994</v>
          </cell>
        </row>
        <row r="1871">
          <cell r="B1871">
            <v>3502065</v>
          </cell>
          <cell r="C1871">
            <v>350</v>
          </cell>
          <cell r="D1871" t="str">
            <v>Bolton</v>
          </cell>
          <cell r="E1871">
            <v>2065</v>
          </cell>
          <cell r="F1871" t="str">
            <v>Hardy Mill Primary School</v>
          </cell>
          <cell r="G1871" t="str">
            <v>Maintained</v>
          </cell>
          <cell r="H1871" t="str">
            <v>Community school</v>
          </cell>
          <cell r="I1871">
            <v>30993</v>
          </cell>
          <cell r="J1871">
            <v>50239.799999999996</v>
          </cell>
        </row>
        <row r="1872">
          <cell r="B1872">
            <v>3502066</v>
          </cell>
          <cell r="C1872">
            <v>350</v>
          </cell>
          <cell r="D1872" t="str">
            <v>Bolton</v>
          </cell>
          <cell r="E1872">
            <v>2066</v>
          </cell>
          <cell r="F1872" t="str">
            <v>Mytham Primary School</v>
          </cell>
          <cell r="G1872" t="str">
            <v>Maintained</v>
          </cell>
          <cell r="H1872" t="str">
            <v>Community school</v>
          </cell>
          <cell r="I1872">
            <v>28788</v>
          </cell>
          <cell r="J1872">
            <v>48905.999999999993</v>
          </cell>
        </row>
        <row r="1873">
          <cell r="B1873">
            <v>3502067</v>
          </cell>
          <cell r="C1873">
            <v>350</v>
          </cell>
          <cell r="D1873" t="str">
            <v>Bolton</v>
          </cell>
          <cell r="E1873">
            <v>2067</v>
          </cell>
          <cell r="F1873" t="str">
            <v>Blackrod Primary School</v>
          </cell>
          <cell r="G1873" t="str">
            <v>Maintained</v>
          </cell>
          <cell r="H1873" t="str">
            <v>Community school</v>
          </cell>
          <cell r="I1873">
            <v>28788</v>
          </cell>
          <cell r="J1873">
            <v>49572.899999999994</v>
          </cell>
        </row>
        <row r="1874">
          <cell r="B1874">
            <v>3502068</v>
          </cell>
          <cell r="C1874">
            <v>350</v>
          </cell>
          <cell r="D1874" t="str">
            <v>Bolton</v>
          </cell>
          <cell r="E1874">
            <v>2068</v>
          </cell>
          <cell r="F1874" t="str">
            <v>Egerton Primary School</v>
          </cell>
          <cell r="G1874" t="str">
            <v>Maintained</v>
          </cell>
          <cell r="H1874" t="str">
            <v>Community school</v>
          </cell>
          <cell r="I1874">
            <v>22175</v>
          </cell>
          <cell r="J1874">
            <v>37791</v>
          </cell>
        </row>
        <row r="1875">
          <cell r="B1875">
            <v>3502073</v>
          </cell>
          <cell r="C1875">
            <v>350</v>
          </cell>
          <cell r="D1875" t="str">
            <v>Bolton</v>
          </cell>
          <cell r="E1875">
            <v>2073</v>
          </cell>
          <cell r="F1875" t="str">
            <v>Claypool Primary School</v>
          </cell>
          <cell r="G1875" t="str">
            <v>Maintained</v>
          </cell>
          <cell r="H1875" t="str">
            <v>Community school</v>
          </cell>
          <cell r="I1875">
            <v>18025</v>
          </cell>
          <cell r="J1875">
            <v>28898.999999999996</v>
          </cell>
        </row>
        <row r="1876">
          <cell r="B1876">
            <v>3502075</v>
          </cell>
          <cell r="C1876">
            <v>350</v>
          </cell>
          <cell r="D1876" t="str">
            <v>Bolton</v>
          </cell>
          <cell r="E1876">
            <v>2075</v>
          </cell>
          <cell r="F1876" t="str">
            <v>Spindle Point Primary School</v>
          </cell>
          <cell r="G1876" t="str">
            <v>Maintained</v>
          </cell>
          <cell r="H1876" t="str">
            <v>Community school</v>
          </cell>
          <cell r="I1876">
            <v>15561</v>
          </cell>
          <cell r="J1876">
            <v>25342.199999999997</v>
          </cell>
        </row>
        <row r="1877">
          <cell r="B1877">
            <v>3502078</v>
          </cell>
          <cell r="C1877">
            <v>350</v>
          </cell>
          <cell r="D1877" t="str">
            <v>Bolton</v>
          </cell>
          <cell r="E1877">
            <v>2078</v>
          </cell>
          <cell r="F1877" t="str">
            <v>Gilnow Primary School</v>
          </cell>
          <cell r="G1877" t="str">
            <v>Maintained</v>
          </cell>
          <cell r="H1877" t="str">
            <v>Community school</v>
          </cell>
          <cell r="I1877">
            <v>16599</v>
          </cell>
          <cell r="J1877">
            <v>24675.3</v>
          </cell>
        </row>
        <row r="1878">
          <cell r="B1878">
            <v>3502079</v>
          </cell>
          <cell r="C1878">
            <v>350</v>
          </cell>
          <cell r="D1878" t="str">
            <v>Bolton</v>
          </cell>
          <cell r="E1878">
            <v>2079</v>
          </cell>
          <cell r="F1878" t="str">
            <v>Washacre Primary School</v>
          </cell>
          <cell r="G1878" t="str">
            <v>Maintained</v>
          </cell>
          <cell r="H1878" t="str">
            <v>Community school</v>
          </cell>
          <cell r="I1878">
            <v>6744</v>
          </cell>
          <cell r="J1878">
            <v>11337.3</v>
          </cell>
        </row>
        <row r="1879">
          <cell r="B1879">
            <v>3502083</v>
          </cell>
          <cell r="C1879">
            <v>350</v>
          </cell>
          <cell r="D1879" t="str">
            <v>Bolton</v>
          </cell>
          <cell r="E1879">
            <v>2083</v>
          </cell>
          <cell r="F1879" t="str">
            <v>Eatock Primary School</v>
          </cell>
          <cell r="G1879" t="str">
            <v>Maintained</v>
          </cell>
          <cell r="H1879" t="str">
            <v>Community school</v>
          </cell>
          <cell r="I1879">
            <v>18025</v>
          </cell>
          <cell r="J1879">
            <v>30010.499999999996</v>
          </cell>
        </row>
        <row r="1880">
          <cell r="B1880">
            <v>3503000</v>
          </cell>
          <cell r="C1880">
            <v>350</v>
          </cell>
          <cell r="D1880" t="str">
            <v>Bolton</v>
          </cell>
          <cell r="E1880">
            <v>3000</v>
          </cell>
          <cell r="F1880" t="str">
            <v>St Mary's CofE Primary School, Deane</v>
          </cell>
          <cell r="G1880" t="str">
            <v>Maintained</v>
          </cell>
          <cell r="H1880" t="str">
            <v>Voluntary controlled school</v>
          </cell>
          <cell r="I1880">
            <v>24120</v>
          </cell>
          <cell r="J1880">
            <v>40458.6</v>
          </cell>
        </row>
        <row r="1881">
          <cell r="B1881">
            <v>3503007</v>
          </cell>
          <cell r="C1881">
            <v>350</v>
          </cell>
          <cell r="D1881" t="str">
            <v>Bolton</v>
          </cell>
          <cell r="E1881">
            <v>3007</v>
          </cell>
          <cell r="F1881" t="str">
            <v>St Matthew's CofE Primary School, Bolton</v>
          </cell>
          <cell r="G1881" t="str">
            <v>Maintained</v>
          </cell>
          <cell r="H1881" t="str">
            <v>Voluntary controlled school</v>
          </cell>
          <cell r="I1881">
            <v>20230</v>
          </cell>
          <cell r="J1881">
            <v>34011.899999999994</v>
          </cell>
        </row>
        <row r="1882">
          <cell r="B1882">
            <v>3503021</v>
          </cell>
          <cell r="C1882">
            <v>350</v>
          </cell>
          <cell r="D1882" t="str">
            <v>Bolton</v>
          </cell>
          <cell r="E1882">
            <v>3021</v>
          </cell>
          <cell r="F1882" t="str">
            <v>St James CofE Primary School, Daisy Hill</v>
          </cell>
          <cell r="G1882" t="str">
            <v>Maintained</v>
          </cell>
          <cell r="H1882" t="str">
            <v>Voluntary controlled school</v>
          </cell>
          <cell r="I1882">
            <v>37217</v>
          </cell>
          <cell r="J1882">
            <v>66912.299999999988</v>
          </cell>
        </row>
        <row r="1883">
          <cell r="B1883">
            <v>3503023</v>
          </cell>
          <cell r="C1883">
            <v>350</v>
          </cell>
          <cell r="D1883" t="str">
            <v>Bolton</v>
          </cell>
          <cell r="E1883">
            <v>3023</v>
          </cell>
          <cell r="F1883" t="str">
            <v>Blackrod Anglican/Methodist Primary School</v>
          </cell>
          <cell r="G1883" t="str">
            <v>Maintained</v>
          </cell>
          <cell r="H1883" t="str">
            <v>Voluntary controlled school</v>
          </cell>
          <cell r="I1883">
            <v>15172</v>
          </cell>
          <cell r="J1883">
            <v>26453.699999999997</v>
          </cell>
        </row>
        <row r="1884">
          <cell r="B1884">
            <v>3503302</v>
          </cell>
          <cell r="C1884">
            <v>350</v>
          </cell>
          <cell r="D1884" t="str">
            <v>Bolton</v>
          </cell>
          <cell r="E1884">
            <v>3302</v>
          </cell>
          <cell r="F1884" t="str">
            <v>St Michael's CofE Primary School, Great Lever</v>
          </cell>
          <cell r="G1884" t="str">
            <v>Maintained</v>
          </cell>
          <cell r="H1884" t="str">
            <v>Voluntary aided school</v>
          </cell>
          <cell r="I1884">
            <v>35272</v>
          </cell>
          <cell r="J1884">
            <v>58020.299999999996</v>
          </cell>
        </row>
        <row r="1885">
          <cell r="B1885">
            <v>3503306</v>
          </cell>
          <cell r="C1885">
            <v>350</v>
          </cell>
          <cell r="D1885" t="str">
            <v>Bolton</v>
          </cell>
          <cell r="E1885">
            <v>3306</v>
          </cell>
          <cell r="F1885" t="str">
            <v>St Stephen and All Martyrs' CofE School, Lever Bridge</v>
          </cell>
          <cell r="G1885" t="str">
            <v>Maintained</v>
          </cell>
          <cell r="H1885" t="str">
            <v>Voluntary aided school</v>
          </cell>
          <cell r="I1885">
            <v>15432</v>
          </cell>
          <cell r="J1885">
            <v>25564.499999999996</v>
          </cell>
        </row>
        <row r="1886">
          <cell r="B1886">
            <v>3503314</v>
          </cell>
          <cell r="C1886">
            <v>350</v>
          </cell>
          <cell r="D1886" t="str">
            <v>Bolton</v>
          </cell>
          <cell r="E1886">
            <v>3314</v>
          </cell>
          <cell r="F1886" t="str">
            <v>St Thomas C of E Primary School, Halliwell</v>
          </cell>
          <cell r="G1886" t="str">
            <v>Maintained</v>
          </cell>
          <cell r="H1886" t="str">
            <v>Voluntary aided school</v>
          </cell>
          <cell r="I1886">
            <v>23083</v>
          </cell>
          <cell r="J1886">
            <v>28009.8</v>
          </cell>
        </row>
        <row r="1887">
          <cell r="B1887">
            <v>3503315</v>
          </cell>
          <cell r="C1887">
            <v>350</v>
          </cell>
          <cell r="D1887" t="str">
            <v>Bolton</v>
          </cell>
          <cell r="E1887">
            <v>3315</v>
          </cell>
          <cell r="F1887" t="str">
            <v>Holy Infant and St Anthony RC Primary School</v>
          </cell>
          <cell r="G1887" t="str">
            <v>Maintained</v>
          </cell>
          <cell r="H1887" t="str">
            <v>Voluntary aided school</v>
          </cell>
          <cell r="I1887">
            <v>16469</v>
          </cell>
          <cell r="J1887">
            <v>24452.999999999996</v>
          </cell>
        </row>
        <row r="1888">
          <cell r="B1888">
            <v>3503316</v>
          </cell>
          <cell r="C1888">
            <v>350</v>
          </cell>
          <cell r="D1888" t="str">
            <v>Bolton</v>
          </cell>
          <cell r="E1888">
            <v>3316</v>
          </cell>
          <cell r="F1888" t="str">
            <v>St Columba's RC Primary School</v>
          </cell>
          <cell r="G1888" t="str">
            <v>Maintained</v>
          </cell>
          <cell r="H1888" t="str">
            <v>Voluntary aided school</v>
          </cell>
          <cell r="I1888">
            <v>16340</v>
          </cell>
          <cell r="J1888">
            <v>25786.799999999999</v>
          </cell>
        </row>
        <row r="1889">
          <cell r="B1889">
            <v>3503317</v>
          </cell>
          <cell r="C1889">
            <v>350</v>
          </cell>
          <cell r="D1889" t="str">
            <v>Bolton</v>
          </cell>
          <cell r="E1889">
            <v>3317</v>
          </cell>
          <cell r="F1889" t="str">
            <v>St Thomas of Canterbury RC School</v>
          </cell>
          <cell r="G1889" t="str">
            <v>Maintained</v>
          </cell>
          <cell r="H1889" t="str">
            <v>Voluntary aided school</v>
          </cell>
          <cell r="I1889">
            <v>35402</v>
          </cell>
          <cell r="J1889">
            <v>59798.7</v>
          </cell>
        </row>
        <row r="1890">
          <cell r="B1890">
            <v>3503319</v>
          </cell>
          <cell r="C1890">
            <v>350</v>
          </cell>
          <cell r="D1890" t="str">
            <v>Bolton</v>
          </cell>
          <cell r="E1890">
            <v>3319</v>
          </cell>
          <cell r="F1890" t="str">
            <v>St Ethelbert's RC Primary School</v>
          </cell>
          <cell r="G1890" t="str">
            <v>Maintained</v>
          </cell>
          <cell r="H1890" t="str">
            <v>Voluntary aided school</v>
          </cell>
          <cell r="I1890">
            <v>15561</v>
          </cell>
          <cell r="J1890">
            <v>25786.799999999999</v>
          </cell>
        </row>
        <row r="1891">
          <cell r="B1891">
            <v>3503320</v>
          </cell>
          <cell r="C1891">
            <v>350</v>
          </cell>
          <cell r="D1891" t="str">
            <v>Bolton</v>
          </cell>
          <cell r="E1891">
            <v>3320</v>
          </cell>
          <cell r="F1891" t="str">
            <v>St Joseph's RC Primary School, Halliwell, Bolton</v>
          </cell>
          <cell r="G1891" t="str">
            <v>Maintained</v>
          </cell>
          <cell r="H1891" t="str">
            <v>Voluntary aided school</v>
          </cell>
          <cell r="I1891">
            <v>12579</v>
          </cell>
          <cell r="J1891">
            <v>19784.699999999997</v>
          </cell>
        </row>
        <row r="1892">
          <cell r="B1892">
            <v>3503328</v>
          </cell>
          <cell r="C1892">
            <v>350</v>
          </cell>
          <cell r="D1892" t="str">
            <v>Bolton</v>
          </cell>
          <cell r="E1892">
            <v>3328</v>
          </cell>
          <cell r="F1892" t="str">
            <v>St Peter and St Paul RC Primary School</v>
          </cell>
          <cell r="G1892" t="str">
            <v>Maintained</v>
          </cell>
          <cell r="H1892" t="str">
            <v>Voluntary aided school</v>
          </cell>
          <cell r="I1892">
            <v>15043</v>
          </cell>
          <cell r="J1892">
            <v>27787.499999999996</v>
          </cell>
        </row>
        <row r="1893">
          <cell r="B1893">
            <v>3503331</v>
          </cell>
          <cell r="C1893">
            <v>350</v>
          </cell>
          <cell r="D1893" t="str">
            <v>Bolton</v>
          </cell>
          <cell r="E1893">
            <v>3331</v>
          </cell>
          <cell r="F1893" t="str">
            <v>St William of York Catholic Primary School</v>
          </cell>
          <cell r="G1893" t="str">
            <v>Maintained</v>
          </cell>
          <cell r="H1893" t="str">
            <v>Voluntary aided school</v>
          </cell>
          <cell r="I1893">
            <v>16729</v>
          </cell>
          <cell r="J1893">
            <v>29121.3</v>
          </cell>
        </row>
        <row r="1894">
          <cell r="B1894">
            <v>3503336</v>
          </cell>
          <cell r="C1894">
            <v>350</v>
          </cell>
          <cell r="D1894" t="str">
            <v>Bolton</v>
          </cell>
          <cell r="E1894">
            <v>3336</v>
          </cell>
          <cell r="F1894" t="str">
            <v>Bolton Parish Church CofE Primary School</v>
          </cell>
          <cell r="G1894" t="str">
            <v>Maintained</v>
          </cell>
          <cell r="H1894" t="str">
            <v>Voluntary aided school</v>
          </cell>
          <cell r="I1894">
            <v>15302</v>
          </cell>
          <cell r="J1894">
            <v>24230.699999999997</v>
          </cell>
        </row>
        <row r="1895">
          <cell r="B1895">
            <v>3503337</v>
          </cell>
          <cell r="C1895">
            <v>350</v>
          </cell>
          <cell r="D1895" t="str">
            <v>Bolton</v>
          </cell>
          <cell r="E1895">
            <v>3337</v>
          </cell>
          <cell r="F1895" t="str">
            <v>St Bernard's RC Primary School, Bolton</v>
          </cell>
          <cell r="G1895" t="str">
            <v>Maintained</v>
          </cell>
          <cell r="H1895" t="str">
            <v>Voluntary aided school</v>
          </cell>
          <cell r="I1895">
            <v>19063</v>
          </cell>
          <cell r="J1895">
            <v>32011.199999999997</v>
          </cell>
        </row>
        <row r="1896">
          <cell r="B1896">
            <v>3503341</v>
          </cell>
          <cell r="C1896">
            <v>350</v>
          </cell>
          <cell r="D1896" t="str">
            <v>Bolton</v>
          </cell>
          <cell r="E1896">
            <v>3341</v>
          </cell>
          <cell r="F1896" t="str">
            <v>Walmsley CofE Primary School</v>
          </cell>
          <cell r="G1896" t="str">
            <v>Maintained</v>
          </cell>
          <cell r="H1896" t="str">
            <v>Voluntary aided school</v>
          </cell>
          <cell r="I1896">
            <v>34624</v>
          </cell>
          <cell r="J1896">
            <v>57575.7</v>
          </cell>
        </row>
        <row r="1897">
          <cell r="B1897">
            <v>3503344</v>
          </cell>
          <cell r="C1897">
            <v>350</v>
          </cell>
          <cell r="D1897" t="str">
            <v>Bolton</v>
          </cell>
          <cell r="E1897">
            <v>3344</v>
          </cell>
          <cell r="F1897" t="str">
            <v>Horwich Parish CofE Primary School</v>
          </cell>
          <cell r="G1897" t="str">
            <v>Maintained</v>
          </cell>
          <cell r="H1897" t="str">
            <v>Voluntary aided school</v>
          </cell>
          <cell r="I1897">
            <v>32679</v>
          </cell>
          <cell r="J1897">
            <v>54018.899999999994</v>
          </cell>
        </row>
        <row r="1898">
          <cell r="B1898">
            <v>3503345</v>
          </cell>
          <cell r="C1898">
            <v>350</v>
          </cell>
          <cell r="D1898" t="str">
            <v>Bolton</v>
          </cell>
          <cell r="E1898">
            <v>3345</v>
          </cell>
          <cell r="F1898" t="str">
            <v>St Thomas CofE Primary School</v>
          </cell>
          <cell r="G1898" t="str">
            <v>Maintained</v>
          </cell>
          <cell r="H1898" t="str">
            <v>Voluntary aided school</v>
          </cell>
          <cell r="I1898">
            <v>22823</v>
          </cell>
          <cell r="J1898">
            <v>36457.199999999997</v>
          </cell>
        </row>
        <row r="1899">
          <cell r="B1899">
            <v>3503348</v>
          </cell>
          <cell r="C1899">
            <v>350</v>
          </cell>
          <cell r="D1899" t="str">
            <v>Bolton</v>
          </cell>
          <cell r="E1899">
            <v>3348</v>
          </cell>
          <cell r="F1899" t="str">
            <v>St Andrew's CofE Primary School, Over Hulton</v>
          </cell>
          <cell r="G1899" t="str">
            <v>Maintained</v>
          </cell>
          <cell r="H1899" t="str">
            <v>Voluntary aided school</v>
          </cell>
          <cell r="I1899">
            <v>19841</v>
          </cell>
          <cell r="J1899">
            <v>32900.399999999994</v>
          </cell>
        </row>
        <row r="1900">
          <cell r="B1900">
            <v>3503349</v>
          </cell>
          <cell r="C1900">
            <v>350</v>
          </cell>
          <cell r="D1900" t="str">
            <v>Bolton</v>
          </cell>
          <cell r="E1900">
            <v>3349</v>
          </cell>
          <cell r="F1900" t="str">
            <v>St Bartholomew's CofE Primary School</v>
          </cell>
          <cell r="G1900" t="str">
            <v>Maintained</v>
          </cell>
          <cell r="H1900" t="str">
            <v>Voluntary aided school</v>
          </cell>
          <cell r="I1900">
            <v>19322</v>
          </cell>
          <cell r="J1900">
            <v>32233.499999999996</v>
          </cell>
        </row>
        <row r="1901">
          <cell r="B1901">
            <v>3503351</v>
          </cell>
          <cell r="C1901">
            <v>350</v>
          </cell>
          <cell r="D1901" t="str">
            <v>Bolton</v>
          </cell>
          <cell r="E1901">
            <v>3351</v>
          </cell>
          <cell r="F1901" t="str">
            <v>All Saints CofE Primary School</v>
          </cell>
          <cell r="G1901" t="str">
            <v>Maintained</v>
          </cell>
          <cell r="H1901" t="str">
            <v>Voluntary aided school</v>
          </cell>
          <cell r="I1901">
            <v>17896</v>
          </cell>
          <cell r="J1901">
            <v>29121.3</v>
          </cell>
        </row>
        <row r="1902">
          <cell r="B1902">
            <v>3503352</v>
          </cell>
          <cell r="C1902">
            <v>350</v>
          </cell>
          <cell r="D1902" t="str">
            <v>Bolton</v>
          </cell>
          <cell r="E1902">
            <v>3352</v>
          </cell>
          <cell r="F1902" t="str">
            <v>St Peter's CofE Primary School</v>
          </cell>
          <cell r="G1902" t="str">
            <v>Maintained</v>
          </cell>
          <cell r="H1902" t="str">
            <v>Voluntary aided school</v>
          </cell>
          <cell r="I1902">
            <v>32679</v>
          </cell>
          <cell r="J1902">
            <v>52907.399999999994</v>
          </cell>
        </row>
        <row r="1903">
          <cell r="B1903">
            <v>3503354</v>
          </cell>
          <cell r="C1903">
            <v>350</v>
          </cell>
          <cell r="D1903" t="str">
            <v>Bolton</v>
          </cell>
          <cell r="E1903">
            <v>3354</v>
          </cell>
          <cell r="F1903" t="str">
            <v>St Stephen's CofE Primary School</v>
          </cell>
          <cell r="G1903" t="str">
            <v>Maintained</v>
          </cell>
          <cell r="H1903" t="str">
            <v>Voluntary aided school</v>
          </cell>
          <cell r="I1903">
            <v>14394</v>
          </cell>
          <cell r="J1903">
            <v>25564.499999999996</v>
          </cell>
        </row>
        <row r="1904">
          <cell r="B1904">
            <v>3503355</v>
          </cell>
          <cell r="C1904">
            <v>350</v>
          </cell>
          <cell r="D1904" t="str">
            <v>Bolton</v>
          </cell>
          <cell r="E1904">
            <v>3355</v>
          </cell>
          <cell r="F1904" t="str">
            <v>St John CofE Primary School, Kearsley</v>
          </cell>
          <cell r="G1904" t="str">
            <v>Maintained</v>
          </cell>
          <cell r="H1904" t="str">
            <v>Voluntary aided school</v>
          </cell>
          <cell r="I1904">
            <v>9207</v>
          </cell>
          <cell r="J1904">
            <v>14004.9</v>
          </cell>
        </row>
        <row r="1905">
          <cell r="B1905">
            <v>3503356</v>
          </cell>
          <cell r="C1905">
            <v>350</v>
          </cell>
          <cell r="D1905" t="str">
            <v>Bolton</v>
          </cell>
          <cell r="E1905">
            <v>3356</v>
          </cell>
          <cell r="F1905" t="str">
            <v>St Matthew's CofE Primary School, Little Lever</v>
          </cell>
          <cell r="G1905" t="str">
            <v>Maintained</v>
          </cell>
          <cell r="H1905" t="str">
            <v>Voluntary aided school</v>
          </cell>
          <cell r="I1905">
            <v>19322</v>
          </cell>
          <cell r="J1905">
            <v>33567.299999999996</v>
          </cell>
        </row>
        <row r="1906">
          <cell r="B1906">
            <v>3503359</v>
          </cell>
          <cell r="C1906">
            <v>350</v>
          </cell>
          <cell r="D1906" t="str">
            <v>Bolton</v>
          </cell>
          <cell r="E1906">
            <v>3359</v>
          </cell>
          <cell r="F1906" t="str">
            <v>Sacred Heart R.C. Primary School</v>
          </cell>
          <cell r="G1906" t="str">
            <v>Maintained</v>
          </cell>
          <cell r="H1906" t="str">
            <v>Voluntary aided school</v>
          </cell>
          <cell r="I1906">
            <v>35791</v>
          </cell>
          <cell r="J1906">
            <v>59131.799999999996</v>
          </cell>
        </row>
        <row r="1907">
          <cell r="B1907">
            <v>3503362</v>
          </cell>
          <cell r="C1907">
            <v>350</v>
          </cell>
          <cell r="D1907" t="str">
            <v>Bolton</v>
          </cell>
          <cell r="E1907">
            <v>3362</v>
          </cell>
          <cell r="F1907" t="str">
            <v>Our Lady of Lourdes RC Primary School</v>
          </cell>
          <cell r="G1907" t="str">
            <v>Maintained</v>
          </cell>
          <cell r="H1907" t="str">
            <v>Voluntary aided school</v>
          </cell>
          <cell r="I1907">
            <v>15691</v>
          </cell>
          <cell r="J1907">
            <v>26009.1</v>
          </cell>
        </row>
        <row r="1908">
          <cell r="B1908">
            <v>3503363</v>
          </cell>
          <cell r="C1908">
            <v>350</v>
          </cell>
          <cell r="D1908" t="str">
            <v>Bolton</v>
          </cell>
          <cell r="E1908">
            <v>3363</v>
          </cell>
          <cell r="F1908" t="str">
            <v>St Brendan's RC Primary School, Harwood, Bolton</v>
          </cell>
          <cell r="G1908" t="str">
            <v>Maintained</v>
          </cell>
          <cell r="H1908" t="str">
            <v>Voluntary aided school</v>
          </cell>
          <cell r="I1908">
            <v>20100</v>
          </cell>
          <cell r="J1908">
            <v>34456.5</v>
          </cell>
        </row>
        <row r="1909">
          <cell r="B1909">
            <v>3503364</v>
          </cell>
          <cell r="C1909">
            <v>350</v>
          </cell>
          <cell r="D1909" t="str">
            <v>Bolton</v>
          </cell>
          <cell r="E1909">
            <v>3364</v>
          </cell>
          <cell r="F1909" t="str">
            <v>St Teresa's RC Primary School</v>
          </cell>
          <cell r="G1909" t="str">
            <v>Maintained</v>
          </cell>
          <cell r="H1909" t="str">
            <v>Voluntary aided school</v>
          </cell>
          <cell r="I1909">
            <v>10245</v>
          </cell>
          <cell r="J1909">
            <v>12448.8</v>
          </cell>
        </row>
        <row r="1910">
          <cell r="B1910">
            <v>3503365</v>
          </cell>
          <cell r="C1910">
            <v>350</v>
          </cell>
          <cell r="D1910" t="str">
            <v>Bolton</v>
          </cell>
          <cell r="E1910">
            <v>3365</v>
          </cell>
          <cell r="F1910" t="str">
            <v>St Saviour CofE Primary School, Ringley</v>
          </cell>
          <cell r="G1910" t="str">
            <v>Maintained</v>
          </cell>
          <cell r="H1910" t="str">
            <v>Voluntary aided school</v>
          </cell>
          <cell r="I1910">
            <v>22823</v>
          </cell>
          <cell r="J1910">
            <v>38902.5</v>
          </cell>
        </row>
        <row r="1911">
          <cell r="B1911">
            <v>3503366</v>
          </cell>
          <cell r="C1911">
            <v>350</v>
          </cell>
          <cell r="D1911" t="str">
            <v>Bolton</v>
          </cell>
          <cell r="E1911">
            <v>3366</v>
          </cell>
          <cell r="F1911" t="str">
            <v>St John the Evangelist RC Primary School, Bromley Cross, Bolton</v>
          </cell>
          <cell r="G1911" t="str">
            <v>Maintained</v>
          </cell>
          <cell r="H1911" t="str">
            <v>Voluntary aided school</v>
          </cell>
          <cell r="I1911">
            <v>16210</v>
          </cell>
          <cell r="J1911">
            <v>21118.5</v>
          </cell>
        </row>
        <row r="1912">
          <cell r="B1912">
            <v>3503367</v>
          </cell>
          <cell r="C1912">
            <v>350</v>
          </cell>
          <cell r="D1912" t="str">
            <v>Bolton</v>
          </cell>
          <cell r="E1912">
            <v>3367</v>
          </cell>
          <cell r="F1912" t="str">
            <v>St Mary's RC Primary School</v>
          </cell>
          <cell r="G1912" t="str">
            <v>Maintained</v>
          </cell>
          <cell r="H1912" t="str">
            <v>Voluntary aided school</v>
          </cell>
          <cell r="I1912">
            <v>20748</v>
          </cell>
          <cell r="J1912">
            <v>33345</v>
          </cell>
        </row>
        <row r="1913">
          <cell r="B1913">
            <v>3507002</v>
          </cell>
          <cell r="C1913">
            <v>350</v>
          </cell>
          <cell r="D1913" t="str">
            <v>Bolton</v>
          </cell>
          <cell r="E1913">
            <v>7002</v>
          </cell>
          <cell r="F1913" t="str">
            <v>Thomasson Memorial School</v>
          </cell>
          <cell r="G1913" t="str">
            <v>Maintained</v>
          </cell>
          <cell r="H1913" t="str">
            <v>Community special school</v>
          </cell>
          <cell r="I1913">
            <v>2724</v>
          </cell>
          <cell r="J1913">
            <v>4001.3999999999996</v>
          </cell>
        </row>
        <row r="1914">
          <cell r="B1914">
            <v>3507008</v>
          </cell>
          <cell r="C1914">
            <v>350</v>
          </cell>
          <cell r="D1914" t="str">
            <v>Bolton</v>
          </cell>
          <cell r="E1914">
            <v>7008</v>
          </cell>
          <cell r="F1914" t="str">
            <v>Green Fold School</v>
          </cell>
          <cell r="G1914" t="str">
            <v>Maintained</v>
          </cell>
          <cell r="H1914" t="str">
            <v>Community special school</v>
          </cell>
          <cell r="I1914">
            <v>9985</v>
          </cell>
          <cell r="J1914">
            <v>19117.8</v>
          </cell>
        </row>
        <row r="1915">
          <cell r="B1915">
            <v>3512006</v>
          </cell>
          <cell r="C1915">
            <v>351</v>
          </cell>
          <cell r="D1915" t="str">
            <v>Bury</v>
          </cell>
          <cell r="E1915">
            <v>2006</v>
          </cell>
          <cell r="F1915" t="str">
            <v>Fairfield Community Primary School</v>
          </cell>
          <cell r="G1915" t="str">
            <v>Maintained</v>
          </cell>
          <cell r="H1915" t="str">
            <v>Community school</v>
          </cell>
          <cell r="I1915">
            <v>15432</v>
          </cell>
          <cell r="J1915">
            <v>23341.5</v>
          </cell>
        </row>
        <row r="1916">
          <cell r="B1916">
            <v>3512013</v>
          </cell>
          <cell r="C1916">
            <v>351</v>
          </cell>
          <cell r="D1916" t="str">
            <v>Bury</v>
          </cell>
          <cell r="E1916">
            <v>2013</v>
          </cell>
          <cell r="F1916" t="str">
            <v>Chantlers Primary School</v>
          </cell>
          <cell r="G1916" t="str">
            <v>Maintained</v>
          </cell>
          <cell r="H1916" t="str">
            <v>Community school</v>
          </cell>
          <cell r="I1916">
            <v>26973</v>
          </cell>
          <cell r="J1916">
            <v>45126.899999999994</v>
          </cell>
        </row>
        <row r="1917">
          <cell r="B1917">
            <v>3512014</v>
          </cell>
          <cell r="C1917">
            <v>351</v>
          </cell>
          <cell r="D1917" t="str">
            <v>Bury</v>
          </cell>
          <cell r="E1917">
            <v>2014</v>
          </cell>
          <cell r="F1917" t="str">
            <v>Woodbank Primary School</v>
          </cell>
          <cell r="G1917" t="str">
            <v>Maintained</v>
          </cell>
          <cell r="H1917" t="str">
            <v>Community school</v>
          </cell>
          <cell r="I1917">
            <v>21656</v>
          </cell>
          <cell r="J1917">
            <v>33567.299999999996</v>
          </cell>
        </row>
        <row r="1918">
          <cell r="B1918">
            <v>3512015</v>
          </cell>
          <cell r="C1918">
            <v>351</v>
          </cell>
          <cell r="D1918" t="str">
            <v>Bury</v>
          </cell>
          <cell r="E1918">
            <v>2015</v>
          </cell>
          <cell r="F1918" t="str">
            <v>Chesham Primary School</v>
          </cell>
          <cell r="G1918" t="str">
            <v>Maintained</v>
          </cell>
          <cell r="H1918" t="str">
            <v>Community school</v>
          </cell>
          <cell r="I1918">
            <v>27881</v>
          </cell>
          <cell r="J1918">
            <v>45126.899999999994</v>
          </cell>
        </row>
        <row r="1919">
          <cell r="B1919">
            <v>3512019</v>
          </cell>
          <cell r="C1919">
            <v>351</v>
          </cell>
          <cell r="D1919" t="str">
            <v>Bury</v>
          </cell>
          <cell r="E1919">
            <v>2019</v>
          </cell>
          <cell r="F1919" t="str">
            <v>Old Hall Primary School</v>
          </cell>
          <cell r="G1919" t="str">
            <v>Maintained</v>
          </cell>
          <cell r="H1919" t="str">
            <v>Community school</v>
          </cell>
          <cell r="I1919">
            <v>16988</v>
          </cell>
          <cell r="J1919">
            <v>29343.599999999999</v>
          </cell>
        </row>
        <row r="1920">
          <cell r="B1920">
            <v>3512020</v>
          </cell>
          <cell r="C1920">
            <v>351</v>
          </cell>
          <cell r="D1920" t="str">
            <v>Bury</v>
          </cell>
          <cell r="E1920">
            <v>2020</v>
          </cell>
          <cell r="F1920" t="str">
            <v>Lowercroft Primary School</v>
          </cell>
          <cell r="G1920" t="str">
            <v>Maintained</v>
          </cell>
          <cell r="H1920" t="str">
            <v>Community school</v>
          </cell>
          <cell r="I1920">
            <v>26454</v>
          </cell>
          <cell r="J1920">
            <v>44015.399999999994</v>
          </cell>
        </row>
        <row r="1921">
          <cell r="B1921">
            <v>3512025</v>
          </cell>
          <cell r="C1921">
            <v>351</v>
          </cell>
          <cell r="D1921" t="str">
            <v>Bury</v>
          </cell>
          <cell r="E1921">
            <v>2025</v>
          </cell>
          <cell r="F1921" t="str">
            <v>Hazlehurst Community Primary School</v>
          </cell>
          <cell r="G1921" t="str">
            <v>Maintained</v>
          </cell>
          <cell r="H1921" t="str">
            <v>Community school</v>
          </cell>
          <cell r="I1921">
            <v>19711</v>
          </cell>
          <cell r="J1921">
            <v>34456.5</v>
          </cell>
        </row>
        <row r="1922">
          <cell r="B1922">
            <v>3512027</v>
          </cell>
          <cell r="C1922">
            <v>351</v>
          </cell>
          <cell r="D1922" t="str">
            <v>Bury</v>
          </cell>
          <cell r="E1922">
            <v>2027</v>
          </cell>
          <cell r="F1922" t="str">
            <v>Butterstile Primary School</v>
          </cell>
          <cell r="G1922" t="str">
            <v>Maintained</v>
          </cell>
          <cell r="H1922" t="str">
            <v>Community school</v>
          </cell>
          <cell r="I1922">
            <v>28270</v>
          </cell>
          <cell r="J1922">
            <v>42681.599999999999</v>
          </cell>
        </row>
        <row r="1923">
          <cell r="B1923">
            <v>3512029</v>
          </cell>
          <cell r="C1923">
            <v>351</v>
          </cell>
          <cell r="D1923" t="str">
            <v>Bury</v>
          </cell>
          <cell r="E1923">
            <v>2029</v>
          </cell>
          <cell r="F1923" t="str">
            <v>Mersey Drive Community Primary School</v>
          </cell>
          <cell r="G1923" t="str">
            <v>Maintained</v>
          </cell>
          <cell r="H1923" t="str">
            <v>Community school</v>
          </cell>
          <cell r="I1923">
            <v>11671</v>
          </cell>
          <cell r="J1923">
            <v>15783.3</v>
          </cell>
        </row>
        <row r="1924">
          <cell r="B1924">
            <v>3512030</v>
          </cell>
          <cell r="C1924">
            <v>351</v>
          </cell>
          <cell r="D1924" t="str">
            <v>Bury</v>
          </cell>
          <cell r="E1924">
            <v>2030</v>
          </cell>
          <cell r="F1924" t="str">
            <v>Ribble Drive Community Primary School</v>
          </cell>
          <cell r="G1924" t="str">
            <v>Maintained</v>
          </cell>
          <cell r="H1924" t="str">
            <v>Community school</v>
          </cell>
          <cell r="I1924">
            <v>11671</v>
          </cell>
          <cell r="J1924">
            <v>16005.599999999999</v>
          </cell>
        </row>
        <row r="1925">
          <cell r="B1925">
            <v>3512032</v>
          </cell>
          <cell r="C1925">
            <v>351</v>
          </cell>
          <cell r="D1925" t="str">
            <v>Bury</v>
          </cell>
          <cell r="E1925">
            <v>2032</v>
          </cell>
          <cell r="F1925" t="str">
            <v>Greenmount Primary School</v>
          </cell>
          <cell r="G1925" t="str">
            <v>Maintained</v>
          </cell>
          <cell r="H1925" t="str">
            <v>Community school</v>
          </cell>
          <cell r="I1925">
            <v>25806</v>
          </cell>
          <cell r="J1925">
            <v>44237.7</v>
          </cell>
        </row>
        <row r="1926">
          <cell r="B1926">
            <v>3512036</v>
          </cell>
          <cell r="C1926">
            <v>351</v>
          </cell>
          <cell r="D1926" t="str">
            <v>Bury</v>
          </cell>
          <cell r="E1926">
            <v>2036</v>
          </cell>
          <cell r="F1926" t="str">
            <v>Cams Lane Primary School</v>
          </cell>
          <cell r="G1926" t="str">
            <v>Maintained</v>
          </cell>
          <cell r="H1926" t="str">
            <v>Community school</v>
          </cell>
          <cell r="I1926">
            <v>14394</v>
          </cell>
          <cell r="J1926">
            <v>23786.1</v>
          </cell>
        </row>
        <row r="1927">
          <cell r="B1927">
            <v>3512037</v>
          </cell>
          <cell r="C1927">
            <v>351</v>
          </cell>
          <cell r="D1927" t="str">
            <v>Bury</v>
          </cell>
          <cell r="E1927">
            <v>2037</v>
          </cell>
          <cell r="F1927" t="str">
            <v>Heaton Park Primary School</v>
          </cell>
          <cell r="G1927" t="str">
            <v>Maintained</v>
          </cell>
          <cell r="H1927" t="str">
            <v>Community school</v>
          </cell>
          <cell r="I1927">
            <v>23083</v>
          </cell>
          <cell r="J1927">
            <v>38235.599999999999</v>
          </cell>
        </row>
        <row r="1928">
          <cell r="B1928">
            <v>3512038</v>
          </cell>
          <cell r="C1928">
            <v>351</v>
          </cell>
          <cell r="D1928" t="str">
            <v>Bury</v>
          </cell>
          <cell r="E1928">
            <v>2038</v>
          </cell>
          <cell r="F1928" t="str">
            <v>Park View Primary School</v>
          </cell>
          <cell r="G1928" t="str">
            <v>Maintained</v>
          </cell>
          <cell r="H1928" t="str">
            <v>Community school</v>
          </cell>
          <cell r="I1928">
            <v>33197</v>
          </cell>
          <cell r="J1928">
            <v>58464.899999999994</v>
          </cell>
        </row>
        <row r="1929">
          <cell r="B1929">
            <v>3512039</v>
          </cell>
          <cell r="C1929">
            <v>351</v>
          </cell>
          <cell r="D1929" t="str">
            <v>Bury</v>
          </cell>
          <cell r="E1929">
            <v>2039</v>
          </cell>
          <cell r="F1929" t="str">
            <v>Sedgley Park Community Primary School</v>
          </cell>
          <cell r="G1929" t="str">
            <v>Maintained</v>
          </cell>
          <cell r="H1929" t="str">
            <v>Community school</v>
          </cell>
          <cell r="I1929">
            <v>23861</v>
          </cell>
          <cell r="J1929">
            <v>36457.199999999997</v>
          </cell>
        </row>
        <row r="1930">
          <cell r="B1930">
            <v>3512041</v>
          </cell>
          <cell r="C1930">
            <v>351</v>
          </cell>
          <cell r="D1930" t="str">
            <v>Bury</v>
          </cell>
          <cell r="E1930">
            <v>2041</v>
          </cell>
          <cell r="F1930" t="str">
            <v>Whitefield Community Primary School</v>
          </cell>
          <cell r="G1930" t="str">
            <v>Maintained</v>
          </cell>
          <cell r="H1930" t="str">
            <v>Community school</v>
          </cell>
          <cell r="I1930">
            <v>9596</v>
          </cell>
          <cell r="J1930">
            <v>12893.4</v>
          </cell>
        </row>
        <row r="1931">
          <cell r="B1931">
            <v>3512042</v>
          </cell>
          <cell r="C1931">
            <v>351</v>
          </cell>
          <cell r="D1931" t="str">
            <v>Bury</v>
          </cell>
          <cell r="E1931">
            <v>2042</v>
          </cell>
          <cell r="F1931" t="str">
            <v>Holcombe Brook Primary School</v>
          </cell>
          <cell r="G1931" t="str">
            <v>Maintained</v>
          </cell>
          <cell r="H1931" t="str">
            <v>Community school</v>
          </cell>
          <cell r="I1931">
            <v>24379</v>
          </cell>
          <cell r="J1931">
            <v>41570.1</v>
          </cell>
        </row>
        <row r="1932">
          <cell r="B1932">
            <v>3512045</v>
          </cell>
          <cell r="C1932">
            <v>351</v>
          </cell>
          <cell r="D1932" t="str">
            <v>Bury</v>
          </cell>
          <cell r="E1932">
            <v>2045</v>
          </cell>
          <cell r="F1932" t="str">
            <v>Chapelfield Primary School</v>
          </cell>
          <cell r="G1932" t="str">
            <v>Maintained</v>
          </cell>
          <cell r="H1932" t="str">
            <v>Community school</v>
          </cell>
          <cell r="I1932">
            <v>21656</v>
          </cell>
          <cell r="J1932">
            <v>31788.899999999998</v>
          </cell>
        </row>
        <row r="1933">
          <cell r="B1933">
            <v>3512046</v>
          </cell>
          <cell r="C1933">
            <v>351</v>
          </cell>
          <cell r="D1933" t="str">
            <v>Bury</v>
          </cell>
          <cell r="E1933">
            <v>2046</v>
          </cell>
          <cell r="F1933" t="str">
            <v>Hollins Grundy Primary School</v>
          </cell>
          <cell r="G1933" t="str">
            <v>Maintained</v>
          </cell>
          <cell r="H1933" t="str">
            <v>Community school</v>
          </cell>
          <cell r="I1933">
            <v>18414</v>
          </cell>
          <cell r="J1933">
            <v>33345</v>
          </cell>
        </row>
        <row r="1934">
          <cell r="B1934">
            <v>3512048</v>
          </cell>
          <cell r="C1934">
            <v>351</v>
          </cell>
          <cell r="D1934" t="str">
            <v>Bury</v>
          </cell>
          <cell r="E1934">
            <v>2048</v>
          </cell>
          <cell r="F1934" t="str">
            <v>Springside Primary School</v>
          </cell>
          <cell r="G1934" t="str">
            <v>Maintained</v>
          </cell>
          <cell r="H1934" t="str">
            <v>Community school</v>
          </cell>
          <cell r="I1934">
            <v>21008</v>
          </cell>
          <cell r="J1934">
            <v>33789.599999999999</v>
          </cell>
        </row>
        <row r="1935">
          <cell r="B1935">
            <v>3513006</v>
          </cell>
          <cell r="C1935">
            <v>351</v>
          </cell>
          <cell r="D1935" t="str">
            <v>Bury</v>
          </cell>
          <cell r="E1935">
            <v>3006</v>
          </cell>
          <cell r="F1935" t="str">
            <v>St Peter's Church of England Primary School</v>
          </cell>
          <cell r="G1935" t="str">
            <v>Maintained</v>
          </cell>
          <cell r="H1935" t="str">
            <v>Voluntary controlled school</v>
          </cell>
          <cell r="I1935">
            <v>10893</v>
          </cell>
          <cell r="J1935">
            <v>19117.8</v>
          </cell>
        </row>
        <row r="1936">
          <cell r="B1936">
            <v>3513015</v>
          </cell>
          <cell r="C1936">
            <v>351</v>
          </cell>
          <cell r="D1936" t="str">
            <v>Bury</v>
          </cell>
          <cell r="E1936">
            <v>3015</v>
          </cell>
          <cell r="F1936" t="str">
            <v>St Margaret's Church of England Primary School</v>
          </cell>
          <cell r="G1936" t="str">
            <v>Maintained</v>
          </cell>
          <cell r="H1936" t="str">
            <v>Voluntary controlled school</v>
          </cell>
          <cell r="I1936">
            <v>18803</v>
          </cell>
          <cell r="J1936">
            <v>31344.3</v>
          </cell>
        </row>
        <row r="1937">
          <cell r="B1937">
            <v>3513016</v>
          </cell>
          <cell r="C1937">
            <v>351</v>
          </cell>
          <cell r="D1937" t="str">
            <v>Bury</v>
          </cell>
          <cell r="E1937">
            <v>3016</v>
          </cell>
          <cell r="F1937" t="str">
            <v>Christ Church Ainsworth Church of England Primary School</v>
          </cell>
          <cell r="G1937" t="str">
            <v>Maintained</v>
          </cell>
          <cell r="H1937" t="str">
            <v>Voluntary controlled school</v>
          </cell>
          <cell r="I1937">
            <v>19711</v>
          </cell>
          <cell r="J1937">
            <v>33122.699999999997</v>
          </cell>
        </row>
        <row r="1938">
          <cell r="B1938">
            <v>3513017</v>
          </cell>
          <cell r="C1938">
            <v>351</v>
          </cell>
          <cell r="D1938" t="str">
            <v>Bury</v>
          </cell>
          <cell r="E1938">
            <v>3017</v>
          </cell>
          <cell r="F1938" t="str">
            <v>All Saints Church of England Primary School, Stand</v>
          </cell>
          <cell r="G1938" t="str">
            <v>Maintained</v>
          </cell>
          <cell r="H1938" t="str">
            <v>Voluntary controlled school</v>
          </cell>
          <cell r="I1938">
            <v>15951</v>
          </cell>
          <cell r="J1938">
            <v>26009.1</v>
          </cell>
        </row>
        <row r="1939">
          <cell r="B1939">
            <v>3513018</v>
          </cell>
          <cell r="C1939">
            <v>351</v>
          </cell>
          <cell r="D1939" t="str">
            <v>Bury</v>
          </cell>
          <cell r="E1939">
            <v>3018</v>
          </cell>
          <cell r="F1939" t="str">
            <v>St Andrew's Church of England Primary School, Ramsbottom</v>
          </cell>
          <cell r="G1939" t="str">
            <v>Maintained</v>
          </cell>
          <cell r="H1939" t="str">
            <v>Voluntary controlled school</v>
          </cell>
          <cell r="I1939">
            <v>24509</v>
          </cell>
          <cell r="J1939">
            <v>32455.8</v>
          </cell>
        </row>
        <row r="1940">
          <cell r="B1940">
            <v>3513303</v>
          </cell>
          <cell r="C1940">
            <v>351</v>
          </cell>
          <cell r="D1940" t="str">
            <v>Bury</v>
          </cell>
          <cell r="E1940">
            <v>3303</v>
          </cell>
          <cell r="F1940" t="str">
            <v>St Paul's Church of England Primary School, Bury</v>
          </cell>
          <cell r="G1940" t="str">
            <v>Maintained</v>
          </cell>
          <cell r="H1940" t="str">
            <v>Voluntary aided school</v>
          </cell>
          <cell r="I1940">
            <v>9467</v>
          </cell>
          <cell r="J1940">
            <v>12893.4</v>
          </cell>
        </row>
        <row r="1941">
          <cell r="B1941">
            <v>3513320</v>
          </cell>
          <cell r="C1941">
            <v>351</v>
          </cell>
          <cell r="D1941" t="str">
            <v>Bury</v>
          </cell>
          <cell r="E1941">
            <v>3320</v>
          </cell>
          <cell r="F1941" t="str">
            <v>Guardian Angels Roman Catholic Primary School, Bury</v>
          </cell>
          <cell r="G1941" t="str">
            <v>Maintained</v>
          </cell>
          <cell r="H1941" t="str">
            <v>Voluntary aided school</v>
          </cell>
          <cell r="I1941">
            <v>18155</v>
          </cell>
          <cell r="J1941">
            <v>29565.899999999998</v>
          </cell>
        </row>
        <row r="1942">
          <cell r="B1942">
            <v>3513324</v>
          </cell>
          <cell r="C1942">
            <v>351</v>
          </cell>
          <cell r="D1942" t="str">
            <v>Bury</v>
          </cell>
          <cell r="E1942">
            <v>3324</v>
          </cell>
          <cell r="F1942" t="str">
            <v>St Marie's Roman Catholic Primary School, Bury</v>
          </cell>
          <cell r="G1942" t="str">
            <v>Maintained</v>
          </cell>
          <cell r="H1942" t="str">
            <v>Voluntary aided school</v>
          </cell>
          <cell r="I1942">
            <v>17377</v>
          </cell>
          <cell r="J1942">
            <v>27120.6</v>
          </cell>
        </row>
        <row r="1943">
          <cell r="B1943">
            <v>3513326</v>
          </cell>
          <cell r="C1943">
            <v>351</v>
          </cell>
          <cell r="D1943" t="str">
            <v>Bury</v>
          </cell>
          <cell r="E1943">
            <v>3326</v>
          </cell>
          <cell r="F1943" t="str">
            <v>St Joseph and St Bede RC Primary School</v>
          </cell>
          <cell r="G1943" t="str">
            <v>Maintained</v>
          </cell>
          <cell r="H1943" t="str">
            <v>Voluntary aided school</v>
          </cell>
          <cell r="I1943">
            <v>22823</v>
          </cell>
          <cell r="J1943">
            <v>39124.799999999996</v>
          </cell>
        </row>
        <row r="1944">
          <cell r="B1944">
            <v>3513328</v>
          </cell>
          <cell r="C1944">
            <v>351</v>
          </cell>
          <cell r="D1944" t="str">
            <v>Bury</v>
          </cell>
          <cell r="E1944">
            <v>3328</v>
          </cell>
          <cell r="F1944" t="str">
            <v>Our Lady of Lourdes Roman Catholic Primary School, Bury</v>
          </cell>
          <cell r="G1944" t="str">
            <v>Maintained</v>
          </cell>
          <cell r="H1944" t="str">
            <v>Voluntary aided school</v>
          </cell>
          <cell r="I1944">
            <v>17118</v>
          </cell>
          <cell r="J1944">
            <v>28898.999999999996</v>
          </cell>
        </row>
        <row r="1945">
          <cell r="B1945">
            <v>3513330</v>
          </cell>
          <cell r="C1945">
            <v>351</v>
          </cell>
          <cell r="D1945" t="str">
            <v>Bury</v>
          </cell>
          <cell r="E1945">
            <v>3330</v>
          </cell>
          <cell r="F1945" t="str">
            <v>Emmanuel Holcombe Church of England Primary School</v>
          </cell>
          <cell r="G1945" t="str">
            <v>Maintained</v>
          </cell>
          <cell r="H1945" t="str">
            <v>Voluntary aided school</v>
          </cell>
          <cell r="I1945">
            <v>8300</v>
          </cell>
          <cell r="J1945">
            <v>13337.999999999998</v>
          </cell>
        </row>
        <row r="1946">
          <cell r="B1946">
            <v>3513332</v>
          </cell>
          <cell r="C1946">
            <v>351</v>
          </cell>
          <cell r="D1946" t="str">
            <v>Bury</v>
          </cell>
          <cell r="E1946">
            <v>3332</v>
          </cell>
          <cell r="F1946" t="str">
            <v>St Mary's Church of England Primary School, Hawkshaw</v>
          </cell>
          <cell r="G1946" t="str">
            <v>Maintained</v>
          </cell>
          <cell r="H1946" t="str">
            <v>Voluntary aided school</v>
          </cell>
          <cell r="I1946">
            <v>9596</v>
          </cell>
          <cell r="J1946">
            <v>16227.9</v>
          </cell>
        </row>
        <row r="1947">
          <cell r="B1947">
            <v>3513334</v>
          </cell>
          <cell r="C1947">
            <v>351</v>
          </cell>
          <cell r="D1947" t="str">
            <v>Bury</v>
          </cell>
          <cell r="E1947">
            <v>3334</v>
          </cell>
          <cell r="F1947" t="str">
            <v>St Mary's Church of England Aided Primary School, Prestwich</v>
          </cell>
          <cell r="G1947" t="str">
            <v>Maintained</v>
          </cell>
          <cell r="H1947" t="str">
            <v>Voluntary aided school</v>
          </cell>
          <cell r="I1947">
            <v>19322</v>
          </cell>
          <cell r="J1947">
            <v>34011.899999999994</v>
          </cell>
        </row>
        <row r="1948">
          <cell r="B1948">
            <v>3513335</v>
          </cell>
          <cell r="C1948">
            <v>351</v>
          </cell>
          <cell r="D1948" t="str">
            <v>Bury</v>
          </cell>
          <cell r="E1948">
            <v>3335</v>
          </cell>
          <cell r="F1948" t="str">
            <v>St Joseph's Roman Catholic Primary School, Ramsbottom</v>
          </cell>
          <cell r="G1948" t="str">
            <v>Maintained</v>
          </cell>
          <cell r="H1948" t="str">
            <v>Voluntary aided school</v>
          </cell>
          <cell r="I1948">
            <v>15172</v>
          </cell>
          <cell r="J1948">
            <v>29565.899999999998</v>
          </cell>
        </row>
        <row r="1949">
          <cell r="B1949">
            <v>3513336</v>
          </cell>
          <cell r="C1949">
            <v>351</v>
          </cell>
          <cell r="D1949" t="str">
            <v>Bury</v>
          </cell>
          <cell r="E1949">
            <v>3336</v>
          </cell>
          <cell r="F1949" t="str">
            <v>Holly Mount Roman Catholic Primary School, Bury</v>
          </cell>
          <cell r="G1949" t="str">
            <v>Maintained</v>
          </cell>
          <cell r="H1949" t="str">
            <v>Voluntary aided school</v>
          </cell>
          <cell r="I1949">
            <v>32160</v>
          </cell>
          <cell r="J1949">
            <v>48239.1</v>
          </cell>
        </row>
        <row r="1950">
          <cell r="B1950">
            <v>3513337</v>
          </cell>
          <cell r="C1950">
            <v>351</v>
          </cell>
          <cell r="D1950" t="str">
            <v>Bury</v>
          </cell>
          <cell r="E1950">
            <v>3337</v>
          </cell>
          <cell r="F1950" t="str">
            <v>Our Lady of Grace RC Primary School</v>
          </cell>
          <cell r="G1950" t="str">
            <v>Maintained</v>
          </cell>
          <cell r="H1950" t="str">
            <v>Voluntary aided school</v>
          </cell>
          <cell r="I1950">
            <v>34624</v>
          </cell>
          <cell r="J1950">
            <v>54908.1</v>
          </cell>
        </row>
        <row r="1951">
          <cell r="B1951">
            <v>3513341</v>
          </cell>
          <cell r="C1951">
            <v>351</v>
          </cell>
          <cell r="D1951" t="str">
            <v>Bury</v>
          </cell>
          <cell r="E1951">
            <v>3341</v>
          </cell>
          <cell r="F1951" t="str">
            <v>St Bernadette's Roman Catholic Primary School, Whitefield</v>
          </cell>
          <cell r="G1951" t="str">
            <v>Maintained</v>
          </cell>
          <cell r="H1951" t="str">
            <v>Voluntary aided school</v>
          </cell>
          <cell r="I1951">
            <v>30085</v>
          </cell>
          <cell r="J1951">
            <v>51351.299999999996</v>
          </cell>
        </row>
        <row r="1952">
          <cell r="B1952">
            <v>3513343</v>
          </cell>
          <cell r="C1952">
            <v>351</v>
          </cell>
          <cell r="D1952" t="str">
            <v>Bury</v>
          </cell>
          <cell r="E1952">
            <v>3343</v>
          </cell>
          <cell r="F1952" t="str">
            <v>St Michael's Roman Catholic Primary School, Whitefield</v>
          </cell>
          <cell r="G1952" t="str">
            <v>Maintained</v>
          </cell>
          <cell r="H1952" t="str">
            <v>Voluntary aided school</v>
          </cell>
          <cell r="I1952">
            <v>13487</v>
          </cell>
          <cell r="J1952">
            <v>22674.6</v>
          </cell>
        </row>
        <row r="1953">
          <cell r="B1953">
            <v>3513346</v>
          </cell>
          <cell r="C1953">
            <v>351</v>
          </cell>
          <cell r="D1953" t="str">
            <v>Bury</v>
          </cell>
          <cell r="E1953">
            <v>3346</v>
          </cell>
          <cell r="F1953" t="str">
            <v>St Andrew's Church of England Primary School, Radcliffe</v>
          </cell>
          <cell r="G1953" t="str">
            <v>Maintained</v>
          </cell>
          <cell r="H1953" t="str">
            <v>Voluntary aided school</v>
          </cell>
          <cell r="I1953">
            <v>17507</v>
          </cell>
          <cell r="J1953">
            <v>29565.899999999998</v>
          </cell>
        </row>
        <row r="1954">
          <cell r="B1954">
            <v>3513348</v>
          </cell>
          <cell r="C1954">
            <v>351</v>
          </cell>
          <cell r="D1954" t="str">
            <v>Bury</v>
          </cell>
          <cell r="E1954">
            <v>3348</v>
          </cell>
          <cell r="F1954" t="str">
            <v>St Hilda's Church of England Primary School</v>
          </cell>
          <cell r="G1954" t="str">
            <v>Maintained</v>
          </cell>
          <cell r="H1954" t="str">
            <v>Voluntary aided school</v>
          </cell>
          <cell r="I1954">
            <v>16988</v>
          </cell>
          <cell r="J1954">
            <v>27565.199999999997</v>
          </cell>
        </row>
        <row r="1955">
          <cell r="B1955">
            <v>3513349</v>
          </cell>
          <cell r="C1955">
            <v>351</v>
          </cell>
          <cell r="D1955" t="str">
            <v>Bury</v>
          </cell>
          <cell r="E1955">
            <v>3349</v>
          </cell>
          <cell r="F1955" t="str">
            <v>Bury and Whitefield Jewish Primary School</v>
          </cell>
          <cell r="G1955" t="str">
            <v>Maintained</v>
          </cell>
          <cell r="H1955" t="str">
            <v>Voluntary aided school</v>
          </cell>
          <cell r="I1955">
            <v>11671</v>
          </cell>
          <cell r="J1955">
            <v>17784</v>
          </cell>
        </row>
        <row r="1956">
          <cell r="B1956">
            <v>3513350</v>
          </cell>
          <cell r="C1956">
            <v>351</v>
          </cell>
          <cell r="D1956" t="str">
            <v>Bury</v>
          </cell>
          <cell r="E1956">
            <v>3350</v>
          </cell>
          <cell r="F1956" t="str">
            <v>St Mary's Roman Catholic Primary School, Radcliffe</v>
          </cell>
          <cell r="G1956" t="str">
            <v>Maintained</v>
          </cell>
          <cell r="H1956" t="str">
            <v>Voluntary aided school</v>
          </cell>
          <cell r="I1956">
            <v>28270</v>
          </cell>
          <cell r="J1956">
            <v>46460.7</v>
          </cell>
        </row>
        <row r="1957">
          <cell r="B1957">
            <v>3515200</v>
          </cell>
          <cell r="C1957">
            <v>351</v>
          </cell>
          <cell r="D1957" t="str">
            <v>Bury</v>
          </cell>
          <cell r="E1957">
            <v>5200</v>
          </cell>
          <cell r="F1957" t="str">
            <v>Peel Brow School</v>
          </cell>
          <cell r="G1957" t="str">
            <v>Maintained</v>
          </cell>
          <cell r="H1957" t="str">
            <v>Foundation school</v>
          </cell>
          <cell r="I1957">
            <v>10374</v>
          </cell>
          <cell r="J1957">
            <v>15783.3</v>
          </cell>
        </row>
        <row r="1958">
          <cell r="B1958">
            <v>3517010</v>
          </cell>
          <cell r="C1958">
            <v>351</v>
          </cell>
          <cell r="D1958" t="str">
            <v>Bury</v>
          </cell>
          <cell r="E1958">
            <v>7010</v>
          </cell>
          <cell r="F1958" t="str">
            <v>Millwood Primary Special School</v>
          </cell>
          <cell r="G1958" t="str">
            <v>Maintained</v>
          </cell>
          <cell r="H1958" t="str">
            <v>Community special school</v>
          </cell>
          <cell r="I1958">
            <v>6614</v>
          </cell>
          <cell r="J1958">
            <v>14449.499999999998</v>
          </cell>
        </row>
        <row r="1959">
          <cell r="B1959">
            <v>3522001</v>
          </cell>
          <cell r="C1959">
            <v>352</v>
          </cell>
          <cell r="D1959" t="str">
            <v>Manchester</v>
          </cell>
          <cell r="E1959">
            <v>2001</v>
          </cell>
          <cell r="F1959" t="str">
            <v>Abbott Community Primary School</v>
          </cell>
          <cell r="G1959" t="str">
            <v>Maintained</v>
          </cell>
          <cell r="H1959" t="str">
            <v>Community school</v>
          </cell>
          <cell r="I1959">
            <v>11282</v>
          </cell>
          <cell r="J1959">
            <v>22896.899999999998</v>
          </cell>
        </row>
        <row r="1960">
          <cell r="B1960">
            <v>3522006</v>
          </cell>
          <cell r="C1960">
            <v>352</v>
          </cell>
          <cell r="D1960" t="str">
            <v>Manchester</v>
          </cell>
          <cell r="E1960">
            <v>2006</v>
          </cell>
          <cell r="F1960" t="str">
            <v>Alma Park Primary School</v>
          </cell>
          <cell r="G1960" t="str">
            <v>Maintained</v>
          </cell>
          <cell r="H1960" t="str">
            <v>Community school</v>
          </cell>
          <cell r="I1960">
            <v>37217</v>
          </cell>
          <cell r="J1960">
            <v>60243.299999999996</v>
          </cell>
        </row>
        <row r="1961">
          <cell r="B1961">
            <v>3522039</v>
          </cell>
          <cell r="C1961">
            <v>352</v>
          </cell>
          <cell r="D1961" t="str">
            <v>Manchester</v>
          </cell>
          <cell r="E1961">
            <v>2039</v>
          </cell>
          <cell r="F1961" t="str">
            <v>Bowker Vale Primary School</v>
          </cell>
          <cell r="G1961" t="str">
            <v>Maintained</v>
          </cell>
          <cell r="H1961" t="str">
            <v>Community school</v>
          </cell>
          <cell r="I1961">
            <v>25287</v>
          </cell>
          <cell r="J1961">
            <v>38013.299999999996</v>
          </cell>
        </row>
        <row r="1962">
          <cell r="B1962">
            <v>3522048</v>
          </cell>
          <cell r="C1962">
            <v>352</v>
          </cell>
          <cell r="D1962" t="str">
            <v>Manchester</v>
          </cell>
          <cell r="E1962">
            <v>2048</v>
          </cell>
          <cell r="F1962" t="str">
            <v>Acacias Community Primary School</v>
          </cell>
          <cell r="G1962" t="str">
            <v>Maintained</v>
          </cell>
          <cell r="H1962" t="str">
            <v>Community school</v>
          </cell>
          <cell r="I1962">
            <v>37217</v>
          </cell>
          <cell r="J1962">
            <v>55797.299999999996</v>
          </cell>
        </row>
        <row r="1963">
          <cell r="B1963">
            <v>3522057</v>
          </cell>
          <cell r="C1963">
            <v>352</v>
          </cell>
          <cell r="D1963" t="str">
            <v>Manchester</v>
          </cell>
          <cell r="E1963">
            <v>2057</v>
          </cell>
          <cell r="F1963" t="str">
            <v>Cavendish Primary School</v>
          </cell>
          <cell r="G1963" t="str">
            <v>Maintained</v>
          </cell>
          <cell r="H1963" t="str">
            <v>Community school</v>
          </cell>
          <cell r="I1963">
            <v>51870</v>
          </cell>
          <cell r="J1963">
            <v>88920</v>
          </cell>
        </row>
        <row r="1964">
          <cell r="B1964">
            <v>3522058</v>
          </cell>
          <cell r="C1964">
            <v>352</v>
          </cell>
          <cell r="D1964" t="str">
            <v>Manchester</v>
          </cell>
          <cell r="E1964">
            <v>2058</v>
          </cell>
          <cell r="F1964" t="str">
            <v>Chapel Street Community Primary School</v>
          </cell>
          <cell r="G1964" t="str">
            <v>Maintained</v>
          </cell>
          <cell r="H1964" t="str">
            <v>Community school</v>
          </cell>
          <cell r="I1964">
            <v>46165</v>
          </cell>
          <cell r="J1964">
            <v>62688.6</v>
          </cell>
        </row>
        <row r="1965">
          <cell r="B1965">
            <v>3522060</v>
          </cell>
          <cell r="C1965">
            <v>352</v>
          </cell>
          <cell r="D1965" t="str">
            <v>Manchester</v>
          </cell>
          <cell r="E1965">
            <v>2060</v>
          </cell>
          <cell r="F1965" t="str">
            <v>Charlestown Community Primary School</v>
          </cell>
          <cell r="G1965" t="str">
            <v>Maintained</v>
          </cell>
          <cell r="H1965" t="str">
            <v>Community school</v>
          </cell>
          <cell r="I1965">
            <v>25935</v>
          </cell>
          <cell r="J1965">
            <v>40014</v>
          </cell>
        </row>
        <row r="1966">
          <cell r="B1966">
            <v>3522068</v>
          </cell>
          <cell r="C1966">
            <v>352</v>
          </cell>
          <cell r="D1966" t="str">
            <v>Manchester</v>
          </cell>
          <cell r="E1966">
            <v>2068</v>
          </cell>
          <cell r="F1966" t="str">
            <v>Claremont Primary School</v>
          </cell>
          <cell r="G1966" t="str">
            <v>Maintained</v>
          </cell>
          <cell r="H1966" t="str">
            <v>Community school</v>
          </cell>
          <cell r="I1966">
            <v>38903</v>
          </cell>
          <cell r="J1966">
            <v>55130.399999999994</v>
          </cell>
        </row>
        <row r="1967">
          <cell r="B1967">
            <v>3522075</v>
          </cell>
          <cell r="C1967">
            <v>352</v>
          </cell>
          <cell r="D1967" t="str">
            <v>Manchester</v>
          </cell>
          <cell r="E1967">
            <v>2075</v>
          </cell>
          <cell r="F1967" t="str">
            <v>Crosslee Community Primary School</v>
          </cell>
          <cell r="G1967" t="str">
            <v>Maintained</v>
          </cell>
          <cell r="H1967" t="str">
            <v>Community school</v>
          </cell>
          <cell r="I1967">
            <v>26714</v>
          </cell>
          <cell r="J1967">
            <v>36901.799999999996</v>
          </cell>
        </row>
        <row r="1968">
          <cell r="B1968">
            <v>3522076</v>
          </cell>
          <cell r="C1968">
            <v>352</v>
          </cell>
          <cell r="D1968" t="str">
            <v>Manchester</v>
          </cell>
          <cell r="E1968">
            <v>2076</v>
          </cell>
          <cell r="F1968" t="str">
            <v>Crowcroft Park Primary School</v>
          </cell>
          <cell r="G1968" t="str">
            <v>Maintained</v>
          </cell>
          <cell r="H1968" t="str">
            <v>Community school</v>
          </cell>
          <cell r="I1968">
            <v>19322</v>
          </cell>
          <cell r="J1968">
            <v>30677.399999999998</v>
          </cell>
        </row>
        <row r="1969">
          <cell r="B1969">
            <v>3522129</v>
          </cell>
          <cell r="C1969">
            <v>352</v>
          </cell>
          <cell r="D1969" t="str">
            <v>Manchester</v>
          </cell>
          <cell r="E1969">
            <v>2129</v>
          </cell>
          <cell r="F1969" t="str">
            <v>Heald Place Primary School</v>
          </cell>
          <cell r="G1969" t="str">
            <v>Maintained</v>
          </cell>
          <cell r="H1969" t="str">
            <v>Community school</v>
          </cell>
          <cell r="I1969">
            <v>40200</v>
          </cell>
          <cell r="J1969">
            <v>62688.6</v>
          </cell>
        </row>
        <row r="1970">
          <cell r="B1970">
            <v>3522142</v>
          </cell>
          <cell r="C1970">
            <v>352</v>
          </cell>
          <cell r="D1970" t="str">
            <v>Manchester</v>
          </cell>
          <cell r="E1970">
            <v>2142</v>
          </cell>
          <cell r="F1970" t="str">
            <v>Lily Lane Primary School</v>
          </cell>
          <cell r="G1970" t="str">
            <v>Maintained</v>
          </cell>
          <cell r="H1970" t="str">
            <v>Community school</v>
          </cell>
          <cell r="I1970">
            <v>32938</v>
          </cell>
          <cell r="J1970">
            <v>53574.299999999996</v>
          </cell>
        </row>
        <row r="1971">
          <cell r="B1971">
            <v>3522161</v>
          </cell>
          <cell r="C1971">
            <v>352</v>
          </cell>
          <cell r="D1971" t="str">
            <v>Manchester</v>
          </cell>
          <cell r="E1971">
            <v>2161</v>
          </cell>
          <cell r="F1971" t="str">
            <v>Mauldeth Road Primary School</v>
          </cell>
          <cell r="G1971" t="str">
            <v>Maintained</v>
          </cell>
          <cell r="H1971" t="str">
            <v>Community school</v>
          </cell>
          <cell r="I1971">
            <v>26065</v>
          </cell>
          <cell r="J1971">
            <v>41347.799999999996</v>
          </cell>
        </row>
        <row r="1972">
          <cell r="B1972">
            <v>3522164</v>
          </cell>
          <cell r="C1972">
            <v>352</v>
          </cell>
          <cell r="D1972" t="str">
            <v>Manchester</v>
          </cell>
          <cell r="E1972">
            <v>2164</v>
          </cell>
          <cell r="F1972" t="str">
            <v>Moston Fields Primary School</v>
          </cell>
          <cell r="G1972" t="str">
            <v>Maintained</v>
          </cell>
          <cell r="H1972" t="str">
            <v>Community school</v>
          </cell>
          <cell r="I1972">
            <v>24379</v>
          </cell>
          <cell r="J1972">
            <v>34234.199999999997</v>
          </cell>
        </row>
        <row r="1973">
          <cell r="B1973">
            <v>3522165</v>
          </cell>
          <cell r="C1973">
            <v>352</v>
          </cell>
          <cell r="D1973" t="str">
            <v>Manchester</v>
          </cell>
          <cell r="E1973">
            <v>2165</v>
          </cell>
          <cell r="F1973" t="str">
            <v>Moston Lane Community Primary School</v>
          </cell>
          <cell r="G1973" t="str">
            <v>Maintained</v>
          </cell>
          <cell r="H1973" t="str">
            <v>Community school</v>
          </cell>
          <cell r="I1973">
            <v>24250</v>
          </cell>
          <cell r="J1973">
            <v>36234.899999999994</v>
          </cell>
        </row>
        <row r="1974">
          <cell r="B1974">
            <v>3522184</v>
          </cell>
          <cell r="C1974">
            <v>352</v>
          </cell>
          <cell r="D1974" t="str">
            <v>Manchester</v>
          </cell>
          <cell r="E1974">
            <v>2184</v>
          </cell>
          <cell r="F1974" t="str">
            <v>New Moston Primary School</v>
          </cell>
          <cell r="G1974" t="str">
            <v>Maintained</v>
          </cell>
          <cell r="H1974" t="str">
            <v>Community school</v>
          </cell>
          <cell r="I1974">
            <v>34494</v>
          </cell>
          <cell r="J1974">
            <v>45793.799999999996</v>
          </cell>
        </row>
        <row r="1975">
          <cell r="B1975">
            <v>3522186</v>
          </cell>
          <cell r="C1975">
            <v>352</v>
          </cell>
          <cell r="D1975" t="str">
            <v>Manchester</v>
          </cell>
          <cell r="E1975">
            <v>2186</v>
          </cell>
          <cell r="F1975" t="str">
            <v>Northenden Community School</v>
          </cell>
          <cell r="G1975" t="str">
            <v>Maintained</v>
          </cell>
          <cell r="H1975" t="str">
            <v>Community school</v>
          </cell>
          <cell r="I1975">
            <v>18674</v>
          </cell>
          <cell r="J1975">
            <v>28898.999999999996</v>
          </cell>
        </row>
        <row r="1976">
          <cell r="B1976">
            <v>3522216</v>
          </cell>
          <cell r="C1976">
            <v>352</v>
          </cell>
          <cell r="D1976" t="str">
            <v>Manchester</v>
          </cell>
          <cell r="E1976">
            <v>2216</v>
          </cell>
          <cell r="F1976" t="str">
            <v>Plymouth Grove Primary School</v>
          </cell>
          <cell r="G1976" t="str">
            <v>Maintained</v>
          </cell>
          <cell r="H1976" t="str">
            <v>Community school</v>
          </cell>
          <cell r="I1976">
            <v>28659</v>
          </cell>
          <cell r="J1976">
            <v>36679.5</v>
          </cell>
        </row>
        <row r="1977">
          <cell r="B1977">
            <v>3522232</v>
          </cell>
          <cell r="C1977">
            <v>352</v>
          </cell>
          <cell r="D1977" t="str">
            <v>Manchester</v>
          </cell>
          <cell r="E1977">
            <v>2232</v>
          </cell>
          <cell r="F1977" t="str">
            <v>Rack House Primary School</v>
          </cell>
          <cell r="G1977" t="str">
            <v>Maintained</v>
          </cell>
          <cell r="H1977" t="str">
            <v>Community school</v>
          </cell>
          <cell r="I1977">
            <v>20489</v>
          </cell>
          <cell r="J1977">
            <v>35345.699999999997</v>
          </cell>
        </row>
        <row r="1978">
          <cell r="B1978">
            <v>3522234</v>
          </cell>
          <cell r="C1978">
            <v>352</v>
          </cell>
          <cell r="D1978" t="str">
            <v>Manchester</v>
          </cell>
          <cell r="E1978">
            <v>2234</v>
          </cell>
          <cell r="F1978" t="str">
            <v>Ravensbury Community School</v>
          </cell>
          <cell r="G1978" t="str">
            <v>Maintained</v>
          </cell>
          <cell r="H1978" t="str">
            <v>Community school</v>
          </cell>
          <cell r="I1978">
            <v>24120</v>
          </cell>
          <cell r="J1978">
            <v>32233.499999999996</v>
          </cell>
        </row>
        <row r="1979">
          <cell r="B1979">
            <v>3522249</v>
          </cell>
          <cell r="C1979">
            <v>352</v>
          </cell>
          <cell r="D1979" t="str">
            <v>Manchester</v>
          </cell>
          <cell r="E1979">
            <v>2249</v>
          </cell>
          <cell r="F1979" t="str">
            <v>Irk Valley Community School</v>
          </cell>
          <cell r="G1979" t="str">
            <v>Maintained</v>
          </cell>
          <cell r="H1979" t="str">
            <v>Community school</v>
          </cell>
          <cell r="I1979">
            <v>33586</v>
          </cell>
          <cell r="J1979">
            <v>51795.899999999994</v>
          </cell>
        </row>
        <row r="1980">
          <cell r="B1980">
            <v>3522278</v>
          </cell>
          <cell r="C1980">
            <v>352</v>
          </cell>
          <cell r="D1980" t="str">
            <v>Manchester</v>
          </cell>
          <cell r="E1980">
            <v>2278</v>
          </cell>
          <cell r="F1980" t="str">
            <v>Varna Community Primary School</v>
          </cell>
          <cell r="G1980" t="str">
            <v>Maintained</v>
          </cell>
          <cell r="H1980" t="str">
            <v>Community school</v>
          </cell>
          <cell r="I1980">
            <v>23731</v>
          </cell>
          <cell r="J1980">
            <v>34456.5</v>
          </cell>
        </row>
        <row r="1981">
          <cell r="B1981">
            <v>3522288</v>
          </cell>
          <cell r="C1981">
            <v>352</v>
          </cell>
          <cell r="D1981" t="str">
            <v>Manchester</v>
          </cell>
          <cell r="E1981">
            <v>2288</v>
          </cell>
          <cell r="F1981" t="str">
            <v>Cheetwood Primary School</v>
          </cell>
          <cell r="G1981" t="str">
            <v>Maintained</v>
          </cell>
          <cell r="H1981" t="str">
            <v>Community school</v>
          </cell>
          <cell r="I1981">
            <v>12320</v>
          </cell>
          <cell r="J1981">
            <v>21118.5</v>
          </cell>
        </row>
        <row r="1982">
          <cell r="B1982">
            <v>3522296</v>
          </cell>
          <cell r="C1982">
            <v>352</v>
          </cell>
          <cell r="D1982" t="str">
            <v>Manchester</v>
          </cell>
          <cell r="E1982">
            <v>2296</v>
          </cell>
          <cell r="F1982" t="str">
            <v>Crab Lane Primary School</v>
          </cell>
          <cell r="G1982" t="str">
            <v>Maintained</v>
          </cell>
          <cell r="H1982" t="str">
            <v>Community school</v>
          </cell>
          <cell r="I1982">
            <v>20230</v>
          </cell>
          <cell r="J1982">
            <v>29788.199999999997</v>
          </cell>
        </row>
        <row r="1983">
          <cell r="B1983">
            <v>3522298</v>
          </cell>
          <cell r="C1983">
            <v>352</v>
          </cell>
          <cell r="D1983" t="str">
            <v>Manchester</v>
          </cell>
          <cell r="E1983">
            <v>2298</v>
          </cell>
          <cell r="F1983" t="str">
            <v>Broad Oak Primary School</v>
          </cell>
          <cell r="G1983" t="str">
            <v>Maintained</v>
          </cell>
          <cell r="H1983" t="str">
            <v>Community school</v>
          </cell>
          <cell r="I1983">
            <v>36439</v>
          </cell>
          <cell r="J1983">
            <v>44904.6</v>
          </cell>
        </row>
        <row r="1984">
          <cell r="B1984">
            <v>3522300</v>
          </cell>
          <cell r="C1984">
            <v>352</v>
          </cell>
          <cell r="D1984" t="str">
            <v>Manchester</v>
          </cell>
          <cell r="E1984">
            <v>2300</v>
          </cell>
          <cell r="F1984" t="str">
            <v>Peel Hall Primary School</v>
          </cell>
          <cell r="G1984" t="str">
            <v>Maintained</v>
          </cell>
          <cell r="H1984" t="str">
            <v>Community school</v>
          </cell>
          <cell r="I1984">
            <v>9207</v>
          </cell>
          <cell r="J1984">
            <v>11115</v>
          </cell>
        </row>
        <row r="1985">
          <cell r="B1985">
            <v>3522301</v>
          </cell>
          <cell r="C1985">
            <v>352</v>
          </cell>
          <cell r="D1985" t="str">
            <v>Manchester</v>
          </cell>
          <cell r="E1985">
            <v>2301</v>
          </cell>
          <cell r="F1985" t="str">
            <v>Sandilands Primary School</v>
          </cell>
          <cell r="G1985" t="str">
            <v>Maintained</v>
          </cell>
          <cell r="H1985" t="str">
            <v>Community school</v>
          </cell>
          <cell r="I1985">
            <v>25806</v>
          </cell>
          <cell r="J1985">
            <v>35123.399999999994</v>
          </cell>
        </row>
        <row r="1986">
          <cell r="B1986">
            <v>3522302</v>
          </cell>
          <cell r="C1986">
            <v>352</v>
          </cell>
          <cell r="D1986" t="str">
            <v>Manchester</v>
          </cell>
          <cell r="E1986">
            <v>2302</v>
          </cell>
          <cell r="F1986" t="str">
            <v>Pike Fold Primary School</v>
          </cell>
          <cell r="G1986" t="str">
            <v>Maintained</v>
          </cell>
          <cell r="H1986" t="str">
            <v>Community school</v>
          </cell>
          <cell r="I1986">
            <v>26454</v>
          </cell>
          <cell r="J1986">
            <v>45349.2</v>
          </cell>
        </row>
        <row r="1987">
          <cell r="B1987">
            <v>3522303</v>
          </cell>
          <cell r="C1987">
            <v>352</v>
          </cell>
          <cell r="D1987" t="str">
            <v>Manchester</v>
          </cell>
          <cell r="E1987">
            <v>2303</v>
          </cell>
          <cell r="F1987" t="str">
            <v>Higher Openshaw Community School</v>
          </cell>
          <cell r="G1987" t="str">
            <v>Maintained</v>
          </cell>
          <cell r="H1987" t="str">
            <v>Community school</v>
          </cell>
          <cell r="I1987">
            <v>18803</v>
          </cell>
          <cell r="J1987">
            <v>28009.8</v>
          </cell>
        </row>
        <row r="1988">
          <cell r="B1988">
            <v>3522305</v>
          </cell>
          <cell r="C1988">
            <v>352</v>
          </cell>
          <cell r="D1988" t="str">
            <v>Manchester</v>
          </cell>
          <cell r="E1988">
            <v>2305</v>
          </cell>
          <cell r="F1988" t="str">
            <v>Manley Park Primary School</v>
          </cell>
          <cell r="G1988" t="str">
            <v>Maintained</v>
          </cell>
          <cell r="H1988" t="str">
            <v>Community school</v>
          </cell>
          <cell r="I1988">
            <v>39422</v>
          </cell>
          <cell r="J1988">
            <v>60243.299999999996</v>
          </cell>
        </row>
        <row r="1989">
          <cell r="B1989">
            <v>3522321</v>
          </cell>
          <cell r="C1989">
            <v>352</v>
          </cell>
          <cell r="D1989" t="str">
            <v>Manchester</v>
          </cell>
          <cell r="E1989">
            <v>2321</v>
          </cell>
          <cell r="F1989" t="str">
            <v>All Saints Primary School</v>
          </cell>
          <cell r="G1989" t="str">
            <v>Maintained</v>
          </cell>
          <cell r="H1989" t="str">
            <v>Community school</v>
          </cell>
          <cell r="I1989">
            <v>9337</v>
          </cell>
          <cell r="J1989">
            <v>14449.499999999998</v>
          </cell>
        </row>
        <row r="1990">
          <cell r="B1990">
            <v>3522324</v>
          </cell>
          <cell r="C1990">
            <v>352</v>
          </cell>
          <cell r="D1990" t="str">
            <v>Manchester</v>
          </cell>
          <cell r="E1990">
            <v>2324</v>
          </cell>
          <cell r="F1990" t="str">
            <v>Medlock Primary School</v>
          </cell>
          <cell r="G1990" t="str">
            <v>Maintained</v>
          </cell>
          <cell r="H1990" t="str">
            <v>Community school</v>
          </cell>
          <cell r="I1990">
            <v>22564</v>
          </cell>
          <cell r="J1990">
            <v>33122.699999999997</v>
          </cell>
        </row>
        <row r="1991">
          <cell r="B1991">
            <v>3522326</v>
          </cell>
          <cell r="C1991">
            <v>352</v>
          </cell>
          <cell r="D1991" t="str">
            <v>Manchester</v>
          </cell>
          <cell r="E1991">
            <v>2326</v>
          </cell>
          <cell r="F1991" t="str">
            <v>Baguley Hall Primary School</v>
          </cell>
          <cell r="G1991" t="str">
            <v>Maintained</v>
          </cell>
          <cell r="H1991" t="str">
            <v>Foundation school</v>
          </cell>
          <cell r="I1991">
            <v>24768</v>
          </cell>
          <cell r="J1991">
            <v>31121.999999999996</v>
          </cell>
        </row>
        <row r="1992">
          <cell r="B1992">
            <v>3522327</v>
          </cell>
          <cell r="C1992">
            <v>352</v>
          </cell>
          <cell r="D1992" t="str">
            <v>Manchester</v>
          </cell>
          <cell r="E1992">
            <v>2327</v>
          </cell>
          <cell r="F1992" t="str">
            <v>Crumpsall Lane Primary School</v>
          </cell>
          <cell r="G1992" t="str">
            <v>Maintained</v>
          </cell>
          <cell r="H1992" t="str">
            <v>Community school</v>
          </cell>
          <cell r="I1992">
            <v>33457</v>
          </cell>
          <cell r="J1992">
            <v>43348.5</v>
          </cell>
        </row>
        <row r="1993">
          <cell r="B1993">
            <v>3523003</v>
          </cell>
          <cell r="C1993">
            <v>352</v>
          </cell>
          <cell r="D1993" t="str">
            <v>Manchester</v>
          </cell>
          <cell r="E1993">
            <v>3003</v>
          </cell>
          <cell r="F1993" t="str">
            <v>Chorlton CofE Primary School</v>
          </cell>
          <cell r="G1993" t="str">
            <v>Maintained</v>
          </cell>
          <cell r="H1993" t="str">
            <v>Voluntary controlled school</v>
          </cell>
          <cell r="I1993">
            <v>22564</v>
          </cell>
          <cell r="J1993">
            <v>39791.699999999997</v>
          </cell>
        </row>
        <row r="1994">
          <cell r="B1994">
            <v>3523005</v>
          </cell>
          <cell r="C1994">
            <v>352</v>
          </cell>
          <cell r="D1994" t="str">
            <v>Manchester</v>
          </cell>
          <cell r="E1994">
            <v>3005</v>
          </cell>
          <cell r="F1994" t="str">
            <v>Holy Trinity CofE Primary School</v>
          </cell>
          <cell r="G1994" t="str">
            <v>Maintained</v>
          </cell>
          <cell r="H1994" t="str">
            <v>Voluntary controlled school</v>
          </cell>
          <cell r="I1994">
            <v>25287</v>
          </cell>
          <cell r="J1994">
            <v>38013.299999999996</v>
          </cell>
        </row>
        <row r="1995">
          <cell r="B1995">
            <v>3523011</v>
          </cell>
          <cell r="C1995">
            <v>352</v>
          </cell>
          <cell r="D1995" t="str">
            <v>Manchester</v>
          </cell>
          <cell r="E1995">
            <v>3011</v>
          </cell>
          <cell r="F1995" t="str">
            <v>St Augustine's CofE Primary School</v>
          </cell>
          <cell r="G1995" t="str">
            <v>Maintained</v>
          </cell>
          <cell r="H1995" t="str">
            <v>Voluntary controlled school</v>
          </cell>
          <cell r="I1995">
            <v>8300</v>
          </cell>
          <cell r="J1995">
            <v>13560.3</v>
          </cell>
        </row>
        <row r="1996">
          <cell r="B1996">
            <v>3523015</v>
          </cell>
          <cell r="C1996">
            <v>352</v>
          </cell>
          <cell r="D1996" t="str">
            <v>Manchester</v>
          </cell>
          <cell r="E1996">
            <v>3015</v>
          </cell>
          <cell r="F1996" t="str">
            <v>St Chrysostom's CofE Primary School</v>
          </cell>
          <cell r="G1996" t="str">
            <v>Maintained</v>
          </cell>
          <cell r="H1996" t="str">
            <v>Voluntary controlled school</v>
          </cell>
          <cell r="I1996">
            <v>32419</v>
          </cell>
          <cell r="J1996">
            <v>48016.799999999996</v>
          </cell>
        </row>
        <row r="1997">
          <cell r="B1997">
            <v>3523022</v>
          </cell>
          <cell r="C1997">
            <v>352</v>
          </cell>
          <cell r="D1997" t="str">
            <v>Manchester</v>
          </cell>
          <cell r="E1997">
            <v>3022</v>
          </cell>
          <cell r="F1997" t="str">
            <v>St Margaret's CofE Primary School</v>
          </cell>
          <cell r="G1997" t="str">
            <v>Maintained</v>
          </cell>
          <cell r="H1997" t="str">
            <v>Voluntary controlled school</v>
          </cell>
          <cell r="I1997">
            <v>44220</v>
          </cell>
          <cell r="J1997">
            <v>70246.799999999988</v>
          </cell>
        </row>
        <row r="1998">
          <cell r="B1998">
            <v>3523028</v>
          </cell>
          <cell r="C1998">
            <v>352</v>
          </cell>
          <cell r="D1998" t="str">
            <v>Manchester</v>
          </cell>
          <cell r="E1998">
            <v>3028</v>
          </cell>
          <cell r="F1998" t="str">
            <v>St Mary's CofE Junior and Infant School</v>
          </cell>
          <cell r="G1998" t="str">
            <v>Maintained</v>
          </cell>
          <cell r="H1998" t="str">
            <v>Voluntary controlled school</v>
          </cell>
          <cell r="I1998">
            <v>21008</v>
          </cell>
          <cell r="J1998">
            <v>38457.899999999994</v>
          </cell>
        </row>
        <row r="1999">
          <cell r="B1999">
            <v>3523034</v>
          </cell>
          <cell r="C1999">
            <v>352</v>
          </cell>
          <cell r="D1999" t="str">
            <v>Manchester</v>
          </cell>
          <cell r="E1999">
            <v>3034</v>
          </cell>
          <cell r="F1999" t="str">
            <v>St Wilfrid's CofE Junior and Infant School</v>
          </cell>
          <cell r="G1999" t="str">
            <v>Maintained</v>
          </cell>
          <cell r="H1999" t="str">
            <v>Voluntary controlled school</v>
          </cell>
          <cell r="I1999">
            <v>12968</v>
          </cell>
          <cell r="J1999">
            <v>16005.599999999999</v>
          </cell>
        </row>
        <row r="2000">
          <cell r="B2000">
            <v>3523039</v>
          </cell>
          <cell r="C2000">
            <v>352</v>
          </cell>
          <cell r="D2000" t="str">
            <v>Manchester</v>
          </cell>
          <cell r="E2000">
            <v>3039</v>
          </cell>
          <cell r="F2000" t="str">
            <v>St Paul's CofE Primary School</v>
          </cell>
          <cell r="G2000" t="str">
            <v>Maintained</v>
          </cell>
          <cell r="H2000" t="str">
            <v>Voluntary controlled school</v>
          </cell>
          <cell r="I2000">
            <v>26584</v>
          </cell>
          <cell r="J2000">
            <v>40458.6</v>
          </cell>
        </row>
        <row r="2001">
          <cell r="B2001">
            <v>3523041</v>
          </cell>
          <cell r="C2001">
            <v>352</v>
          </cell>
          <cell r="D2001" t="str">
            <v>Manchester</v>
          </cell>
          <cell r="E2001">
            <v>3041</v>
          </cell>
          <cell r="F2001" t="str">
            <v>St Agnes C of E Primary School</v>
          </cell>
          <cell r="G2001" t="str">
            <v>Maintained</v>
          </cell>
          <cell r="H2001" t="str">
            <v>Voluntary controlled school</v>
          </cell>
          <cell r="I2001">
            <v>37088</v>
          </cell>
          <cell r="J2001">
            <v>53129.7</v>
          </cell>
        </row>
        <row r="2002">
          <cell r="B2002">
            <v>3523042</v>
          </cell>
          <cell r="C2002">
            <v>352</v>
          </cell>
          <cell r="D2002" t="str">
            <v>Manchester</v>
          </cell>
          <cell r="E2002">
            <v>3042</v>
          </cell>
          <cell r="F2002" t="str">
            <v>St Clement's CofE Primary School</v>
          </cell>
          <cell r="G2002" t="str">
            <v>Maintained</v>
          </cell>
          <cell r="H2002" t="str">
            <v>Voluntary controlled school</v>
          </cell>
          <cell r="I2002">
            <v>12190</v>
          </cell>
          <cell r="J2002">
            <v>20229.3</v>
          </cell>
        </row>
        <row r="2003">
          <cell r="B2003">
            <v>3523043</v>
          </cell>
          <cell r="C2003">
            <v>352</v>
          </cell>
          <cell r="D2003" t="str">
            <v>Manchester</v>
          </cell>
          <cell r="E2003">
            <v>3043</v>
          </cell>
          <cell r="F2003" t="str">
            <v>Armitage CofE Primary School</v>
          </cell>
          <cell r="G2003" t="str">
            <v>Maintained</v>
          </cell>
          <cell r="H2003" t="str">
            <v>Voluntary controlled school</v>
          </cell>
          <cell r="I2003">
            <v>27881</v>
          </cell>
          <cell r="J2003">
            <v>40903.199999999997</v>
          </cell>
        </row>
        <row r="2004">
          <cell r="B2004">
            <v>3523044</v>
          </cell>
          <cell r="C2004">
            <v>352</v>
          </cell>
          <cell r="D2004" t="str">
            <v>Manchester</v>
          </cell>
          <cell r="E2004">
            <v>3044</v>
          </cell>
          <cell r="F2004" t="str">
            <v>St Luke's CofE Primary School</v>
          </cell>
          <cell r="G2004" t="str">
            <v>Maintained</v>
          </cell>
          <cell r="H2004" t="str">
            <v>Voluntary controlled school</v>
          </cell>
          <cell r="I2004">
            <v>28918</v>
          </cell>
          <cell r="J2004">
            <v>44015.399999999994</v>
          </cell>
        </row>
        <row r="2005">
          <cell r="B2005">
            <v>3523045</v>
          </cell>
          <cell r="C2005">
            <v>352</v>
          </cell>
          <cell r="D2005" t="str">
            <v>Manchester</v>
          </cell>
          <cell r="E2005">
            <v>3045</v>
          </cell>
          <cell r="F2005" t="str">
            <v>St John's CofE Primary School</v>
          </cell>
          <cell r="G2005" t="str">
            <v>Maintained</v>
          </cell>
          <cell r="H2005" t="str">
            <v>Voluntary controlled school</v>
          </cell>
          <cell r="I2005">
            <v>36180</v>
          </cell>
          <cell r="J2005">
            <v>48016.799999999996</v>
          </cell>
        </row>
        <row r="2006">
          <cell r="B2006">
            <v>3523301</v>
          </cell>
          <cell r="C2006">
            <v>352</v>
          </cell>
          <cell r="D2006" t="str">
            <v>Manchester</v>
          </cell>
          <cell r="E2006">
            <v>3301</v>
          </cell>
          <cell r="F2006" t="str">
            <v>All Saints C of E Primary School</v>
          </cell>
          <cell r="G2006" t="str">
            <v>Maintained</v>
          </cell>
          <cell r="H2006" t="str">
            <v>Voluntary aided school</v>
          </cell>
          <cell r="I2006">
            <v>8818</v>
          </cell>
          <cell r="J2006">
            <v>15116.4</v>
          </cell>
        </row>
        <row r="2007">
          <cell r="B2007">
            <v>3523310</v>
          </cell>
          <cell r="C2007">
            <v>352</v>
          </cell>
          <cell r="D2007" t="str">
            <v>Manchester</v>
          </cell>
          <cell r="E2007">
            <v>3310</v>
          </cell>
          <cell r="F2007" t="str">
            <v>St Andrew's CofE Primary School</v>
          </cell>
          <cell r="G2007" t="str">
            <v>Maintained</v>
          </cell>
          <cell r="H2007" t="str">
            <v>Voluntary aided school</v>
          </cell>
          <cell r="I2007">
            <v>33457</v>
          </cell>
          <cell r="J2007">
            <v>56908.799999999996</v>
          </cell>
        </row>
        <row r="2008">
          <cell r="B2008">
            <v>3523316</v>
          </cell>
          <cell r="C2008">
            <v>352</v>
          </cell>
          <cell r="D2008" t="str">
            <v>Manchester</v>
          </cell>
          <cell r="E2008">
            <v>3316</v>
          </cell>
          <cell r="F2008" t="str">
            <v>St James' CofE Primary School, Birch-in-Rusholme</v>
          </cell>
          <cell r="G2008" t="str">
            <v>Maintained</v>
          </cell>
          <cell r="H2008" t="str">
            <v>Voluntary aided school</v>
          </cell>
          <cell r="I2008">
            <v>15821</v>
          </cell>
          <cell r="J2008">
            <v>25119.899999999998</v>
          </cell>
        </row>
        <row r="2009">
          <cell r="B2009">
            <v>3523325</v>
          </cell>
          <cell r="C2009">
            <v>352</v>
          </cell>
          <cell r="D2009" t="str">
            <v>Manchester</v>
          </cell>
          <cell r="E2009">
            <v>3325</v>
          </cell>
          <cell r="F2009" t="str">
            <v>St Philip's Church of England Primary School</v>
          </cell>
          <cell r="G2009" t="str">
            <v>Maintained</v>
          </cell>
          <cell r="H2009" t="str">
            <v>Voluntary aided school</v>
          </cell>
          <cell r="I2009">
            <v>15951</v>
          </cell>
          <cell r="J2009">
            <v>24230.699999999997</v>
          </cell>
        </row>
        <row r="2010">
          <cell r="B2010">
            <v>3523402</v>
          </cell>
          <cell r="C2010">
            <v>352</v>
          </cell>
          <cell r="D2010" t="str">
            <v>Manchester</v>
          </cell>
          <cell r="E2010">
            <v>3402</v>
          </cell>
          <cell r="F2010" t="str">
            <v>Christ The King RC Primary School Manchester</v>
          </cell>
          <cell r="G2010" t="str">
            <v>Maintained</v>
          </cell>
          <cell r="H2010" t="str">
            <v>Voluntary aided school</v>
          </cell>
          <cell r="I2010">
            <v>31771</v>
          </cell>
          <cell r="J2010">
            <v>41347.799999999996</v>
          </cell>
        </row>
        <row r="2011">
          <cell r="B2011">
            <v>3523408</v>
          </cell>
          <cell r="C2011">
            <v>352</v>
          </cell>
          <cell r="D2011" t="str">
            <v>Manchester</v>
          </cell>
          <cell r="E2011">
            <v>3408</v>
          </cell>
          <cell r="F2011" t="str">
            <v>Holy Name Roman Catholic Primary School Manchester</v>
          </cell>
          <cell r="G2011" t="str">
            <v>Maintained</v>
          </cell>
          <cell r="H2011" t="str">
            <v>Voluntary aided school</v>
          </cell>
          <cell r="I2011">
            <v>14135</v>
          </cell>
          <cell r="J2011">
            <v>24452.999999999996</v>
          </cell>
        </row>
        <row r="2012">
          <cell r="B2012">
            <v>3523415</v>
          </cell>
          <cell r="C2012">
            <v>352</v>
          </cell>
          <cell r="D2012" t="str">
            <v>Manchester</v>
          </cell>
          <cell r="E2012">
            <v>3415</v>
          </cell>
          <cell r="F2012" t="str">
            <v>St Aidan's Catholic Primary School</v>
          </cell>
          <cell r="G2012" t="str">
            <v>Maintained</v>
          </cell>
          <cell r="H2012" t="str">
            <v>Voluntary aided school</v>
          </cell>
          <cell r="I2012">
            <v>14005</v>
          </cell>
          <cell r="J2012">
            <v>20673.899999999998</v>
          </cell>
        </row>
        <row r="2013">
          <cell r="B2013">
            <v>3523418</v>
          </cell>
          <cell r="C2013">
            <v>352</v>
          </cell>
          <cell r="D2013" t="str">
            <v>Manchester</v>
          </cell>
          <cell r="E2013">
            <v>3418</v>
          </cell>
          <cell r="F2013" t="str">
            <v>St Ambrose RC Primary School</v>
          </cell>
          <cell r="G2013" t="str">
            <v>Maintained</v>
          </cell>
          <cell r="H2013" t="str">
            <v>Voluntary aided school</v>
          </cell>
          <cell r="I2013">
            <v>11023</v>
          </cell>
          <cell r="J2013">
            <v>14004.9</v>
          </cell>
        </row>
        <row r="2014">
          <cell r="B2014">
            <v>3523422</v>
          </cell>
          <cell r="C2014">
            <v>352</v>
          </cell>
          <cell r="D2014" t="str">
            <v>Manchester</v>
          </cell>
          <cell r="E2014">
            <v>3422</v>
          </cell>
          <cell r="F2014" t="str">
            <v>St Anne's RC Primary School Crumpsall Manchester</v>
          </cell>
          <cell r="G2014" t="str">
            <v>Maintained</v>
          </cell>
          <cell r="H2014" t="str">
            <v>Voluntary aided school</v>
          </cell>
          <cell r="I2014">
            <v>32808</v>
          </cell>
          <cell r="J2014">
            <v>46460.7</v>
          </cell>
        </row>
        <row r="2015">
          <cell r="B2015">
            <v>3523429</v>
          </cell>
          <cell r="C2015">
            <v>352</v>
          </cell>
          <cell r="D2015" t="str">
            <v>Manchester</v>
          </cell>
          <cell r="E2015">
            <v>3429</v>
          </cell>
          <cell r="F2015" t="str">
            <v>St Brigid's RC Primary School</v>
          </cell>
          <cell r="G2015" t="str">
            <v>Maintained</v>
          </cell>
          <cell r="H2015" t="str">
            <v>Voluntary aided school</v>
          </cell>
          <cell r="I2015">
            <v>14524</v>
          </cell>
          <cell r="J2015">
            <v>18673.199999999997</v>
          </cell>
        </row>
        <row r="2016">
          <cell r="B2016">
            <v>3523432</v>
          </cell>
          <cell r="C2016">
            <v>352</v>
          </cell>
          <cell r="D2016" t="str">
            <v>Manchester</v>
          </cell>
          <cell r="E2016">
            <v>3432</v>
          </cell>
          <cell r="F2016" t="str">
            <v>St Catherine's RC Primary School</v>
          </cell>
          <cell r="G2016" t="str">
            <v>Maintained</v>
          </cell>
          <cell r="H2016" t="str">
            <v>Voluntary aided school</v>
          </cell>
          <cell r="I2016">
            <v>39422</v>
          </cell>
          <cell r="J2016">
            <v>67579.199999999997</v>
          </cell>
        </row>
        <row r="2017">
          <cell r="B2017">
            <v>3523439</v>
          </cell>
          <cell r="C2017">
            <v>352</v>
          </cell>
          <cell r="D2017" t="str">
            <v>Manchester</v>
          </cell>
          <cell r="E2017">
            <v>3439</v>
          </cell>
          <cell r="F2017" t="str">
            <v>St Dunstan's RC Primary School</v>
          </cell>
          <cell r="G2017" t="str">
            <v>Maintained</v>
          </cell>
          <cell r="H2017" t="str">
            <v>Voluntary aided school</v>
          </cell>
          <cell r="I2017">
            <v>19192</v>
          </cell>
          <cell r="J2017">
            <v>29565.899999999998</v>
          </cell>
        </row>
        <row r="2018">
          <cell r="B2018">
            <v>3523440</v>
          </cell>
          <cell r="C2018">
            <v>352</v>
          </cell>
          <cell r="D2018" t="str">
            <v>Manchester</v>
          </cell>
          <cell r="E2018">
            <v>3440</v>
          </cell>
          <cell r="F2018" t="str">
            <v>St Edmund's RC Primary School</v>
          </cell>
          <cell r="G2018" t="str">
            <v>Maintained</v>
          </cell>
          <cell r="H2018" t="str">
            <v>Voluntary aided school</v>
          </cell>
          <cell r="I2018">
            <v>10634</v>
          </cell>
          <cell r="J2018">
            <v>16005.599999999999</v>
          </cell>
        </row>
        <row r="2019">
          <cell r="B2019">
            <v>3523445</v>
          </cell>
          <cell r="C2019">
            <v>352</v>
          </cell>
          <cell r="D2019" t="str">
            <v>Manchester</v>
          </cell>
          <cell r="E2019">
            <v>3445</v>
          </cell>
          <cell r="F2019" t="str">
            <v>St Francis RC Primary School</v>
          </cell>
          <cell r="G2019" t="str">
            <v>Maintained</v>
          </cell>
          <cell r="H2019" t="str">
            <v>Voluntary aided school</v>
          </cell>
          <cell r="I2019">
            <v>15172</v>
          </cell>
          <cell r="J2019">
            <v>23563.8</v>
          </cell>
        </row>
        <row r="2020">
          <cell r="B2020">
            <v>3523446</v>
          </cell>
          <cell r="C2020">
            <v>352</v>
          </cell>
          <cell r="D2020" t="str">
            <v>Manchester</v>
          </cell>
          <cell r="E2020">
            <v>3446</v>
          </cell>
          <cell r="F2020" t="str">
            <v>St John Bosco RC Primary School</v>
          </cell>
          <cell r="G2020" t="str">
            <v>Maintained</v>
          </cell>
          <cell r="H2020" t="str">
            <v>Voluntary aided school</v>
          </cell>
          <cell r="I2020">
            <v>17896</v>
          </cell>
          <cell r="J2020">
            <v>26231.399999999998</v>
          </cell>
        </row>
        <row r="2021">
          <cell r="B2021">
            <v>3523452</v>
          </cell>
          <cell r="C2021">
            <v>352</v>
          </cell>
          <cell r="D2021" t="str">
            <v>Manchester</v>
          </cell>
          <cell r="E2021">
            <v>3452</v>
          </cell>
          <cell r="F2021" t="str">
            <v>St Malachy's RC Primary School</v>
          </cell>
          <cell r="G2021" t="str">
            <v>Maintained</v>
          </cell>
          <cell r="H2021" t="str">
            <v>Voluntary aided school</v>
          </cell>
          <cell r="I2021">
            <v>12968</v>
          </cell>
          <cell r="J2021">
            <v>19562.399999999998</v>
          </cell>
        </row>
        <row r="2022">
          <cell r="B2022">
            <v>3523455</v>
          </cell>
          <cell r="C2022">
            <v>352</v>
          </cell>
          <cell r="D2022" t="str">
            <v>Manchester</v>
          </cell>
          <cell r="E2022">
            <v>3455</v>
          </cell>
          <cell r="F2022" t="str">
            <v>St Margaret Mary's RC Primary School Manchester</v>
          </cell>
          <cell r="G2022" t="str">
            <v>Maintained</v>
          </cell>
          <cell r="H2022" t="str">
            <v>Voluntary aided school</v>
          </cell>
          <cell r="I2022">
            <v>29566</v>
          </cell>
          <cell r="J2022">
            <v>44237.7</v>
          </cell>
        </row>
        <row r="2023">
          <cell r="B2023">
            <v>3523457</v>
          </cell>
          <cell r="C2023">
            <v>352</v>
          </cell>
          <cell r="D2023" t="str">
            <v>Manchester</v>
          </cell>
          <cell r="E2023">
            <v>3457</v>
          </cell>
          <cell r="F2023" t="str">
            <v>St Mary's RC Primary School Manchester</v>
          </cell>
          <cell r="G2023" t="str">
            <v>Maintained</v>
          </cell>
          <cell r="H2023" t="str">
            <v>Voluntary aided school</v>
          </cell>
          <cell r="I2023">
            <v>29955</v>
          </cell>
          <cell r="J2023">
            <v>47349.899999999994</v>
          </cell>
        </row>
        <row r="2024">
          <cell r="B2024">
            <v>3523460</v>
          </cell>
          <cell r="C2024">
            <v>352</v>
          </cell>
          <cell r="D2024" t="str">
            <v>Manchester</v>
          </cell>
          <cell r="E2024">
            <v>3460</v>
          </cell>
          <cell r="F2024" t="str">
            <v>St Patrick's RC Primary School</v>
          </cell>
          <cell r="G2024" t="str">
            <v>Maintained</v>
          </cell>
          <cell r="H2024" t="str">
            <v>Voluntary aided school</v>
          </cell>
          <cell r="I2024">
            <v>7911</v>
          </cell>
          <cell r="J2024">
            <v>10225.799999999999</v>
          </cell>
        </row>
        <row r="2025">
          <cell r="B2025">
            <v>3523464</v>
          </cell>
          <cell r="C2025">
            <v>352</v>
          </cell>
          <cell r="D2025" t="str">
            <v>Manchester</v>
          </cell>
          <cell r="E2025">
            <v>3464</v>
          </cell>
          <cell r="F2025" t="str">
            <v>Sacred Heart Catholic Primary School</v>
          </cell>
          <cell r="G2025" t="str">
            <v>Maintained</v>
          </cell>
          <cell r="H2025" t="str">
            <v>Voluntary aided school</v>
          </cell>
          <cell r="I2025">
            <v>17247</v>
          </cell>
          <cell r="J2025">
            <v>29565.899999999998</v>
          </cell>
        </row>
        <row r="2026">
          <cell r="B2026">
            <v>3523465</v>
          </cell>
          <cell r="C2026">
            <v>352</v>
          </cell>
          <cell r="D2026" t="str">
            <v>Manchester</v>
          </cell>
          <cell r="E2026">
            <v>3465</v>
          </cell>
          <cell r="F2026" t="str">
            <v>St Peter's Catholic Primary School</v>
          </cell>
          <cell r="G2026" t="str">
            <v>Maintained</v>
          </cell>
          <cell r="H2026" t="str">
            <v>Voluntary aided school</v>
          </cell>
          <cell r="I2026">
            <v>11282</v>
          </cell>
          <cell r="J2026">
            <v>13115.699999999999</v>
          </cell>
        </row>
        <row r="2027">
          <cell r="B2027">
            <v>3523469</v>
          </cell>
          <cell r="C2027">
            <v>352</v>
          </cell>
          <cell r="D2027" t="str">
            <v>Manchester</v>
          </cell>
          <cell r="E2027">
            <v>3469</v>
          </cell>
          <cell r="F2027" t="str">
            <v>St Wilfrid's RC Primary School</v>
          </cell>
          <cell r="G2027" t="str">
            <v>Maintained</v>
          </cell>
          <cell r="H2027" t="str">
            <v>Voluntary aided school</v>
          </cell>
          <cell r="I2027">
            <v>13357</v>
          </cell>
          <cell r="J2027">
            <v>20007</v>
          </cell>
        </row>
        <row r="2028">
          <cell r="B2028">
            <v>3523472</v>
          </cell>
          <cell r="C2028">
            <v>352</v>
          </cell>
          <cell r="D2028" t="str">
            <v>Manchester</v>
          </cell>
          <cell r="E2028">
            <v>3472</v>
          </cell>
          <cell r="F2028" t="str">
            <v>St Willibrord's RC Primary School</v>
          </cell>
          <cell r="G2028" t="str">
            <v>Maintained</v>
          </cell>
          <cell r="H2028" t="str">
            <v>Voluntary aided school</v>
          </cell>
          <cell r="I2028">
            <v>16469</v>
          </cell>
          <cell r="J2028">
            <v>25564.499999999996</v>
          </cell>
        </row>
        <row r="2029">
          <cell r="B2029">
            <v>3523473</v>
          </cell>
          <cell r="C2029">
            <v>352</v>
          </cell>
          <cell r="D2029" t="str">
            <v>Manchester</v>
          </cell>
          <cell r="E2029">
            <v>3473</v>
          </cell>
          <cell r="F2029" t="str">
            <v>St Bernard's RC Primary School Manchester</v>
          </cell>
          <cell r="G2029" t="str">
            <v>Maintained</v>
          </cell>
          <cell r="H2029" t="str">
            <v>Voluntary aided school</v>
          </cell>
          <cell r="I2029">
            <v>14654</v>
          </cell>
          <cell r="J2029">
            <v>19340.099999999999</v>
          </cell>
        </row>
        <row r="2030">
          <cell r="B2030">
            <v>3523475</v>
          </cell>
          <cell r="C2030">
            <v>352</v>
          </cell>
          <cell r="D2030" t="str">
            <v>Manchester</v>
          </cell>
          <cell r="E2030">
            <v>3475</v>
          </cell>
          <cell r="F2030" t="str">
            <v>Our Lady's RC Primary School Manchester</v>
          </cell>
          <cell r="G2030" t="str">
            <v>Maintained</v>
          </cell>
          <cell r="H2030" t="str">
            <v>Voluntary aided school</v>
          </cell>
          <cell r="I2030">
            <v>10374</v>
          </cell>
          <cell r="J2030">
            <v>19340.099999999999</v>
          </cell>
        </row>
        <row r="2031">
          <cell r="B2031">
            <v>3523482</v>
          </cell>
          <cell r="C2031">
            <v>352</v>
          </cell>
          <cell r="D2031" t="str">
            <v>Manchester</v>
          </cell>
          <cell r="E2031">
            <v>3482</v>
          </cell>
          <cell r="F2031" t="str">
            <v>St Richard's RC Primary School</v>
          </cell>
          <cell r="G2031" t="str">
            <v>Maintained</v>
          </cell>
          <cell r="H2031" t="str">
            <v>Voluntary aided school</v>
          </cell>
          <cell r="I2031">
            <v>26325</v>
          </cell>
          <cell r="J2031">
            <v>36457.199999999997</v>
          </cell>
        </row>
        <row r="2032">
          <cell r="B2032">
            <v>3523484</v>
          </cell>
          <cell r="C2032">
            <v>352</v>
          </cell>
          <cell r="D2032" t="str">
            <v>Manchester</v>
          </cell>
          <cell r="E2032">
            <v>3484</v>
          </cell>
          <cell r="F2032" t="str">
            <v>St Mary's CofE Primary School Moston</v>
          </cell>
          <cell r="G2032" t="str">
            <v>Maintained</v>
          </cell>
          <cell r="H2032" t="str">
            <v>Voluntary aided school</v>
          </cell>
          <cell r="I2032">
            <v>12579</v>
          </cell>
          <cell r="J2032">
            <v>18673.199999999997</v>
          </cell>
        </row>
        <row r="2033">
          <cell r="B2033">
            <v>3523489</v>
          </cell>
          <cell r="C2033">
            <v>352</v>
          </cell>
          <cell r="D2033" t="str">
            <v>Manchester</v>
          </cell>
          <cell r="E2033">
            <v>3489</v>
          </cell>
          <cell r="F2033" t="str">
            <v>St John's RC Primary School</v>
          </cell>
          <cell r="G2033" t="str">
            <v>Maintained</v>
          </cell>
          <cell r="H2033" t="str">
            <v>Voluntary aided school</v>
          </cell>
          <cell r="I2033">
            <v>39422</v>
          </cell>
          <cell r="J2033">
            <v>63133.2</v>
          </cell>
        </row>
        <row r="2034">
          <cell r="B2034">
            <v>3523490</v>
          </cell>
          <cell r="C2034">
            <v>352</v>
          </cell>
          <cell r="D2034" t="str">
            <v>Manchester</v>
          </cell>
          <cell r="E2034">
            <v>3490</v>
          </cell>
          <cell r="F2034" t="str">
            <v>CofE School of the Resurrection</v>
          </cell>
          <cell r="G2034" t="str">
            <v>Maintained</v>
          </cell>
          <cell r="H2034" t="str">
            <v>Voluntary aided school</v>
          </cell>
          <cell r="I2034">
            <v>14654</v>
          </cell>
          <cell r="J2034">
            <v>20451.599999999999</v>
          </cell>
        </row>
        <row r="2035">
          <cell r="B2035">
            <v>3523491</v>
          </cell>
          <cell r="C2035">
            <v>352</v>
          </cell>
          <cell r="D2035" t="str">
            <v>Manchester</v>
          </cell>
          <cell r="E2035">
            <v>3491</v>
          </cell>
          <cell r="F2035" t="str">
            <v>Saviour CofE Primary School</v>
          </cell>
          <cell r="G2035" t="str">
            <v>Maintained</v>
          </cell>
          <cell r="H2035" t="str">
            <v>Voluntary aided school</v>
          </cell>
          <cell r="I2035">
            <v>8429</v>
          </cell>
          <cell r="J2035">
            <v>9336.5999999999985</v>
          </cell>
        </row>
        <row r="2036">
          <cell r="B2036">
            <v>3523494</v>
          </cell>
          <cell r="C2036">
            <v>352</v>
          </cell>
          <cell r="D2036" t="str">
            <v>Manchester</v>
          </cell>
          <cell r="E2036">
            <v>3494</v>
          </cell>
          <cell r="F2036" t="str">
            <v>St Joseph's RC Primary School Manchester</v>
          </cell>
          <cell r="G2036" t="str">
            <v>Maintained</v>
          </cell>
          <cell r="H2036" t="str">
            <v>Voluntary aided school</v>
          </cell>
          <cell r="I2036">
            <v>15432</v>
          </cell>
          <cell r="J2036">
            <v>29565.899999999998</v>
          </cell>
        </row>
        <row r="2037">
          <cell r="B2037">
            <v>3523500</v>
          </cell>
          <cell r="C2037">
            <v>352</v>
          </cell>
          <cell r="D2037" t="str">
            <v>Manchester</v>
          </cell>
          <cell r="E2037">
            <v>3500</v>
          </cell>
          <cell r="F2037" t="str">
            <v>St Cuthbert's RC Primary School</v>
          </cell>
          <cell r="G2037" t="str">
            <v>Maintained</v>
          </cell>
          <cell r="H2037" t="str">
            <v>Voluntary aided school</v>
          </cell>
          <cell r="I2037">
            <v>13876</v>
          </cell>
          <cell r="J2037">
            <v>17561.699999999997</v>
          </cell>
        </row>
        <row r="2038">
          <cell r="B2038">
            <v>3523501</v>
          </cell>
          <cell r="C2038">
            <v>352</v>
          </cell>
          <cell r="D2038" t="str">
            <v>Manchester</v>
          </cell>
          <cell r="E2038">
            <v>3501</v>
          </cell>
          <cell r="F2038" t="str">
            <v>St Clare's RC Primary School</v>
          </cell>
          <cell r="G2038" t="str">
            <v>Maintained</v>
          </cell>
          <cell r="H2038" t="str">
            <v>Voluntary aided school</v>
          </cell>
          <cell r="I2038">
            <v>32938</v>
          </cell>
          <cell r="J2038">
            <v>51128.999999999993</v>
          </cell>
        </row>
        <row r="2039">
          <cell r="B2039">
            <v>3523503</v>
          </cell>
          <cell r="C2039">
            <v>352</v>
          </cell>
          <cell r="D2039" t="str">
            <v>Manchester</v>
          </cell>
          <cell r="E2039">
            <v>3503</v>
          </cell>
          <cell r="F2039" t="str">
            <v>Mount Carmel RC Primary School</v>
          </cell>
          <cell r="G2039" t="str">
            <v>Maintained</v>
          </cell>
          <cell r="H2039" t="str">
            <v>Voluntary aided school</v>
          </cell>
          <cell r="I2039">
            <v>34624</v>
          </cell>
          <cell r="J2039">
            <v>50684.399999999994</v>
          </cell>
        </row>
        <row r="2040">
          <cell r="B2040">
            <v>3524271</v>
          </cell>
          <cell r="C2040">
            <v>352</v>
          </cell>
          <cell r="D2040" t="str">
            <v>Manchester</v>
          </cell>
          <cell r="E2040">
            <v>4271</v>
          </cell>
          <cell r="F2040" t="str">
            <v>Abraham Moss Community School</v>
          </cell>
          <cell r="G2040" t="str">
            <v>Maintained</v>
          </cell>
          <cell r="H2040" t="str">
            <v>Community school</v>
          </cell>
          <cell r="I2040">
            <v>25287</v>
          </cell>
          <cell r="J2040">
            <v>36457.199999999997</v>
          </cell>
        </row>
        <row r="2041">
          <cell r="B2041">
            <v>3525200</v>
          </cell>
          <cell r="C2041">
            <v>352</v>
          </cell>
          <cell r="D2041" t="str">
            <v>Manchester</v>
          </cell>
          <cell r="E2041">
            <v>5200</v>
          </cell>
          <cell r="F2041" t="str">
            <v>St Kentigern's RC Primary</v>
          </cell>
          <cell r="G2041" t="str">
            <v>Maintained</v>
          </cell>
          <cell r="H2041" t="str">
            <v>Voluntary aided school</v>
          </cell>
          <cell r="I2041">
            <v>19322</v>
          </cell>
          <cell r="J2041">
            <v>31566.6</v>
          </cell>
        </row>
        <row r="2042">
          <cell r="B2042">
            <v>3527023</v>
          </cell>
          <cell r="C2042">
            <v>352</v>
          </cell>
          <cell r="D2042" t="str">
            <v>Manchester</v>
          </cell>
          <cell r="E2042">
            <v>7023</v>
          </cell>
          <cell r="F2042" t="str">
            <v>Camberwell Park Specialist Support School</v>
          </cell>
          <cell r="G2042" t="str">
            <v>Maintained</v>
          </cell>
          <cell r="H2042" t="str">
            <v>Community special school</v>
          </cell>
          <cell r="I2042">
            <v>4539</v>
          </cell>
          <cell r="J2042">
            <v>9781.1999999999989</v>
          </cell>
        </row>
        <row r="2043">
          <cell r="B2043">
            <v>3527029</v>
          </cell>
          <cell r="C2043">
            <v>352</v>
          </cell>
          <cell r="D2043" t="str">
            <v>Manchester</v>
          </cell>
          <cell r="E2043">
            <v>7029</v>
          </cell>
          <cell r="F2043" t="str">
            <v>Lancasterian School</v>
          </cell>
          <cell r="G2043" t="str">
            <v>Maintained</v>
          </cell>
          <cell r="H2043" t="str">
            <v>Community special school</v>
          </cell>
          <cell r="I2043">
            <v>4280</v>
          </cell>
          <cell r="J2043">
            <v>7113.5999999999995</v>
          </cell>
        </row>
        <row r="2044">
          <cell r="B2044">
            <v>3527041</v>
          </cell>
          <cell r="C2044">
            <v>352</v>
          </cell>
          <cell r="D2044" t="str">
            <v>Manchester</v>
          </cell>
          <cell r="E2044">
            <v>7041</v>
          </cell>
          <cell r="F2044" t="str">
            <v>The Birches School</v>
          </cell>
          <cell r="G2044" t="str">
            <v>Maintained</v>
          </cell>
          <cell r="H2044" t="str">
            <v>Community special school</v>
          </cell>
          <cell r="I2044">
            <v>8429</v>
          </cell>
          <cell r="J2044">
            <v>17117.099999999999</v>
          </cell>
        </row>
        <row r="2045">
          <cell r="B2045">
            <v>3527047</v>
          </cell>
          <cell r="C2045">
            <v>352</v>
          </cell>
          <cell r="D2045" t="str">
            <v>Manchester</v>
          </cell>
          <cell r="E2045">
            <v>7047</v>
          </cell>
          <cell r="F2045" t="str">
            <v>Rodney House School</v>
          </cell>
          <cell r="G2045" t="str">
            <v>Maintained</v>
          </cell>
          <cell r="H2045" t="str">
            <v>Community special school</v>
          </cell>
          <cell r="I2045">
            <v>1946</v>
          </cell>
          <cell r="J2045">
            <v>1333.8</v>
          </cell>
        </row>
        <row r="2046">
          <cell r="B2046">
            <v>3532002</v>
          </cell>
          <cell r="C2046">
            <v>353</v>
          </cell>
          <cell r="D2046" t="str">
            <v>Oldham</v>
          </cell>
          <cell r="E2046">
            <v>2002</v>
          </cell>
          <cell r="F2046" t="str">
            <v>Beever Primary School</v>
          </cell>
          <cell r="G2046" t="str">
            <v>Maintained</v>
          </cell>
          <cell r="H2046" t="str">
            <v>Community school</v>
          </cell>
          <cell r="I2046">
            <v>7911</v>
          </cell>
          <cell r="J2046">
            <v>13115.699999999999</v>
          </cell>
        </row>
        <row r="2047">
          <cell r="B2047">
            <v>3532033</v>
          </cell>
          <cell r="C2047">
            <v>353</v>
          </cell>
          <cell r="D2047" t="str">
            <v>Oldham</v>
          </cell>
          <cell r="E2047">
            <v>2033</v>
          </cell>
          <cell r="F2047" t="str">
            <v>Limehurst Community Primary School</v>
          </cell>
          <cell r="G2047" t="str">
            <v>Maintained</v>
          </cell>
          <cell r="H2047" t="str">
            <v>Community school</v>
          </cell>
          <cell r="I2047">
            <v>15821</v>
          </cell>
          <cell r="J2047">
            <v>26453.699999999997</v>
          </cell>
        </row>
        <row r="2048">
          <cell r="B2048">
            <v>3532044</v>
          </cell>
          <cell r="C2048">
            <v>353</v>
          </cell>
          <cell r="D2048" t="str">
            <v>Oldham</v>
          </cell>
          <cell r="E2048">
            <v>2044</v>
          </cell>
          <cell r="F2048" t="str">
            <v>Littlemoor Primary School</v>
          </cell>
          <cell r="G2048" t="str">
            <v>Maintained</v>
          </cell>
          <cell r="H2048" t="str">
            <v>Community school</v>
          </cell>
          <cell r="I2048">
            <v>16340</v>
          </cell>
          <cell r="J2048">
            <v>24452.999999999996</v>
          </cell>
        </row>
        <row r="2049">
          <cell r="B2049">
            <v>3532047</v>
          </cell>
          <cell r="C2049">
            <v>353</v>
          </cell>
          <cell r="D2049" t="str">
            <v>Oldham</v>
          </cell>
          <cell r="E2049">
            <v>2047</v>
          </cell>
          <cell r="F2049" t="str">
            <v>Glodwick Infant and Nursery School</v>
          </cell>
          <cell r="G2049" t="str">
            <v>Maintained</v>
          </cell>
          <cell r="H2049" t="str">
            <v>Community school</v>
          </cell>
          <cell r="I2049">
            <v>56668</v>
          </cell>
          <cell r="J2049">
            <v>83140.2</v>
          </cell>
        </row>
        <row r="2050">
          <cell r="B2050">
            <v>3532052</v>
          </cell>
          <cell r="C2050">
            <v>353</v>
          </cell>
          <cell r="D2050" t="str">
            <v>Oldham</v>
          </cell>
          <cell r="E2050">
            <v>2052</v>
          </cell>
          <cell r="F2050" t="str">
            <v>Mills Hill Primary School</v>
          </cell>
          <cell r="G2050" t="str">
            <v>Maintained</v>
          </cell>
          <cell r="H2050" t="str">
            <v>Community school</v>
          </cell>
          <cell r="I2050">
            <v>51352</v>
          </cell>
          <cell r="J2050">
            <v>86252.4</v>
          </cell>
        </row>
        <row r="2051">
          <cell r="B2051">
            <v>3532054</v>
          </cell>
          <cell r="C2051">
            <v>353</v>
          </cell>
          <cell r="D2051" t="str">
            <v>Oldham</v>
          </cell>
          <cell r="E2051">
            <v>2054</v>
          </cell>
          <cell r="F2051" t="str">
            <v>Mather Street Primary School</v>
          </cell>
          <cell r="G2051" t="str">
            <v>Maintained</v>
          </cell>
          <cell r="H2051" t="str">
            <v>Community school</v>
          </cell>
          <cell r="I2051">
            <v>8429</v>
          </cell>
          <cell r="J2051">
            <v>12893.4</v>
          </cell>
        </row>
        <row r="2052">
          <cell r="B2052">
            <v>3532058</v>
          </cell>
          <cell r="C2052">
            <v>353</v>
          </cell>
          <cell r="D2052" t="str">
            <v>Oldham</v>
          </cell>
          <cell r="E2052">
            <v>2058</v>
          </cell>
          <cell r="F2052" t="str">
            <v>Blackshaw Lane Primary &amp; Nursery School</v>
          </cell>
          <cell r="G2052" t="str">
            <v>Maintained</v>
          </cell>
          <cell r="H2052" t="str">
            <v>Community school</v>
          </cell>
          <cell r="I2052">
            <v>14265</v>
          </cell>
          <cell r="J2052">
            <v>22007.699999999997</v>
          </cell>
        </row>
        <row r="2053">
          <cell r="B2053">
            <v>3532062</v>
          </cell>
          <cell r="C2053">
            <v>353</v>
          </cell>
          <cell r="D2053" t="str">
            <v>Oldham</v>
          </cell>
          <cell r="E2053">
            <v>2062</v>
          </cell>
          <cell r="F2053" t="str">
            <v>South Failsworth Community Primary School</v>
          </cell>
          <cell r="G2053" t="str">
            <v>Maintained</v>
          </cell>
          <cell r="H2053" t="str">
            <v>Community school</v>
          </cell>
          <cell r="I2053">
            <v>33975</v>
          </cell>
          <cell r="J2053">
            <v>57131.1</v>
          </cell>
        </row>
        <row r="2054">
          <cell r="B2054">
            <v>3532064</v>
          </cell>
          <cell r="C2054">
            <v>353</v>
          </cell>
          <cell r="D2054" t="str">
            <v>Oldham</v>
          </cell>
          <cell r="E2054">
            <v>2064</v>
          </cell>
          <cell r="F2054" t="str">
            <v>Whitegate End Primary and Nursery School</v>
          </cell>
          <cell r="G2054" t="str">
            <v>Maintained</v>
          </cell>
          <cell r="H2054" t="str">
            <v>Community school</v>
          </cell>
          <cell r="I2054">
            <v>20489</v>
          </cell>
          <cell r="J2054">
            <v>36901.799999999996</v>
          </cell>
        </row>
        <row r="2055">
          <cell r="B2055">
            <v>3532065</v>
          </cell>
          <cell r="C2055">
            <v>353</v>
          </cell>
          <cell r="D2055" t="str">
            <v>Oldham</v>
          </cell>
          <cell r="E2055">
            <v>2065</v>
          </cell>
          <cell r="F2055" t="str">
            <v>Rushcroft Primary School</v>
          </cell>
          <cell r="G2055" t="str">
            <v>Maintained</v>
          </cell>
          <cell r="H2055" t="str">
            <v>Community school</v>
          </cell>
          <cell r="I2055">
            <v>14005</v>
          </cell>
          <cell r="J2055">
            <v>21118.5</v>
          </cell>
        </row>
        <row r="2056">
          <cell r="B2056">
            <v>3532071</v>
          </cell>
          <cell r="C2056">
            <v>353</v>
          </cell>
          <cell r="D2056" t="str">
            <v>Oldham</v>
          </cell>
          <cell r="E2056">
            <v>2071</v>
          </cell>
          <cell r="F2056" t="str">
            <v>Propps Hall Junior Infant and Nursery School</v>
          </cell>
          <cell r="G2056" t="str">
            <v>Maintained</v>
          </cell>
          <cell r="H2056" t="str">
            <v>Community school</v>
          </cell>
          <cell r="I2056">
            <v>15432</v>
          </cell>
          <cell r="J2056">
            <v>26453.699999999997</v>
          </cell>
        </row>
        <row r="2057">
          <cell r="B2057">
            <v>3532075</v>
          </cell>
          <cell r="C2057">
            <v>353</v>
          </cell>
          <cell r="D2057" t="str">
            <v>Oldham</v>
          </cell>
          <cell r="E2057">
            <v>2075</v>
          </cell>
          <cell r="F2057" t="str">
            <v>Diggle School</v>
          </cell>
          <cell r="G2057" t="str">
            <v>Maintained</v>
          </cell>
          <cell r="H2057" t="str">
            <v>Foundation school</v>
          </cell>
          <cell r="I2057">
            <v>15951</v>
          </cell>
          <cell r="J2057">
            <v>28454.399999999998</v>
          </cell>
        </row>
        <row r="2058">
          <cell r="B2058">
            <v>3532076</v>
          </cell>
          <cell r="C2058">
            <v>353</v>
          </cell>
          <cell r="D2058" t="str">
            <v>Oldham</v>
          </cell>
          <cell r="E2058">
            <v>2076</v>
          </cell>
          <cell r="F2058" t="str">
            <v>Friezland Primary School</v>
          </cell>
          <cell r="G2058" t="str">
            <v>Maintained</v>
          </cell>
          <cell r="H2058" t="str">
            <v>Community school</v>
          </cell>
          <cell r="I2058">
            <v>10374</v>
          </cell>
          <cell r="J2058">
            <v>16450.199999999997</v>
          </cell>
        </row>
        <row r="2059">
          <cell r="B2059">
            <v>3532077</v>
          </cell>
          <cell r="C2059">
            <v>353</v>
          </cell>
          <cell r="D2059" t="str">
            <v>Oldham</v>
          </cell>
          <cell r="E2059">
            <v>2077</v>
          </cell>
          <cell r="F2059" t="str">
            <v>Greenfield Primary School</v>
          </cell>
          <cell r="G2059" t="str">
            <v>Maintained</v>
          </cell>
          <cell r="H2059" t="str">
            <v>Community school</v>
          </cell>
          <cell r="I2059">
            <v>22564</v>
          </cell>
          <cell r="J2059">
            <v>41570.1</v>
          </cell>
        </row>
        <row r="2060">
          <cell r="B2060">
            <v>3532078</v>
          </cell>
          <cell r="C2060">
            <v>353</v>
          </cell>
          <cell r="D2060" t="str">
            <v>Oldham</v>
          </cell>
          <cell r="E2060">
            <v>2078</v>
          </cell>
          <cell r="F2060" t="str">
            <v>Springhead Infant and Nursery School</v>
          </cell>
          <cell r="G2060" t="str">
            <v>Maintained</v>
          </cell>
          <cell r="H2060" t="str">
            <v>Community school</v>
          </cell>
          <cell r="I2060">
            <v>49666</v>
          </cell>
          <cell r="J2060">
            <v>75137.399999999994</v>
          </cell>
        </row>
        <row r="2061">
          <cell r="B2061">
            <v>3532079</v>
          </cell>
          <cell r="C2061">
            <v>353</v>
          </cell>
          <cell r="D2061" t="str">
            <v>Oldham</v>
          </cell>
          <cell r="E2061">
            <v>2079</v>
          </cell>
          <cell r="F2061" t="str">
            <v>Delph Primary School</v>
          </cell>
          <cell r="G2061" t="str">
            <v>Maintained</v>
          </cell>
          <cell r="H2061" t="str">
            <v>Foundation school</v>
          </cell>
          <cell r="I2061">
            <v>19581</v>
          </cell>
          <cell r="J2061">
            <v>31788.899999999998</v>
          </cell>
        </row>
        <row r="2062">
          <cell r="B2062">
            <v>3532085</v>
          </cell>
          <cell r="C2062">
            <v>353</v>
          </cell>
          <cell r="D2062" t="str">
            <v>Oldham</v>
          </cell>
          <cell r="E2062">
            <v>2085</v>
          </cell>
          <cell r="F2062" t="str">
            <v>Buckstones Primary School</v>
          </cell>
          <cell r="G2062" t="str">
            <v>Maintained</v>
          </cell>
          <cell r="H2062" t="str">
            <v>Community school</v>
          </cell>
          <cell r="I2062">
            <v>19841</v>
          </cell>
          <cell r="J2062">
            <v>32233.499999999996</v>
          </cell>
        </row>
        <row r="2063">
          <cell r="B2063">
            <v>3532095</v>
          </cell>
          <cell r="C2063">
            <v>353</v>
          </cell>
          <cell r="D2063" t="str">
            <v>Oldham</v>
          </cell>
          <cell r="E2063">
            <v>2095</v>
          </cell>
          <cell r="F2063" t="str">
            <v>Broadfield Primary School</v>
          </cell>
          <cell r="G2063" t="str">
            <v>Maintained</v>
          </cell>
          <cell r="H2063" t="str">
            <v>Foundation school</v>
          </cell>
          <cell r="I2063">
            <v>27492</v>
          </cell>
          <cell r="J2063">
            <v>41792.399999999994</v>
          </cell>
        </row>
        <row r="2064">
          <cell r="B2064">
            <v>3532098</v>
          </cell>
          <cell r="C2064">
            <v>353</v>
          </cell>
          <cell r="D2064" t="str">
            <v>Oldham</v>
          </cell>
          <cell r="E2064">
            <v>2098</v>
          </cell>
          <cell r="F2064" t="str">
            <v>Horton Mill Community Primary School</v>
          </cell>
          <cell r="G2064" t="str">
            <v>Maintained</v>
          </cell>
          <cell r="H2064" t="str">
            <v>Community school</v>
          </cell>
          <cell r="I2064">
            <v>19063</v>
          </cell>
          <cell r="J2064">
            <v>29343.599999999999</v>
          </cell>
        </row>
        <row r="2065">
          <cell r="B2065">
            <v>3532099</v>
          </cell>
          <cell r="C2065">
            <v>353</v>
          </cell>
          <cell r="D2065" t="str">
            <v>Oldham</v>
          </cell>
          <cell r="E2065">
            <v>2099</v>
          </cell>
          <cell r="F2065" t="str">
            <v>Burnley Brow Community School</v>
          </cell>
          <cell r="G2065" t="str">
            <v>Maintained</v>
          </cell>
          <cell r="H2065" t="str">
            <v>Community school</v>
          </cell>
          <cell r="I2065">
            <v>39162</v>
          </cell>
          <cell r="J2065">
            <v>63355.499999999993</v>
          </cell>
        </row>
        <row r="2066">
          <cell r="B2066">
            <v>3532109</v>
          </cell>
          <cell r="C2066">
            <v>353</v>
          </cell>
          <cell r="D2066" t="str">
            <v>Oldham</v>
          </cell>
          <cell r="E2066">
            <v>2109</v>
          </cell>
          <cell r="F2066" t="str">
            <v>Stanley Road Primary School</v>
          </cell>
          <cell r="G2066" t="str">
            <v>Maintained</v>
          </cell>
          <cell r="H2066" t="str">
            <v>Community school</v>
          </cell>
          <cell r="I2066">
            <v>29566</v>
          </cell>
          <cell r="J2066">
            <v>45571.5</v>
          </cell>
        </row>
        <row r="2067">
          <cell r="B2067">
            <v>3533005</v>
          </cell>
          <cell r="C2067">
            <v>353</v>
          </cell>
          <cell r="D2067" t="str">
            <v>Oldham</v>
          </cell>
          <cell r="E2067">
            <v>3005</v>
          </cell>
          <cell r="F2067" t="str">
            <v>Woodhouses Voluntary Primary School</v>
          </cell>
          <cell r="G2067" t="str">
            <v>Maintained</v>
          </cell>
          <cell r="H2067" t="str">
            <v>Voluntary controlled school</v>
          </cell>
          <cell r="I2067">
            <v>10893</v>
          </cell>
          <cell r="J2067">
            <v>19117.8</v>
          </cell>
        </row>
        <row r="2068">
          <cell r="B2068">
            <v>3533009</v>
          </cell>
          <cell r="C2068">
            <v>353</v>
          </cell>
          <cell r="D2068" t="str">
            <v>Oldham</v>
          </cell>
          <cell r="E2068">
            <v>3009</v>
          </cell>
          <cell r="F2068" t="str">
            <v>Holy Trinity CofE Dobcross Primary School</v>
          </cell>
          <cell r="G2068" t="str">
            <v>Maintained</v>
          </cell>
          <cell r="H2068" t="str">
            <v>Voluntary controlled school</v>
          </cell>
          <cell r="I2068">
            <v>18674</v>
          </cell>
          <cell r="J2068">
            <v>31566.6</v>
          </cell>
        </row>
        <row r="2069">
          <cell r="B2069">
            <v>3533010</v>
          </cell>
          <cell r="C2069">
            <v>353</v>
          </cell>
          <cell r="D2069" t="str">
            <v>Oldham</v>
          </cell>
          <cell r="E2069">
            <v>3010</v>
          </cell>
          <cell r="F2069" t="str">
            <v>Thornham St James CofE Primary School</v>
          </cell>
          <cell r="G2069" t="str">
            <v>Maintained</v>
          </cell>
          <cell r="H2069" t="str">
            <v>Voluntary controlled school</v>
          </cell>
          <cell r="I2069">
            <v>19322</v>
          </cell>
          <cell r="J2069">
            <v>30677.399999999998</v>
          </cell>
        </row>
        <row r="2070">
          <cell r="B2070">
            <v>3533011</v>
          </cell>
          <cell r="C2070">
            <v>353</v>
          </cell>
          <cell r="D2070" t="str">
            <v>Oldham</v>
          </cell>
          <cell r="E2070">
            <v>3011</v>
          </cell>
          <cell r="F2070" t="str">
            <v>Christ Church CofE Primary School</v>
          </cell>
          <cell r="G2070" t="str">
            <v>Maintained</v>
          </cell>
          <cell r="H2070" t="str">
            <v>Voluntary controlled school</v>
          </cell>
          <cell r="I2070">
            <v>10374</v>
          </cell>
          <cell r="J2070">
            <v>17784</v>
          </cell>
        </row>
        <row r="2071">
          <cell r="B2071">
            <v>3533012</v>
          </cell>
          <cell r="C2071">
            <v>353</v>
          </cell>
          <cell r="D2071" t="str">
            <v>Oldham</v>
          </cell>
          <cell r="E2071">
            <v>3012</v>
          </cell>
          <cell r="F2071" t="str">
            <v>Hey-with-Zion Primary School</v>
          </cell>
          <cell r="G2071" t="str">
            <v>Maintained</v>
          </cell>
          <cell r="H2071" t="str">
            <v>Voluntary controlled school</v>
          </cell>
          <cell r="I2071">
            <v>18414</v>
          </cell>
          <cell r="J2071">
            <v>32455.8</v>
          </cell>
        </row>
        <row r="2072">
          <cell r="B2072">
            <v>3533303</v>
          </cell>
          <cell r="C2072">
            <v>353</v>
          </cell>
          <cell r="D2072" t="str">
            <v>Oldham</v>
          </cell>
          <cell r="E2072">
            <v>3303</v>
          </cell>
          <cell r="F2072" t="str">
            <v>St Thomas Moorside CofE (VA) Primary School</v>
          </cell>
          <cell r="G2072" t="str">
            <v>Maintained</v>
          </cell>
          <cell r="H2072" t="str">
            <v>Voluntary aided school</v>
          </cell>
          <cell r="I2072">
            <v>11282</v>
          </cell>
          <cell r="J2072">
            <v>19340.099999999999</v>
          </cell>
        </row>
        <row r="2073">
          <cell r="B2073">
            <v>3533315</v>
          </cell>
          <cell r="C2073">
            <v>353</v>
          </cell>
          <cell r="D2073" t="str">
            <v>Oldham</v>
          </cell>
          <cell r="E2073">
            <v>3315</v>
          </cell>
          <cell r="F2073" t="str">
            <v>St Thomas CofE Primary School</v>
          </cell>
          <cell r="G2073" t="str">
            <v>Maintained</v>
          </cell>
          <cell r="H2073" t="str">
            <v>Voluntary aided school</v>
          </cell>
          <cell r="I2073">
            <v>35272</v>
          </cell>
          <cell r="J2073">
            <v>52240.499999999993</v>
          </cell>
        </row>
        <row r="2074">
          <cell r="B2074">
            <v>3533325</v>
          </cell>
          <cell r="C2074">
            <v>353</v>
          </cell>
          <cell r="D2074" t="str">
            <v>Oldham</v>
          </cell>
          <cell r="E2074">
            <v>3325</v>
          </cell>
          <cell r="F2074" t="str">
            <v>St Hugh's CofE Primary School</v>
          </cell>
          <cell r="G2074" t="str">
            <v>Maintained</v>
          </cell>
          <cell r="H2074" t="str">
            <v>Voluntary aided school</v>
          </cell>
          <cell r="I2074">
            <v>12449</v>
          </cell>
          <cell r="J2074">
            <v>16227.9</v>
          </cell>
        </row>
        <row r="2075">
          <cell r="B2075">
            <v>3533326</v>
          </cell>
          <cell r="C2075">
            <v>353</v>
          </cell>
          <cell r="D2075" t="str">
            <v>Oldham</v>
          </cell>
          <cell r="E2075">
            <v>3326</v>
          </cell>
          <cell r="F2075" t="str">
            <v>St Agnes CofE Primary School</v>
          </cell>
          <cell r="G2075" t="str">
            <v>Maintained</v>
          </cell>
          <cell r="H2075" t="str">
            <v>Voluntary aided school</v>
          </cell>
          <cell r="I2075">
            <v>7262</v>
          </cell>
          <cell r="J2075">
            <v>10670.4</v>
          </cell>
        </row>
        <row r="2076">
          <cell r="B2076">
            <v>3533328</v>
          </cell>
          <cell r="C2076">
            <v>353</v>
          </cell>
          <cell r="D2076" t="str">
            <v>Oldham</v>
          </cell>
          <cell r="E2076">
            <v>3328</v>
          </cell>
          <cell r="F2076" t="str">
            <v>Holy Rosary RC Junior Infant and Nursery School</v>
          </cell>
          <cell r="G2076" t="str">
            <v>Maintained</v>
          </cell>
          <cell r="H2076" t="str">
            <v>Voluntary aided school</v>
          </cell>
          <cell r="I2076">
            <v>13746</v>
          </cell>
          <cell r="J2076">
            <v>21118.5</v>
          </cell>
        </row>
        <row r="2077">
          <cell r="B2077">
            <v>3533329</v>
          </cell>
          <cell r="C2077">
            <v>353</v>
          </cell>
          <cell r="D2077" t="str">
            <v>Oldham</v>
          </cell>
          <cell r="E2077">
            <v>3329</v>
          </cell>
          <cell r="F2077" t="str">
            <v>St Hilda's CofE Primary School</v>
          </cell>
          <cell r="G2077" t="str">
            <v>Maintained</v>
          </cell>
          <cell r="H2077" t="str">
            <v>Voluntary aided school</v>
          </cell>
          <cell r="I2077">
            <v>27103</v>
          </cell>
          <cell r="J2077">
            <v>39347.1</v>
          </cell>
        </row>
        <row r="2078">
          <cell r="B2078">
            <v>3533330</v>
          </cell>
          <cell r="C2078">
            <v>353</v>
          </cell>
          <cell r="D2078" t="str">
            <v>Oldham</v>
          </cell>
          <cell r="E2078">
            <v>3330</v>
          </cell>
          <cell r="F2078" t="str">
            <v>St Martin's CofE Junior Infant and Nursery School</v>
          </cell>
          <cell r="G2078" t="str">
            <v>Maintained</v>
          </cell>
          <cell r="H2078" t="str">
            <v>Voluntary aided school</v>
          </cell>
          <cell r="I2078">
            <v>14135</v>
          </cell>
          <cell r="J2078">
            <v>22674.6</v>
          </cell>
        </row>
        <row r="2079">
          <cell r="B2079">
            <v>3533333</v>
          </cell>
          <cell r="C2079">
            <v>353</v>
          </cell>
          <cell r="D2079" t="str">
            <v>Oldham</v>
          </cell>
          <cell r="E2079">
            <v>3333</v>
          </cell>
          <cell r="F2079" t="str">
            <v>St Margaret's CofE Junior Infant and Nursery School</v>
          </cell>
          <cell r="G2079" t="str">
            <v>Maintained</v>
          </cell>
          <cell r="H2079" t="str">
            <v>Voluntary aided school</v>
          </cell>
          <cell r="I2079">
            <v>16340</v>
          </cell>
          <cell r="J2079">
            <v>23119.199999999997</v>
          </cell>
        </row>
        <row r="2080">
          <cell r="B2080">
            <v>3533341</v>
          </cell>
          <cell r="C2080">
            <v>353</v>
          </cell>
          <cell r="D2080" t="str">
            <v>Oldham</v>
          </cell>
          <cell r="E2080">
            <v>3341</v>
          </cell>
          <cell r="F2080" t="str">
            <v>Christ Church CofE Primary School</v>
          </cell>
          <cell r="G2080" t="str">
            <v>Maintained</v>
          </cell>
          <cell r="H2080" t="str">
            <v>Voluntary aided school</v>
          </cell>
          <cell r="I2080">
            <v>22694</v>
          </cell>
          <cell r="J2080">
            <v>36234.899999999994</v>
          </cell>
        </row>
        <row r="2081">
          <cell r="B2081">
            <v>3533342</v>
          </cell>
          <cell r="C2081">
            <v>353</v>
          </cell>
          <cell r="D2081" t="str">
            <v>Oldham</v>
          </cell>
          <cell r="E2081">
            <v>3342</v>
          </cell>
          <cell r="F2081" t="str">
            <v>St Luke's CofE Primary School</v>
          </cell>
          <cell r="G2081" t="str">
            <v>Maintained</v>
          </cell>
          <cell r="H2081" t="str">
            <v>Voluntary aided school</v>
          </cell>
          <cell r="I2081">
            <v>10634</v>
          </cell>
          <cell r="J2081">
            <v>17561.699999999997</v>
          </cell>
        </row>
        <row r="2082">
          <cell r="B2082">
            <v>3533344</v>
          </cell>
          <cell r="C2082">
            <v>353</v>
          </cell>
          <cell r="D2082" t="str">
            <v>Oldham</v>
          </cell>
          <cell r="E2082">
            <v>3344</v>
          </cell>
          <cell r="F2082" t="str">
            <v>St Matthew's CofE Primary School</v>
          </cell>
          <cell r="G2082" t="str">
            <v>Maintained</v>
          </cell>
          <cell r="H2082" t="str">
            <v>Voluntary aided school</v>
          </cell>
          <cell r="I2082">
            <v>38384</v>
          </cell>
          <cell r="J2082">
            <v>62466.299999999996</v>
          </cell>
        </row>
        <row r="2083">
          <cell r="B2083">
            <v>3533345</v>
          </cell>
          <cell r="C2083">
            <v>353</v>
          </cell>
          <cell r="D2083" t="str">
            <v>Oldham</v>
          </cell>
          <cell r="E2083">
            <v>3345</v>
          </cell>
          <cell r="F2083" t="str">
            <v>East Crompton St James CofE Primary School</v>
          </cell>
          <cell r="G2083" t="str">
            <v>Maintained</v>
          </cell>
          <cell r="H2083" t="str">
            <v>Voluntary aided school</v>
          </cell>
          <cell r="I2083">
            <v>13746</v>
          </cell>
          <cell r="J2083">
            <v>18228.599999999999</v>
          </cell>
        </row>
        <row r="2084">
          <cell r="B2084">
            <v>3533346</v>
          </cell>
          <cell r="C2084">
            <v>353</v>
          </cell>
          <cell r="D2084" t="str">
            <v>Oldham</v>
          </cell>
          <cell r="E2084">
            <v>3346</v>
          </cell>
          <cell r="F2084" t="str">
            <v>St Mary's CofE Primary School High Crompton</v>
          </cell>
          <cell r="G2084" t="str">
            <v>Maintained</v>
          </cell>
          <cell r="H2084" t="str">
            <v>Voluntary aided school</v>
          </cell>
          <cell r="I2084">
            <v>22175</v>
          </cell>
          <cell r="J2084">
            <v>38013.299999999996</v>
          </cell>
        </row>
        <row r="2085">
          <cell r="B2085">
            <v>3533351</v>
          </cell>
          <cell r="C2085">
            <v>353</v>
          </cell>
          <cell r="D2085" t="str">
            <v>Oldham</v>
          </cell>
          <cell r="E2085">
            <v>3351</v>
          </cell>
          <cell r="F2085" t="str">
            <v>St Thomas' Leesfield CofE Primary School</v>
          </cell>
          <cell r="G2085" t="str">
            <v>Maintained</v>
          </cell>
          <cell r="H2085" t="str">
            <v>Voluntary aided school</v>
          </cell>
          <cell r="I2085">
            <v>17247</v>
          </cell>
          <cell r="J2085">
            <v>28898.999999999996</v>
          </cell>
        </row>
        <row r="2086">
          <cell r="B2086">
            <v>3533353</v>
          </cell>
          <cell r="C2086">
            <v>353</v>
          </cell>
          <cell r="D2086" t="str">
            <v>Oldham</v>
          </cell>
          <cell r="E2086">
            <v>3353</v>
          </cell>
          <cell r="F2086" t="str">
            <v>St Anne's CofE (Aided) Primary School</v>
          </cell>
          <cell r="G2086" t="str">
            <v>Maintained</v>
          </cell>
          <cell r="H2086" t="str">
            <v>Voluntary aided school</v>
          </cell>
          <cell r="I2086">
            <v>22434</v>
          </cell>
          <cell r="J2086">
            <v>35790.299999999996</v>
          </cell>
        </row>
        <row r="2087">
          <cell r="B2087">
            <v>3533358</v>
          </cell>
          <cell r="C2087">
            <v>353</v>
          </cell>
          <cell r="D2087" t="str">
            <v>Oldham</v>
          </cell>
          <cell r="E2087">
            <v>3358</v>
          </cell>
          <cell r="F2087" t="str">
            <v>Corpus Christi RC Primary School</v>
          </cell>
          <cell r="G2087" t="str">
            <v>Maintained</v>
          </cell>
          <cell r="H2087" t="str">
            <v>Voluntary aided school</v>
          </cell>
          <cell r="I2087">
            <v>26195</v>
          </cell>
          <cell r="J2087">
            <v>40458.6</v>
          </cell>
        </row>
        <row r="2088">
          <cell r="B2088">
            <v>3533359</v>
          </cell>
          <cell r="C2088">
            <v>353</v>
          </cell>
          <cell r="D2088" t="str">
            <v>Oldham</v>
          </cell>
          <cell r="E2088">
            <v>3359</v>
          </cell>
          <cell r="F2088" t="str">
            <v>St Joseph's RC Junior Infant and Nursery School</v>
          </cell>
          <cell r="G2088" t="str">
            <v>Maintained</v>
          </cell>
          <cell r="H2088" t="str">
            <v>Voluntary aided school</v>
          </cell>
          <cell r="I2088">
            <v>22694</v>
          </cell>
          <cell r="J2088">
            <v>38457.899999999994</v>
          </cell>
        </row>
        <row r="2089">
          <cell r="B2089">
            <v>3533362</v>
          </cell>
          <cell r="C2089">
            <v>353</v>
          </cell>
          <cell r="D2089" t="str">
            <v>Oldham</v>
          </cell>
          <cell r="E2089">
            <v>3362</v>
          </cell>
          <cell r="F2089" t="str">
            <v>St Edward's RC School</v>
          </cell>
          <cell r="G2089" t="str">
            <v>Maintained</v>
          </cell>
          <cell r="H2089" t="str">
            <v>Voluntary aided school</v>
          </cell>
          <cell r="I2089">
            <v>21656</v>
          </cell>
          <cell r="J2089">
            <v>33345</v>
          </cell>
        </row>
        <row r="2090">
          <cell r="B2090">
            <v>3533363</v>
          </cell>
          <cell r="C2090">
            <v>353</v>
          </cell>
          <cell r="D2090" t="str">
            <v>Oldham</v>
          </cell>
          <cell r="E2090">
            <v>3363</v>
          </cell>
          <cell r="F2090" t="str">
            <v>Ss Aidan and Oswald's Roman Catholic Primary School</v>
          </cell>
          <cell r="G2090" t="str">
            <v>Maintained</v>
          </cell>
          <cell r="H2090" t="str">
            <v>Voluntary aided school</v>
          </cell>
          <cell r="I2090">
            <v>24509</v>
          </cell>
          <cell r="J2090">
            <v>39124.799999999996</v>
          </cell>
        </row>
        <row r="2091">
          <cell r="B2091">
            <v>3533364</v>
          </cell>
          <cell r="C2091">
            <v>353</v>
          </cell>
          <cell r="D2091" t="str">
            <v>Oldham</v>
          </cell>
          <cell r="E2091">
            <v>3364</v>
          </cell>
          <cell r="F2091" t="str">
            <v>St Herbert's RC School</v>
          </cell>
          <cell r="G2091" t="str">
            <v>Maintained</v>
          </cell>
          <cell r="H2091" t="str">
            <v>Voluntary aided school</v>
          </cell>
          <cell r="I2091">
            <v>23990</v>
          </cell>
          <cell r="J2091">
            <v>38235.599999999999</v>
          </cell>
        </row>
        <row r="2092">
          <cell r="B2092">
            <v>3533366</v>
          </cell>
          <cell r="C2092">
            <v>353</v>
          </cell>
          <cell r="D2092" t="str">
            <v>Oldham</v>
          </cell>
          <cell r="E2092">
            <v>3366</v>
          </cell>
          <cell r="F2092" t="str">
            <v>Greenfield St Mary's CofE School</v>
          </cell>
          <cell r="G2092" t="str">
            <v>Maintained</v>
          </cell>
          <cell r="H2092" t="str">
            <v>Voluntary aided school</v>
          </cell>
          <cell r="I2092">
            <v>19841</v>
          </cell>
          <cell r="J2092">
            <v>33789.599999999999</v>
          </cell>
        </row>
        <row r="2093">
          <cell r="B2093">
            <v>3533400</v>
          </cell>
          <cell r="C2093">
            <v>353</v>
          </cell>
          <cell r="D2093" t="str">
            <v>Oldham</v>
          </cell>
          <cell r="E2093">
            <v>3400</v>
          </cell>
          <cell r="F2093" t="str">
            <v>Holy Family RC Primary School</v>
          </cell>
          <cell r="G2093" t="str">
            <v>Maintained</v>
          </cell>
          <cell r="H2093" t="str">
            <v>Voluntary aided school</v>
          </cell>
          <cell r="I2093">
            <v>11153</v>
          </cell>
          <cell r="J2093">
            <v>14004.9</v>
          </cell>
        </row>
        <row r="2094">
          <cell r="B2094">
            <v>3533401</v>
          </cell>
          <cell r="C2094">
            <v>353</v>
          </cell>
          <cell r="D2094" t="str">
            <v>Oldham</v>
          </cell>
          <cell r="E2094">
            <v>3401</v>
          </cell>
          <cell r="F2094" t="str">
            <v>St Anne's RC Primary School</v>
          </cell>
          <cell r="G2094" t="str">
            <v>Maintained</v>
          </cell>
          <cell r="H2094" t="str">
            <v>Voluntary aided school</v>
          </cell>
          <cell r="I2094">
            <v>15951</v>
          </cell>
          <cell r="J2094">
            <v>23119.199999999997</v>
          </cell>
        </row>
        <row r="2095">
          <cell r="B2095">
            <v>3533402</v>
          </cell>
          <cell r="C2095">
            <v>353</v>
          </cell>
          <cell r="D2095" t="str">
            <v>Oldham</v>
          </cell>
          <cell r="E2095">
            <v>3402</v>
          </cell>
          <cell r="F2095" t="str">
            <v>St Patrick's RC Primary and Nursery School</v>
          </cell>
          <cell r="G2095" t="str">
            <v>Maintained</v>
          </cell>
          <cell r="H2095" t="str">
            <v>Voluntary aided school</v>
          </cell>
          <cell r="I2095">
            <v>14265</v>
          </cell>
          <cell r="J2095">
            <v>21118.5</v>
          </cell>
        </row>
        <row r="2096">
          <cell r="B2096">
            <v>3533403</v>
          </cell>
          <cell r="C2096">
            <v>353</v>
          </cell>
          <cell r="D2096" t="str">
            <v>Oldham</v>
          </cell>
          <cell r="E2096">
            <v>3403</v>
          </cell>
          <cell r="F2096" t="str">
            <v>St Mary's RC Primary School</v>
          </cell>
          <cell r="G2096" t="str">
            <v>Maintained</v>
          </cell>
          <cell r="H2096" t="str">
            <v>Voluntary aided school</v>
          </cell>
          <cell r="I2096">
            <v>34624</v>
          </cell>
          <cell r="J2096">
            <v>58242.6</v>
          </cell>
        </row>
        <row r="2097">
          <cell r="B2097">
            <v>3542000</v>
          </cell>
          <cell r="C2097">
            <v>354</v>
          </cell>
          <cell r="D2097" t="str">
            <v>Rochdale</v>
          </cell>
          <cell r="E2097">
            <v>2000</v>
          </cell>
          <cell r="F2097" t="str">
            <v>Brimrod Community Primary School</v>
          </cell>
          <cell r="G2097" t="str">
            <v>Maintained</v>
          </cell>
          <cell r="H2097" t="str">
            <v>Community school</v>
          </cell>
          <cell r="I2097">
            <v>13746</v>
          </cell>
          <cell r="J2097">
            <v>18895.5</v>
          </cell>
        </row>
        <row r="2098">
          <cell r="B2098">
            <v>3542002</v>
          </cell>
          <cell r="C2098">
            <v>354</v>
          </cell>
          <cell r="D2098" t="str">
            <v>Rochdale</v>
          </cell>
          <cell r="E2098">
            <v>2002</v>
          </cell>
          <cell r="F2098" t="str">
            <v>Castleton Primary School</v>
          </cell>
          <cell r="G2098" t="str">
            <v>Maintained</v>
          </cell>
          <cell r="H2098" t="str">
            <v>Community school</v>
          </cell>
          <cell r="I2098">
            <v>23472</v>
          </cell>
          <cell r="J2098">
            <v>38235.599999999999</v>
          </cell>
        </row>
        <row r="2099">
          <cell r="B2099">
            <v>3542003</v>
          </cell>
          <cell r="C2099">
            <v>354</v>
          </cell>
          <cell r="D2099" t="str">
            <v>Rochdale</v>
          </cell>
          <cell r="E2099">
            <v>2003</v>
          </cell>
          <cell r="F2099" t="str">
            <v>Shawclough Community Primary School</v>
          </cell>
          <cell r="G2099" t="str">
            <v>Maintained</v>
          </cell>
          <cell r="H2099" t="str">
            <v>Community school</v>
          </cell>
          <cell r="I2099">
            <v>37606</v>
          </cell>
          <cell r="J2099">
            <v>56908.799999999996</v>
          </cell>
        </row>
        <row r="2100">
          <cell r="B2100">
            <v>3542006</v>
          </cell>
          <cell r="C2100">
            <v>354</v>
          </cell>
          <cell r="D2100" t="str">
            <v>Rochdale</v>
          </cell>
          <cell r="E2100">
            <v>2006</v>
          </cell>
          <cell r="F2100" t="str">
            <v>Greenbank Primary School</v>
          </cell>
          <cell r="G2100" t="str">
            <v>Maintained</v>
          </cell>
          <cell r="H2100" t="str">
            <v>Community school</v>
          </cell>
          <cell r="I2100">
            <v>29826</v>
          </cell>
          <cell r="J2100">
            <v>51128.999999999993</v>
          </cell>
        </row>
        <row r="2101">
          <cell r="B2101">
            <v>3542009</v>
          </cell>
          <cell r="C2101">
            <v>354</v>
          </cell>
          <cell r="D2101" t="str">
            <v>Rochdale</v>
          </cell>
          <cell r="E2101">
            <v>2009</v>
          </cell>
          <cell r="F2101" t="str">
            <v>Heybrook Primary School</v>
          </cell>
          <cell r="G2101" t="str">
            <v>Maintained</v>
          </cell>
          <cell r="H2101" t="str">
            <v>Community school</v>
          </cell>
          <cell r="I2101">
            <v>45646</v>
          </cell>
          <cell r="J2101">
            <v>72914.399999999994</v>
          </cell>
        </row>
        <row r="2102">
          <cell r="B2102">
            <v>3542015</v>
          </cell>
          <cell r="C2102">
            <v>354</v>
          </cell>
          <cell r="D2102" t="str">
            <v>Rochdale</v>
          </cell>
          <cell r="E2102">
            <v>2015</v>
          </cell>
          <cell r="F2102" t="str">
            <v>Meanwood Community Nursery and Primary School</v>
          </cell>
          <cell r="G2102" t="str">
            <v>Maintained</v>
          </cell>
          <cell r="H2102" t="str">
            <v>Community school</v>
          </cell>
          <cell r="I2102">
            <v>25287</v>
          </cell>
          <cell r="J2102">
            <v>33567.299999999996</v>
          </cell>
        </row>
        <row r="2103">
          <cell r="B2103">
            <v>3542018</v>
          </cell>
          <cell r="C2103">
            <v>354</v>
          </cell>
          <cell r="D2103" t="str">
            <v>Rochdale</v>
          </cell>
          <cell r="E2103">
            <v>2018</v>
          </cell>
          <cell r="F2103" t="str">
            <v>Norden Community Primary School</v>
          </cell>
          <cell r="G2103" t="str">
            <v>Maintained</v>
          </cell>
          <cell r="H2103" t="str">
            <v>Community school</v>
          </cell>
          <cell r="I2103">
            <v>35142</v>
          </cell>
          <cell r="J2103">
            <v>59131.799999999996</v>
          </cell>
        </row>
        <row r="2104">
          <cell r="B2104">
            <v>3542021</v>
          </cell>
          <cell r="C2104">
            <v>354</v>
          </cell>
          <cell r="D2104" t="str">
            <v>Rochdale</v>
          </cell>
          <cell r="E2104">
            <v>2021</v>
          </cell>
          <cell r="F2104" t="str">
            <v>Spotland Primary School</v>
          </cell>
          <cell r="G2104" t="str">
            <v>Maintained</v>
          </cell>
          <cell r="H2104" t="str">
            <v>Community school</v>
          </cell>
          <cell r="I2104">
            <v>34235</v>
          </cell>
          <cell r="J2104">
            <v>57797.999999999993</v>
          </cell>
        </row>
        <row r="2105">
          <cell r="B2105">
            <v>3542024</v>
          </cell>
          <cell r="C2105">
            <v>354</v>
          </cell>
          <cell r="D2105" t="str">
            <v>Rochdale</v>
          </cell>
          <cell r="E2105">
            <v>2024</v>
          </cell>
          <cell r="F2105" t="str">
            <v>Lowerplace Primary School</v>
          </cell>
          <cell r="G2105" t="str">
            <v>Maintained</v>
          </cell>
          <cell r="H2105" t="str">
            <v>Community school</v>
          </cell>
          <cell r="I2105">
            <v>34364</v>
          </cell>
          <cell r="J2105">
            <v>56241.899999999994</v>
          </cell>
        </row>
        <row r="2106">
          <cell r="B2106">
            <v>3542025</v>
          </cell>
          <cell r="C2106">
            <v>354</v>
          </cell>
          <cell r="D2106" t="str">
            <v>Rochdale</v>
          </cell>
          <cell r="E2106">
            <v>2025</v>
          </cell>
          <cell r="F2106" t="str">
            <v>Marland Hill Community Primary School</v>
          </cell>
          <cell r="G2106" t="str">
            <v>Maintained</v>
          </cell>
          <cell r="H2106" t="str">
            <v>Community school</v>
          </cell>
          <cell r="I2106">
            <v>31252</v>
          </cell>
          <cell r="J2106">
            <v>56908.799999999996</v>
          </cell>
        </row>
        <row r="2107">
          <cell r="B2107">
            <v>3542027</v>
          </cell>
          <cell r="C2107">
            <v>354</v>
          </cell>
          <cell r="D2107" t="str">
            <v>Rochdale</v>
          </cell>
          <cell r="E2107">
            <v>2027</v>
          </cell>
          <cell r="F2107" t="str">
            <v>Caldershaw Primary School</v>
          </cell>
          <cell r="G2107" t="str">
            <v>Maintained</v>
          </cell>
          <cell r="H2107" t="str">
            <v>Community school</v>
          </cell>
          <cell r="I2107">
            <v>22175</v>
          </cell>
          <cell r="J2107">
            <v>37346.399999999994</v>
          </cell>
        </row>
        <row r="2108">
          <cell r="B2108">
            <v>3542028</v>
          </cell>
          <cell r="C2108">
            <v>354</v>
          </cell>
          <cell r="D2108" t="str">
            <v>Rochdale</v>
          </cell>
          <cell r="E2108">
            <v>2028</v>
          </cell>
          <cell r="F2108" t="str">
            <v>Belfield Community School</v>
          </cell>
          <cell r="G2108" t="str">
            <v>Maintained</v>
          </cell>
          <cell r="H2108" t="str">
            <v>Community school</v>
          </cell>
          <cell r="I2108">
            <v>29826</v>
          </cell>
          <cell r="J2108">
            <v>50239.799999999996</v>
          </cell>
        </row>
        <row r="2109">
          <cell r="B2109">
            <v>3542029</v>
          </cell>
          <cell r="C2109">
            <v>354</v>
          </cell>
          <cell r="D2109" t="str">
            <v>Rochdale</v>
          </cell>
          <cell r="E2109">
            <v>2029</v>
          </cell>
          <cell r="F2109" t="str">
            <v>Whittaker Moss Primary School</v>
          </cell>
          <cell r="G2109" t="str">
            <v>Maintained</v>
          </cell>
          <cell r="H2109" t="str">
            <v>Community school</v>
          </cell>
          <cell r="I2109">
            <v>40070</v>
          </cell>
          <cell r="J2109">
            <v>67579.199999999997</v>
          </cell>
        </row>
        <row r="2110">
          <cell r="B2110">
            <v>3542032</v>
          </cell>
          <cell r="C2110">
            <v>354</v>
          </cell>
          <cell r="D2110" t="str">
            <v>Rochdale</v>
          </cell>
          <cell r="E2110">
            <v>2032</v>
          </cell>
          <cell r="F2110" t="str">
            <v>Ashfield Valley Primary School</v>
          </cell>
          <cell r="G2110" t="str">
            <v>Maintained</v>
          </cell>
          <cell r="H2110" t="str">
            <v>Community school</v>
          </cell>
          <cell r="I2110">
            <v>16469</v>
          </cell>
          <cell r="J2110">
            <v>27787.499999999996</v>
          </cell>
        </row>
        <row r="2111">
          <cell r="B2111">
            <v>3542036</v>
          </cell>
          <cell r="C2111">
            <v>354</v>
          </cell>
          <cell r="D2111" t="str">
            <v>Rochdale</v>
          </cell>
          <cell r="E2111">
            <v>2036</v>
          </cell>
          <cell r="F2111" t="str">
            <v>Littleborough Community Primary School</v>
          </cell>
          <cell r="G2111" t="str">
            <v>Maintained</v>
          </cell>
          <cell r="H2111" t="str">
            <v>Community school</v>
          </cell>
          <cell r="I2111">
            <v>30215</v>
          </cell>
          <cell r="J2111">
            <v>44237.7</v>
          </cell>
        </row>
        <row r="2112">
          <cell r="B2112">
            <v>3542039</v>
          </cell>
          <cell r="C2112">
            <v>354</v>
          </cell>
          <cell r="D2112" t="str">
            <v>Rochdale</v>
          </cell>
          <cell r="E2112">
            <v>2039</v>
          </cell>
          <cell r="F2112" t="str">
            <v>Alkrington Primary School</v>
          </cell>
          <cell r="G2112" t="str">
            <v>Maintained</v>
          </cell>
          <cell r="H2112" t="str">
            <v>Community school</v>
          </cell>
          <cell r="I2112">
            <v>40329</v>
          </cell>
          <cell r="J2112">
            <v>65356.2</v>
          </cell>
        </row>
        <row r="2113">
          <cell r="B2113">
            <v>3542041</v>
          </cell>
          <cell r="C2113">
            <v>354</v>
          </cell>
          <cell r="D2113" t="str">
            <v>Rochdale</v>
          </cell>
          <cell r="E2113">
            <v>2041</v>
          </cell>
          <cell r="F2113" t="str">
            <v>Boarshaw Community Primary School</v>
          </cell>
          <cell r="G2113" t="str">
            <v>Maintained</v>
          </cell>
          <cell r="H2113" t="str">
            <v>Community school</v>
          </cell>
          <cell r="I2113">
            <v>15172</v>
          </cell>
          <cell r="J2113">
            <v>25342.199999999997</v>
          </cell>
        </row>
        <row r="2114">
          <cell r="B2114">
            <v>3542044</v>
          </cell>
          <cell r="C2114">
            <v>354</v>
          </cell>
          <cell r="D2114" t="str">
            <v>Rochdale</v>
          </cell>
          <cell r="E2114">
            <v>2044</v>
          </cell>
          <cell r="F2114" t="str">
            <v>Newhey Community Primary School</v>
          </cell>
          <cell r="G2114" t="str">
            <v>Maintained</v>
          </cell>
          <cell r="H2114" t="str">
            <v>Community school</v>
          </cell>
          <cell r="I2114">
            <v>20489</v>
          </cell>
          <cell r="J2114">
            <v>33122.699999999997</v>
          </cell>
        </row>
        <row r="2115">
          <cell r="B2115">
            <v>3542047</v>
          </cell>
          <cell r="C2115">
            <v>354</v>
          </cell>
          <cell r="D2115" t="str">
            <v>Rochdale</v>
          </cell>
          <cell r="E2115">
            <v>2047</v>
          </cell>
          <cell r="F2115" t="str">
            <v>Elm Wood Primary School</v>
          </cell>
          <cell r="G2115" t="str">
            <v>Maintained</v>
          </cell>
          <cell r="H2115" t="str">
            <v>Community school</v>
          </cell>
          <cell r="I2115">
            <v>31512</v>
          </cell>
          <cell r="J2115">
            <v>46905.299999999996</v>
          </cell>
        </row>
        <row r="2116">
          <cell r="B2116">
            <v>3542048</v>
          </cell>
          <cell r="C2116">
            <v>354</v>
          </cell>
          <cell r="D2116" t="str">
            <v>Rochdale</v>
          </cell>
          <cell r="E2116">
            <v>2048</v>
          </cell>
          <cell r="F2116" t="str">
            <v>Hollin Primary School</v>
          </cell>
          <cell r="G2116" t="str">
            <v>Maintained</v>
          </cell>
          <cell r="H2116" t="str">
            <v>Community school</v>
          </cell>
          <cell r="I2116">
            <v>18933</v>
          </cell>
          <cell r="J2116">
            <v>29565.899999999998</v>
          </cell>
        </row>
        <row r="2117">
          <cell r="B2117">
            <v>3542061</v>
          </cell>
          <cell r="C2117">
            <v>354</v>
          </cell>
          <cell r="D2117" t="str">
            <v>Rochdale</v>
          </cell>
          <cell r="E2117">
            <v>2061</v>
          </cell>
          <cell r="F2117" t="str">
            <v>Harwood Park Primary School</v>
          </cell>
          <cell r="G2117" t="str">
            <v>Maintained</v>
          </cell>
          <cell r="H2117" t="str">
            <v>Community school</v>
          </cell>
          <cell r="I2117">
            <v>19841</v>
          </cell>
          <cell r="J2117">
            <v>34678.799999999996</v>
          </cell>
        </row>
        <row r="2118">
          <cell r="B2118">
            <v>3542062</v>
          </cell>
          <cell r="C2118">
            <v>354</v>
          </cell>
          <cell r="D2118" t="str">
            <v>Rochdale</v>
          </cell>
          <cell r="E2118">
            <v>2062</v>
          </cell>
          <cell r="F2118" t="str">
            <v>Heap Bridge Village Primary School</v>
          </cell>
          <cell r="G2118" t="str">
            <v>Maintained</v>
          </cell>
          <cell r="H2118" t="str">
            <v>Community school</v>
          </cell>
          <cell r="I2118">
            <v>17118</v>
          </cell>
          <cell r="J2118">
            <v>27342.899999999998</v>
          </cell>
        </row>
        <row r="2119">
          <cell r="B2119">
            <v>3542063</v>
          </cell>
          <cell r="C2119">
            <v>354</v>
          </cell>
          <cell r="D2119" t="str">
            <v>Rochdale</v>
          </cell>
          <cell r="E2119">
            <v>2063</v>
          </cell>
          <cell r="F2119" t="str">
            <v>Hopwood Community Primary School</v>
          </cell>
          <cell r="G2119" t="str">
            <v>Maintained</v>
          </cell>
          <cell r="H2119" t="str">
            <v>Community school</v>
          </cell>
          <cell r="I2119">
            <v>39940</v>
          </cell>
          <cell r="J2119">
            <v>66467.7</v>
          </cell>
        </row>
        <row r="2120">
          <cell r="B2120">
            <v>3542064</v>
          </cell>
          <cell r="C2120">
            <v>354</v>
          </cell>
          <cell r="D2120" t="str">
            <v>Rochdale</v>
          </cell>
          <cell r="E2120">
            <v>2064</v>
          </cell>
          <cell r="F2120" t="str">
            <v>Parkfield Primary School</v>
          </cell>
          <cell r="G2120" t="str">
            <v>Maintained</v>
          </cell>
          <cell r="H2120" t="str">
            <v>Community school</v>
          </cell>
          <cell r="I2120">
            <v>16469</v>
          </cell>
          <cell r="J2120">
            <v>25342.199999999997</v>
          </cell>
        </row>
        <row r="2121">
          <cell r="B2121">
            <v>3542065</v>
          </cell>
          <cell r="C2121">
            <v>354</v>
          </cell>
          <cell r="D2121" t="str">
            <v>Rochdale</v>
          </cell>
          <cell r="E2121">
            <v>2065</v>
          </cell>
          <cell r="F2121" t="str">
            <v>Hamer Community Primary School</v>
          </cell>
          <cell r="G2121" t="str">
            <v>Maintained</v>
          </cell>
          <cell r="H2121" t="str">
            <v>Community school</v>
          </cell>
          <cell r="I2121">
            <v>24120</v>
          </cell>
          <cell r="J2121">
            <v>38902.5</v>
          </cell>
        </row>
        <row r="2122">
          <cell r="B2122">
            <v>3543002</v>
          </cell>
          <cell r="C2122">
            <v>354</v>
          </cell>
          <cell r="D2122" t="str">
            <v>Rochdale</v>
          </cell>
          <cell r="E2122">
            <v>3002</v>
          </cell>
          <cell r="F2122" t="str">
            <v>St Edward's Church of England Primary School</v>
          </cell>
          <cell r="G2122" t="str">
            <v>Maintained</v>
          </cell>
          <cell r="H2122" t="str">
            <v>Voluntary controlled school</v>
          </cell>
          <cell r="I2122">
            <v>29826</v>
          </cell>
          <cell r="J2122">
            <v>50684.399999999994</v>
          </cell>
        </row>
        <row r="2123">
          <cell r="B2123">
            <v>3543003</v>
          </cell>
          <cell r="C2123">
            <v>354</v>
          </cell>
          <cell r="D2123" t="str">
            <v>Rochdale</v>
          </cell>
          <cell r="E2123">
            <v>3003</v>
          </cell>
          <cell r="F2123" t="str">
            <v>St Peter's Church of England Primary School</v>
          </cell>
          <cell r="G2123" t="str">
            <v>Maintained</v>
          </cell>
          <cell r="H2123" t="str">
            <v>Voluntary controlled school</v>
          </cell>
          <cell r="I2123">
            <v>29307</v>
          </cell>
          <cell r="J2123">
            <v>45571.5</v>
          </cell>
        </row>
        <row r="2124">
          <cell r="B2124">
            <v>3543004</v>
          </cell>
          <cell r="C2124">
            <v>354</v>
          </cell>
          <cell r="D2124" t="str">
            <v>Rochdale</v>
          </cell>
          <cell r="E2124">
            <v>3004</v>
          </cell>
          <cell r="F2124" t="str">
            <v>St Mary's Church of England Primary School, Balderstone</v>
          </cell>
          <cell r="G2124" t="str">
            <v>Maintained</v>
          </cell>
          <cell r="H2124" t="str">
            <v>Voluntary controlled school</v>
          </cell>
          <cell r="I2124">
            <v>13746</v>
          </cell>
          <cell r="J2124">
            <v>22452.3</v>
          </cell>
        </row>
        <row r="2125">
          <cell r="B2125">
            <v>3543006</v>
          </cell>
          <cell r="C2125">
            <v>354</v>
          </cell>
          <cell r="D2125" t="str">
            <v>Rochdale</v>
          </cell>
          <cell r="E2125">
            <v>3006</v>
          </cell>
          <cell r="F2125" t="str">
            <v>St Luke's Church of England Primary School</v>
          </cell>
          <cell r="G2125" t="str">
            <v>Maintained</v>
          </cell>
          <cell r="H2125" t="str">
            <v>Voluntary controlled school</v>
          </cell>
          <cell r="I2125">
            <v>29826</v>
          </cell>
          <cell r="J2125">
            <v>49128.299999999996</v>
          </cell>
        </row>
        <row r="2126">
          <cell r="B2126">
            <v>3543007</v>
          </cell>
          <cell r="C2126">
            <v>354</v>
          </cell>
          <cell r="D2126" t="str">
            <v>Rochdale</v>
          </cell>
          <cell r="E2126">
            <v>3007</v>
          </cell>
          <cell r="F2126" t="str">
            <v>St John's VA Church of England Primary School, Thornham</v>
          </cell>
          <cell r="G2126" t="str">
            <v>Maintained</v>
          </cell>
          <cell r="H2126" t="str">
            <v>Voluntary aided school</v>
          </cell>
          <cell r="I2126">
            <v>7911</v>
          </cell>
          <cell r="J2126">
            <v>14894.099999999999</v>
          </cell>
        </row>
        <row r="2127">
          <cell r="B2127">
            <v>3543011</v>
          </cell>
          <cell r="C2127">
            <v>354</v>
          </cell>
          <cell r="D2127" t="str">
            <v>Rochdale</v>
          </cell>
          <cell r="E2127">
            <v>3011</v>
          </cell>
          <cell r="F2127" t="str">
            <v>St Gabriel's Church of England Primary School</v>
          </cell>
          <cell r="G2127" t="str">
            <v>Maintained</v>
          </cell>
          <cell r="H2127" t="str">
            <v>Voluntary controlled school</v>
          </cell>
          <cell r="I2127">
            <v>14913</v>
          </cell>
          <cell r="J2127">
            <v>26453.699999999997</v>
          </cell>
        </row>
        <row r="2128">
          <cell r="B2128">
            <v>3543013</v>
          </cell>
          <cell r="C2128">
            <v>354</v>
          </cell>
          <cell r="D2128" t="str">
            <v>Rochdale</v>
          </cell>
          <cell r="E2128">
            <v>3013</v>
          </cell>
          <cell r="F2128" t="str">
            <v>Stansfield Hall Church of England/Free Church Primary School</v>
          </cell>
          <cell r="G2128" t="str">
            <v>Maintained</v>
          </cell>
          <cell r="H2128" t="str">
            <v>Voluntary controlled school</v>
          </cell>
          <cell r="I2128">
            <v>9596</v>
          </cell>
          <cell r="J2128">
            <v>15560.999999999998</v>
          </cell>
        </row>
        <row r="2129">
          <cell r="B2129">
            <v>3543014</v>
          </cell>
          <cell r="C2129">
            <v>354</v>
          </cell>
          <cell r="D2129" t="str">
            <v>Rochdale</v>
          </cell>
          <cell r="E2129">
            <v>3014</v>
          </cell>
          <cell r="F2129" t="str">
            <v>All Souls Church of England Primary School</v>
          </cell>
          <cell r="G2129" t="str">
            <v>Maintained</v>
          </cell>
          <cell r="H2129" t="str">
            <v>Voluntary controlled school</v>
          </cell>
          <cell r="I2129">
            <v>20489</v>
          </cell>
          <cell r="J2129">
            <v>32455.8</v>
          </cell>
        </row>
        <row r="2130">
          <cell r="B2130">
            <v>3543016</v>
          </cell>
          <cell r="C2130">
            <v>354</v>
          </cell>
          <cell r="D2130" t="str">
            <v>Rochdale</v>
          </cell>
          <cell r="E2130">
            <v>3016</v>
          </cell>
          <cell r="F2130" t="str">
            <v>Little Heaton Church of England Primary School</v>
          </cell>
          <cell r="G2130" t="str">
            <v>Maintained</v>
          </cell>
          <cell r="H2130" t="str">
            <v>Voluntary controlled school</v>
          </cell>
          <cell r="I2130">
            <v>12449</v>
          </cell>
          <cell r="J2130">
            <v>23341.5</v>
          </cell>
        </row>
        <row r="2131">
          <cell r="B2131">
            <v>3543305</v>
          </cell>
          <cell r="C2131">
            <v>354</v>
          </cell>
          <cell r="D2131" t="str">
            <v>Rochdale</v>
          </cell>
          <cell r="E2131">
            <v>3305</v>
          </cell>
          <cell r="F2131" t="str">
            <v>St Michael's Church of England Primary School, Bamford</v>
          </cell>
          <cell r="G2131" t="str">
            <v>Maintained</v>
          </cell>
          <cell r="H2131" t="str">
            <v>Voluntary aided school</v>
          </cell>
          <cell r="I2131">
            <v>19322</v>
          </cell>
          <cell r="J2131">
            <v>33789.599999999999</v>
          </cell>
        </row>
        <row r="2132">
          <cell r="B2132">
            <v>3543306</v>
          </cell>
          <cell r="C2132">
            <v>354</v>
          </cell>
          <cell r="D2132" t="str">
            <v>Rochdale</v>
          </cell>
          <cell r="E2132">
            <v>3306</v>
          </cell>
          <cell r="F2132" t="str">
            <v>Holy Trinity Church of England Primary School</v>
          </cell>
          <cell r="G2132" t="str">
            <v>Maintained</v>
          </cell>
          <cell r="H2132" t="str">
            <v>Voluntary aided school</v>
          </cell>
          <cell r="I2132">
            <v>20489</v>
          </cell>
          <cell r="J2132">
            <v>33567.299999999996</v>
          </cell>
        </row>
        <row r="2133">
          <cell r="B2133">
            <v>3543307</v>
          </cell>
          <cell r="C2133">
            <v>354</v>
          </cell>
          <cell r="D2133" t="str">
            <v>Rochdale</v>
          </cell>
          <cell r="E2133">
            <v>3307</v>
          </cell>
          <cell r="F2133" t="str">
            <v>St Margaret's Church of England Primary School</v>
          </cell>
          <cell r="G2133" t="str">
            <v>Maintained</v>
          </cell>
          <cell r="H2133" t="str">
            <v>Voluntary aided school</v>
          </cell>
          <cell r="I2133">
            <v>14135</v>
          </cell>
          <cell r="J2133">
            <v>25119.899999999998</v>
          </cell>
        </row>
        <row r="2134">
          <cell r="B2134">
            <v>3543310</v>
          </cell>
          <cell r="C2134">
            <v>354</v>
          </cell>
          <cell r="D2134" t="str">
            <v>Rochdale</v>
          </cell>
          <cell r="E2134">
            <v>3310</v>
          </cell>
          <cell r="F2134" t="str">
            <v>St Mary's Roman Catholic Primary School, Littleborough</v>
          </cell>
          <cell r="G2134" t="str">
            <v>Maintained</v>
          </cell>
          <cell r="H2134" t="str">
            <v>Voluntary aided school</v>
          </cell>
          <cell r="I2134">
            <v>18803</v>
          </cell>
          <cell r="J2134">
            <v>29121.3</v>
          </cell>
        </row>
        <row r="2135">
          <cell r="B2135">
            <v>3543311</v>
          </cell>
          <cell r="C2135">
            <v>354</v>
          </cell>
          <cell r="D2135" t="str">
            <v>Rochdale</v>
          </cell>
          <cell r="E2135">
            <v>3311</v>
          </cell>
          <cell r="F2135" t="str">
            <v>St Peter's Roman Catholic Primary School, Rochdale</v>
          </cell>
          <cell r="G2135" t="str">
            <v>Maintained</v>
          </cell>
          <cell r="H2135" t="str">
            <v>Voluntary aided school</v>
          </cell>
          <cell r="I2135">
            <v>18933</v>
          </cell>
          <cell r="J2135">
            <v>28898.999999999996</v>
          </cell>
        </row>
        <row r="2136">
          <cell r="B2136">
            <v>3543312</v>
          </cell>
          <cell r="C2136">
            <v>354</v>
          </cell>
          <cell r="D2136" t="str">
            <v>Rochdale</v>
          </cell>
          <cell r="E2136">
            <v>3312</v>
          </cell>
          <cell r="F2136" t="str">
            <v>St Mary's Roman Catholic Primary School, Middleton</v>
          </cell>
          <cell r="G2136" t="str">
            <v>Maintained</v>
          </cell>
          <cell r="H2136" t="str">
            <v>Voluntary aided school</v>
          </cell>
          <cell r="I2136">
            <v>31641</v>
          </cell>
          <cell r="J2136">
            <v>57353.399999999994</v>
          </cell>
        </row>
        <row r="2137">
          <cell r="B2137">
            <v>3543319</v>
          </cell>
          <cell r="C2137">
            <v>354</v>
          </cell>
          <cell r="D2137" t="str">
            <v>Rochdale</v>
          </cell>
          <cell r="E2137">
            <v>3319</v>
          </cell>
          <cell r="F2137" t="str">
            <v>St Thomas More Roman Catholic Primary School, Middleton, Rochdale</v>
          </cell>
          <cell r="G2137" t="str">
            <v>Maintained</v>
          </cell>
          <cell r="H2137" t="str">
            <v>Voluntary aided school</v>
          </cell>
          <cell r="I2137">
            <v>27492</v>
          </cell>
          <cell r="J2137">
            <v>47794.499999999993</v>
          </cell>
        </row>
        <row r="2138">
          <cell r="B2138">
            <v>3543321</v>
          </cell>
          <cell r="C2138">
            <v>354</v>
          </cell>
          <cell r="D2138" t="str">
            <v>Rochdale</v>
          </cell>
          <cell r="E2138">
            <v>3321</v>
          </cell>
          <cell r="F2138" t="str">
            <v>Middleton Parish Church School</v>
          </cell>
          <cell r="G2138" t="str">
            <v>Maintained</v>
          </cell>
          <cell r="H2138" t="str">
            <v>Voluntary aided school</v>
          </cell>
          <cell r="I2138">
            <v>36050</v>
          </cell>
          <cell r="J2138">
            <v>62021.7</v>
          </cell>
        </row>
        <row r="2139">
          <cell r="B2139">
            <v>3543322</v>
          </cell>
          <cell r="C2139">
            <v>354</v>
          </cell>
          <cell r="D2139" t="str">
            <v>Rochdale</v>
          </cell>
          <cell r="E2139">
            <v>3322</v>
          </cell>
          <cell r="F2139" t="str">
            <v>St Michael's Church of England Primary School, Alkrington</v>
          </cell>
          <cell r="G2139" t="str">
            <v>Maintained</v>
          </cell>
          <cell r="H2139" t="str">
            <v>Voluntary aided school</v>
          </cell>
          <cell r="I2139">
            <v>19192</v>
          </cell>
          <cell r="J2139">
            <v>32455.8</v>
          </cell>
        </row>
        <row r="2140">
          <cell r="B2140">
            <v>3543323</v>
          </cell>
          <cell r="C2140">
            <v>354</v>
          </cell>
          <cell r="D2140" t="str">
            <v>Rochdale</v>
          </cell>
          <cell r="E2140">
            <v>3323</v>
          </cell>
          <cell r="F2140" t="str">
            <v>Milnrow Parish Church of England Primary School</v>
          </cell>
          <cell r="G2140" t="str">
            <v>Maintained</v>
          </cell>
          <cell r="H2140" t="str">
            <v>Voluntary aided school</v>
          </cell>
          <cell r="I2140">
            <v>16599</v>
          </cell>
          <cell r="J2140">
            <v>25564.499999999996</v>
          </cell>
        </row>
        <row r="2141">
          <cell r="B2141">
            <v>3543325</v>
          </cell>
          <cell r="C2141">
            <v>354</v>
          </cell>
          <cell r="D2141" t="str">
            <v>Rochdale</v>
          </cell>
          <cell r="E2141">
            <v>3325</v>
          </cell>
          <cell r="F2141" t="str">
            <v>St Thomas' Church of England Primary School</v>
          </cell>
          <cell r="G2141" t="str">
            <v>Maintained</v>
          </cell>
          <cell r="H2141" t="str">
            <v>Voluntary aided school</v>
          </cell>
          <cell r="I2141">
            <v>13876</v>
          </cell>
          <cell r="J2141">
            <v>21340.799999999999</v>
          </cell>
        </row>
        <row r="2142">
          <cell r="B2142">
            <v>3543500</v>
          </cell>
          <cell r="C2142">
            <v>354</v>
          </cell>
          <cell r="D2142" t="str">
            <v>Rochdale</v>
          </cell>
          <cell r="E2142">
            <v>3500</v>
          </cell>
          <cell r="F2142" t="str">
            <v>St Gabriel's Roman Catholic Primary School, Rochdale</v>
          </cell>
          <cell r="G2142" t="str">
            <v>Maintained</v>
          </cell>
          <cell r="H2142" t="str">
            <v>Voluntary aided school</v>
          </cell>
          <cell r="I2142">
            <v>18414</v>
          </cell>
          <cell r="J2142">
            <v>31121.999999999996</v>
          </cell>
        </row>
        <row r="2143">
          <cell r="B2143">
            <v>3543501</v>
          </cell>
          <cell r="C2143">
            <v>354</v>
          </cell>
          <cell r="D2143" t="str">
            <v>Rochdale</v>
          </cell>
          <cell r="E2143">
            <v>3501</v>
          </cell>
          <cell r="F2143" t="str">
            <v>St John's Roman Catholic Primary School, Rochdale</v>
          </cell>
          <cell r="G2143" t="str">
            <v>Maintained</v>
          </cell>
          <cell r="H2143" t="str">
            <v>Voluntary aided school</v>
          </cell>
          <cell r="I2143">
            <v>15691</v>
          </cell>
          <cell r="J2143">
            <v>24452.999999999996</v>
          </cell>
        </row>
        <row r="2144">
          <cell r="B2144">
            <v>3543505</v>
          </cell>
          <cell r="C2144">
            <v>354</v>
          </cell>
          <cell r="D2144" t="str">
            <v>Rochdale</v>
          </cell>
          <cell r="E2144">
            <v>3505</v>
          </cell>
          <cell r="F2144" t="str">
            <v>Sacred Heart Roman Catholic Primary School  Rochdale</v>
          </cell>
          <cell r="G2144" t="str">
            <v>Maintained</v>
          </cell>
          <cell r="H2144" t="str">
            <v>Voluntary aided school</v>
          </cell>
          <cell r="I2144">
            <v>17636</v>
          </cell>
          <cell r="J2144">
            <v>28898.999999999996</v>
          </cell>
        </row>
        <row r="2145">
          <cell r="B2145">
            <v>3543506</v>
          </cell>
          <cell r="C2145">
            <v>354</v>
          </cell>
          <cell r="D2145" t="str">
            <v>Rochdale</v>
          </cell>
          <cell r="E2145">
            <v>3506</v>
          </cell>
          <cell r="F2145" t="str">
            <v>All Saints Church of England Primary School</v>
          </cell>
          <cell r="G2145" t="str">
            <v>Maintained</v>
          </cell>
          <cell r="H2145" t="str">
            <v>Voluntary aided school</v>
          </cell>
          <cell r="I2145">
            <v>15172</v>
          </cell>
          <cell r="J2145">
            <v>26898.3</v>
          </cell>
        </row>
        <row r="2146">
          <cell r="B2146">
            <v>3543507</v>
          </cell>
          <cell r="C2146">
            <v>354</v>
          </cell>
          <cell r="D2146" t="str">
            <v>Rochdale</v>
          </cell>
          <cell r="E2146">
            <v>3507</v>
          </cell>
          <cell r="F2146" t="str">
            <v>Holy Family Roman Catholic Primary School, Rochdale</v>
          </cell>
          <cell r="G2146" t="str">
            <v>Maintained</v>
          </cell>
          <cell r="H2146" t="str">
            <v>Voluntary aided school</v>
          </cell>
          <cell r="I2146">
            <v>15172</v>
          </cell>
          <cell r="J2146">
            <v>22452.3</v>
          </cell>
        </row>
        <row r="2147">
          <cell r="B2147">
            <v>3543508</v>
          </cell>
          <cell r="C2147">
            <v>354</v>
          </cell>
          <cell r="D2147" t="str">
            <v>Rochdale</v>
          </cell>
          <cell r="E2147">
            <v>3508</v>
          </cell>
          <cell r="F2147" t="str">
            <v>St Vincent's Roman Catholic Primary School, Rochdale</v>
          </cell>
          <cell r="G2147" t="str">
            <v>Maintained</v>
          </cell>
          <cell r="H2147" t="str">
            <v>Voluntary aided school</v>
          </cell>
          <cell r="I2147">
            <v>35272</v>
          </cell>
          <cell r="J2147">
            <v>58242.6</v>
          </cell>
        </row>
        <row r="2148">
          <cell r="B2148">
            <v>3543510</v>
          </cell>
          <cell r="C2148">
            <v>354</v>
          </cell>
          <cell r="D2148" t="str">
            <v>Rochdale</v>
          </cell>
          <cell r="E2148">
            <v>3510</v>
          </cell>
          <cell r="F2148" t="str">
            <v>St Joseph's Roman Catholic Primary School, Rochdale</v>
          </cell>
          <cell r="G2148" t="str">
            <v>Maintained</v>
          </cell>
          <cell r="H2148" t="str">
            <v>Voluntary aided school</v>
          </cell>
          <cell r="I2148">
            <v>31901</v>
          </cell>
          <cell r="J2148">
            <v>53351.999999999993</v>
          </cell>
        </row>
        <row r="2149">
          <cell r="B2149">
            <v>3545200</v>
          </cell>
          <cell r="C2149">
            <v>354</v>
          </cell>
          <cell r="D2149" t="str">
            <v>Rochdale</v>
          </cell>
          <cell r="E2149">
            <v>5200</v>
          </cell>
          <cell r="F2149" t="str">
            <v>Crossgates Primary School</v>
          </cell>
          <cell r="G2149" t="str">
            <v>Maintained</v>
          </cell>
          <cell r="H2149" t="str">
            <v>Foundation school</v>
          </cell>
          <cell r="I2149">
            <v>32030</v>
          </cell>
          <cell r="J2149">
            <v>50906.7</v>
          </cell>
        </row>
        <row r="2150">
          <cell r="B2150">
            <v>3545201</v>
          </cell>
          <cell r="C2150">
            <v>354</v>
          </cell>
          <cell r="D2150" t="str">
            <v>Rochdale</v>
          </cell>
          <cell r="E2150">
            <v>5201</v>
          </cell>
          <cell r="F2150" t="str">
            <v>Smithy Bridge Foundation Primary School</v>
          </cell>
          <cell r="G2150" t="str">
            <v>Maintained</v>
          </cell>
          <cell r="H2150" t="str">
            <v>Foundation school</v>
          </cell>
          <cell r="I2150">
            <v>37217</v>
          </cell>
          <cell r="J2150">
            <v>65133.899999999994</v>
          </cell>
        </row>
        <row r="2151">
          <cell r="B2151">
            <v>3545203</v>
          </cell>
          <cell r="C2151">
            <v>354</v>
          </cell>
          <cell r="D2151" t="str">
            <v>Rochdale</v>
          </cell>
          <cell r="E2151">
            <v>5203</v>
          </cell>
          <cell r="F2151" t="str">
            <v>St John Fisher Roman Catholic Primary School, Rochdale</v>
          </cell>
          <cell r="G2151" t="str">
            <v>Maintained</v>
          </cell>
          <cell r="H2151" t="str">
            <v>Voluntary aided school</v>
          </cell>
          <cell r="I2151">
            <v>16729</v>
          </cell>
          <cell r="J2151">
            <v>28898.999999999996</v>
          </cell>
        </row>
        <row r="2152">
          <cell r="B2152">
            <v>3545204</v>
          </cell>
          <cell r="C2152">
            <v>354</v>
          </cell>
          <cell r="D2152" t="str">
            <v>Rochdale</v>
          </cell>
          <cell r="E2152">
            <v>5204</v>
          </cell>
          <cell r="F2152" t="str">
            <v>Healey Foundation Primary School</v>
          </cell>
          <cell r="G2152" t="str">
            <v>Maintained</v>
          </cell>
          <cell r="H2152" t="str">
            <v>Foundation school</v>
          </cell>
          <cell r="I2152">
            <v>19322</v>
          </cell>
          <cell r="J2152">
            <v>30677.399999999998</v>
          </cell>
        </row>
        <row r="2153">
          <cell r="B2153">
            <v>3547006</v>
          </cell>
          <cell r="C2153">
            <v>354</v>
          </cell>
          <cell r="D2153" t="str">
            <v>Rochdale</v>
          </cell>
          <cell r="E2153">
            <v>7006</v>
          </cell>
          <cell r="F2153" t="str">
            <v>Brownhill School</v>
          </cell>
          <cell r="G2153" t="str">
            <v>Maintained</v>
          </cell>
          <cell r="H2153" t="str">
            <v>Community special school</v>
          </cell>
          <cell r="I2153">
            <v>0</v>
          </cell>
          <cell r="J2153">
            <v>0</v>
          </cell>
        </row>
        <row r="2154">
          <cell r="B2154">
            <v>3552011</v>
          </cell>
          <cell r="C2154">
            <v>355</v>
          </cell>
          <cell r="D2154" t="str">
            <v>Salford</v>
          </cell>
          <cell r="E2154">
            <v>2011</v>
          </cell>
          <cell r="F2154" t="str">
            <v>Lower Kersal Community Primary School</v>
          </cell>
          <cell r="G2154" t="str">
            <v>Maintained</v>
          </cell>
          <cell r="H2154" t="str">
            <v>Community school</v>
          </cell>
          <cell r="I2154">
            <v>9596</v>
          </cell>
          <cell r="J2154">
            <v>13782.599999999999</v>
          </cell>
        </row>
        <row r="2155">
          <cell r="B2155">
            <v>3552026</v>
          </cell>
          <cell r="C2155">
            <v>355</v>
          </cell>
          <cell r="D2155" t="str">
            <v>Salford</v>
          </cell>
          <cell r="E2155">
            <v>2026</v>
          </cell>
          <cell r="F2155" t="str">
            <v>Summerville Primary School</v>
          </cell>
          <cell r="G2155" t="str">
            <v>Maintained</v>
          </cell>
          <cell r="H2155" t="str">
            <v>Community school</v>
          </cell>
          <cell r="I2155">
            <v>14783</v>
          </cell>
          <cell r="J2155">
            <v>24675.3</v>
          </cell>
        </row>
        <row r="2156">
          <cell r="B2156">
            <v>3552036</v>
          </cell>
          <cell r="C2156">
            <v>355</v>
          </cell>
          <cell r="D2156" t="str">
            <v>Salford</v>
          </cell>
          <cell r="E2156">
            <v>2036</v>
          </cell>
          <cell r="F2156" t="str">
            <v>Brentnall Primary School</v>
          </cell>
          <cell r="G2156" t="str">
            <v>Maintained</v>
          </cell>
          <cell r="H2156" t="str">
            <v>Community school</v>
          </cell>
          <cell r="I2156">
            <v>13876</v>
          </cell>
          <cell r="J2156">
            <v>18673.199999999997</v>
          </cell>
        </row>
        <row r="2157">
          <cell r="B2157">
            <v>3552037</v>
          </cell>
          <cell r="C2157">
            <v>355</v>
          </cell>
          <cell r="D2157" t="str">
            <v>Salford</v>
          </cell>
          <cell r="E2157">
            <v>2037</v>
          </cell>
          <cell r="F2157" t="str">
            <v>Light Oaks Infant School</v>
          </cell>
          <cell r="G2157" t="str">
            <v>Maintained</v>
          </cell>
          <cell r="H2157" t="str">
            <v>Community school</v>
          </cell>
          <cell r="I2157">
            <v>43312</v>
          </cell>
          <cell r="J2157">
            <v>72692.099999999991</v>
          </cell>
        </row>
        <row r="2158">
          <cell r="B2158">
            <v>3552040</v>
          </cell>
          <cell r="C2158">
            <v>355</v>
          </cell>
          <cell r="D2158" t="str">
            <v>Salford</v>
          </cell>
          <cell r="E2158">
            <v>2040</v>
          </cell>
          <cell r="F2158" t="str">
            <v>The Friars Primary School</v>
          </cell>
          <cell r="G2158" t="str">
            <v>Maintained</v>
          </cell>
          <cell r="H2158" t="str">
            <v>Community school</v>
          </cell>
          <cell r="I2158">
            <v>25676</v>
          </cell>
          <cell r="J2158">
            <v>42681.599999999999</v>
          </cell>
        </row>
        <row r="2159">
          <cell r="B2159">
            <v>3552051</v>
          </cell>
          <cell r="C2159">
            <v>355</v>
          </cell>
          <cell r="D2159" t="str">
            <v>Salford</v>
          </cell>
          <cell r="E2159">
            <v>2051</v>
          </cell>
          <cell r="F2159" t="str">
            <v>Wharton Primary School</v>
          </cell>
          <cell r="G2159" t="str">
            <v>Maintained</v>
          </cell>
          <cell r="H2159" t="str">
            <v>Community school</v>
          </cell>
          <cell r="I2159">
            <v>13487</v>
          </cell>
          <cell r="J2159">
            <v>26231.399999999998</v>
          </cell>
        </row>
        <row r="2160">
          <cell r="B2160">
            <v>3552052</v>
          </cell>
          <cell r="C2160">
            <v>355</v>
          </cell>
          <cell r="D2160" t="str">
            <v>Salford</v>
          </cell>
          <cell r="E2160">
            <v>2052</v>
          </cell>
          <cell r="F2160" t="str">
            <v>Irlam Primary School</v>
          </cell>
          <cell r="G2160" t="str">
            <v>Maintained</v>
          </cell>
          <cell r="H2160" t="str">
            <v>Community school</v>
          </cell>
          <cell r="I2160">
            <v>27621</v>
          </cell>
          <cell r="J2160">
            <v>45349.2</v>
          </cell>
        </row>
        <row r="2161">
          <cell r="B2161">
            <v>3552057</v>
          </cell>
          <cell r="C2161">
            <v>355</v>
          </cell>
          <cell r="D2161" t="str">
            <v>Salford</v>
          </cell>
          <cell r="E2161">
            <v>2057</v>
          </cell>
          <cell r="F2161" t="str">
            <v>Clarendon Road Community Primary School</v>
          </cell>
          <cell r="G2161" t="str">
            <v>Maintained</v>
          </cell>
          <cell r="H2161" t="str">
            <v>Community school</v>
          </cell>
          <cell r="I2161">
            <v>20748</v>
          </cell>
          <cell r="J2161">
            <v>37124.1</v>
          </cell>
        </row>
        <row r="2162">
          <cell r="B2162">
            <v>3552059</v>
          </cell>
          <cell r="C2162">
            <v>355</v>
          </cell>
          <cell r="D2162" t="str">
            <v>Salford</v>
          </cell>
          <cell r="E2162">
            <v>2059</v>
          </cell>
          <cell r="F2162" t="str">
            <v>Lewis Street Primary School</v>
          </cell>
          <cell r="G2162" t="str">
            <v>Maintained</v>
          </cell>
          <cell r="H2162" t="str">
            <v>Community school</v>
          </cell>
          <cell r="I2162">
            <v>24379</v>
          </cell>
          <cell r="J2162">
            <v>39569.399999999994</v>
          </cell>
        </row>
        <row r="2163">
          <cell r="B2163">
            <v>3552061</v>
          </cell>
          <cell r="C2163">
            <v>355</v>
          </cell>
          <cell r="D2163" t="str">
            <v>Salford</v>
          </cell>
          <cell r="E2163">
            <v>2061</v>
          </cell>
          <cell r="F2163" t="str">
            <v>Monton Green Primary School</v>
          </cell>
          <cell r="G2163" t="str">
            <v>Maintained</v>
          </cell>
          <cell r="H2163" t="str">
            <v>Community school</v>
          </cell>
          <cell r="I2163">
            <v>42145</v>
          </cell>
          <cell r="J2163">
            <v>73136.7</v>
          </cell>
        </row>
        <row r="2164">
          <cell r="B2164">
            <v>3552062</v>
          </cell>
          <cell r="C2164">
            <v>355</v>
          </cell>
          <cell r="D2164" t="str">
            <v>Salford</v>
          </cell>
          <cell r="E2164">
            <v>2062</v>
          </cell>
          <cell r="F2164" t="str">
            <v>Westwood Park Community Primary School</v>
          </cell>
          <cell r="G2164" t="str">
            <v>Maintained</v>
          </cell>
          <cell r="H2164" t="str">
            <v>Community school</v>
          </cell>
          <cell r="I2164">
            <v>16469</v>
          </cell>
          <cell r="J2164">
            <v>21340.799999999999</v>
          </cell>
        </row>
        <row r="2165">
          <cell r="B2165">
            <v>3552063</v>
          </cell>
          <cell r="C2165">
            <v>355</v>
          </cell>
          <cell r="D2165" t="str">
            <v>Salford</v>
          </cell>
          <cell r="E2165">
            <v>2063</v>
          </cell>
          <cell r="F2165" t="str">
            <v>Beech Street Community Primary School</v>
          </cell>
          <cell r="G2165" t="str">
            <v>Maintained</v>
          </cell>
          <cell r="H2165" t="str">
            <v>Community school</v>
          </cell>
          <cell r="I2165">
            <v>14135</v>
          </cell>
          <cell r="J2165">
            <v>27120.6</v>
          </cell>
        </row>
        <row r="2166">
          <cell r="B2166">
            <v>3552065</v>
          </cell>
          <cell r="C2166">
            <v>355</v>
          </cell>
          <cell r="D2166" t="str">
            <v>Salford</v>
          </cell>
          <cell r="E2166">
            <v>2065</v>
          </cell>
          <cell r="F2166" t="str">
            <v>Clifton Primary School</v>
          </cell>
          <cell r="G2166" t="str">
            <v>Maintained</v>
          </cell>
          <cell r="H2166" t="str">
            <v>Community school</v>
          </cell>
          <cell r="I2166">
            <v>12579</v>
          </cell>
          <cell r="J2166">
            <v>21563.1</v>
          </cell>
        </row>
        <row r="2167">
          <cell r="B2167">
            <v>3552070</v>
          </cell>
          <cell r="C2167">
            <v>355</v>
          </cell>
          <cell r="D2167" t="str">
            <v>Salford</v>
          </cell>
          <cell r="E2167">
            <v>2070</v>
          </cell>
          <cell r="F2167" t="str">
            <v>Moorside Primary School</v>
          </cell>
          <cell r="G2167" t="str">
            <v>Maintained</v>
          </cell>
          <cell r="H2167" t="str">
            <v>Community school</v>
          </cell>
          <cell r="I2167">
            <v>41756</v>
          </cell>
          <cell r="J2167">
            <v>73581.299999999988</v>
          </cell>
        </row>
        <row r="2168">
          <cell r="B2168">
            <v>3552072</v>
          </cell>
          <cell r="C2168">
            <v>355</v>
          </cell>
          <cell r="D2168" t="str">
            <v>Salford</v>
          </cell>
          <cell r="E2168">
            <v>2072</v>
          </cell>
          <cell r="F2168" t="str">
            <v>Mesne Lea Primary School</v>
          </cell>
          <cell r="G2168" t="str">
            <v>Maintained</v>
          </cell>
          <cell r="H2168" t="str">
            <v>Community school</v>
          </cell>
          <cell r="I2168">
            <v>32030</v>
          </cell>
          <cell r="J2168">
            <v>59131.799999999996</v>
          </cell>
        </row>
        <row r="2169">
          <cell r="B2169">
            <v>3552073</v>
          </cell>
          <cell r="C2169">
            <v>355</v>
          </cell>
          <cell r="D2169" t="str">
            <v>Salford</v>
          </cell>
          <cell r="E2169">
            <v>2073</v>
          </cell>
          <cell r="F2169" t="str">
            <v>Bridgewater Primary School</v>
          </cell>
          <cell r="G2169" t="str">
            <v>Maintained</v>
          </cell>
          <cell r="H2169" t="str">
            <v>Community school</v>
          </cell>
          <cell r="I2169">
            <v>18155</v>
          </cell>
          <cell r="J2169">
            <v>27120.6</v>
          </cell>
        </row>
        <row r="2170">
          <cell r="B2170">
            <v>3552074</v>
          </cell>
          <cell r="C2170">
            <v>355</v>
          </cell>
          <cell r="D2170" t="str">
            <v>Salford</v>
          </cell>
          <cell r="E2170">
            <v>2074</v>
          </cell>
          <cell r="F2170" t="str">
            <v>Peel Hall Primary School</v>
          </cell>
          <cell r="G2170" t="str">
            <v>Maintained</v>
          </cell>
          <cell r="H2170" t="str">
            <v>Community school</v>
          </cell>
          <cell r="I2170">
            <v>16080</v>
          </cell>
          <cell r="J2170">
            <v>26675.999999999996</v>
          </cell>
        </row>
        <row r="2171">
          <cell r="B2171">
            <v>3552075</v>
          </cell>
          <cell r="C2171">
            <v>355</v>
          </cell>
          <cell r="D2171" t="str">
            <v>Salford</v>
          </cell>
          <cell r="E2171">
            <v>2075</v>
          </cell>
          <cell r="F2171" t="str">
            <v>Hilton Lane Primary School</v>
          </cell>
          <cell r="G2171" t="str">
            <v>Maintained</v>
          </cell>
          <cell r="H2171" t="str">
            <v>Community school</v>
          </cell>
          <cell r="I2171">
            <v>11412</v>
          </cell>
          <cell r="J2171">
            <v>14449.499999999998</v>
          </cell>
        </row>
        <row r="2172">
          <cell r="B2172">
            <v>3552076</v>
          </cell>
          <cell r="C2172">
            <v>355</v>
          </cell>
          <cell r="D2172" t="str">
            <v>Salford</v>
          </cell>
          <cell r="E2172">
            <v>2076</v>
          </cell>
          <cell r="F2172" t="str">
            <v>Moorfield Community Primary School</v>
          </cell>
          <cell r="G2172" t="str">
            <v>Maintained</v>
          </cell>
          <cell r="H2172" t="str">
            <v>Community school</v>
          </cell>
          <cell r="I2172">
            <v>4409</v>
          </cell>
          <cell r="J2172">
            <v>5557.5</v>
          </cell>
        </row>
        <row r="2173">
          <cell r="B2173">
            <v>3552081</v>
          </cell>
          <cell r="C2173">
            <v>355</v>
          </cell>
          <cell r="D2173" t="str">
            <v>Salford</v>
          </cell>
          <cell r="E2173">
            <v>2081</v>
          </cell>
          <cell r="F2173" t="str">
            <v>Fiddlers Lane Community Primary School</v>
          </cell>
          <cell r="G2173" t="str">
            <v>Maintained</v>
          </cell>
          <cell r="H2173" t="str">
            <v>Community school</v>
          </cell>
          <cell r="I2173">
            <v>13876</v>
          </cell>
          <cell r="J2173">
            <v>20007</v>
          </cell>
        </row>
        <row r="2174">
          <cell r="B2174">
            <v>3552082</v>
          </cell>
          <cell r="C2174">
            <v>355</v>
          </cell>
          <cell r="D2174" t="str">
            <v>Salford</v>
          </cell>
          <cell r="E2174">
            <v>2082</v>
          </cell>
          <cell r="F2174" t="str">
            <v>James Brindley Community Primary School</v>
          </cell>
          <cell r="G2174" t="str">
            <v>Maintained</v>
          </cell>
          <cell r="H2174" t="str">
            <v>Community school</v>
          </cell>
          <cell r="I2174">
            <v>23342</v>
          </cell>
          <cell r="J2174">
            <v>40014</v>
          </cell>
        </row>
        <row r="2175">
          <cell r="B2175">
            <v>3552088</v>
          </cell>
          <cell r="C2175">
            <v>355</v>
          </cell>
          <cell r="D2175" t="str">
            <v>Salford</v>
          </cell>
          <cell r="E2175">
            <v>2088</v>
          </cell>
          <cell r="F2175" t="str">
            <v>North Walkden Primary School</v>
          </cell>
          <cell r="G2175" t="str">
            <v>Maintained</v>
          </cell>
          <cell r="H2175" t="str">
            <v>Community school</v>
          </cell>
          <cell r="I2175">
            <v>10764</v>
          </cell>
          <cell r="J2175">
            <v>17784</v>
          </cell>
        </row>
        <row r="2176">
          <cell r="B2176">
            <v>3552091</v>
          </cell>
          <cell r="C2176">
            <v>355</v>
          </cell>
          <cell r="D2176" t="str">
            <v>Salford</v>
          </cell>
          <cell r="E2176">
            <v>2091</v>
          </cell>
          <cell r="F2176" t="str">
            <v>The Deans Primary School</v>
          </cell>
          <cell r="G2176" t="str">
            <v>Maintained</v>
          </cell>
          <cell r="H2176" t="str">
            <v>Community school</v>
          </cell>
          <cell r="I2176">
            <v>32030</v>
          </cell>
          <cell r="J2176">
            <v>58242.6</v>
          </cell>
        </row>
        <row r="2177">
          <cell r="B2177">
            <v>3552092</v>
          </cell>
          <cell r="C2177">
            <v>355</v>
          </cell>
          <cell r="D2177" t="str">
            <v>Salford</v>
          </cell>
          <cell r="E2177">
            <v>2092</v>
          </cell>
          <cell r="F2177" t="str">
            <v>Mossfield Primary School</v>
          </cell>
          <cell r="G2177" t="str">
            <v>Maintained</v>
          </cell>
          <cell r="H2177" t="str">
            <v>Community school</v>
          </cell>
          <cell r="I2177">
            <v>16210</v>
          </cell>
          <cell r="J2177">
            <v>20673.899999999998</v>
          </cell>
        </row>
        <row r="2178">
          <cell r="B2178">
            <v>3553006</v>
          </cell>
          <cell r="C2178">
            <v>355</v>
          </cell>
          <cell r="D2178" t="str">
            <v>Salford</v>
          </cell>
          <cell r="E2178">
            <v>3006</v>
          </cell>
          <cell r="F2178" t="str">
            <v>St Paul's CofE Primary School</v>
          </cell>
          <cell r="G2178" t="str">
            <v>Maintained</v>
          </cell>
          <cell r="H2178" t="str">
            <v>Voluntary controlled school</v>
          </cell>
          <cell r="I2178">
            <v>13227</v>
          </cell>
          <cell r="J2178">
            <v>20007</v>
          </cell>
        </row>
        <row r="2179">
          <cell r="B2179">
            <v>3553008</v>
          </cell>
          <cell r="C2179">
            <v>355</v>
          </cell>
          <cell r="D2179" t="str">
            <v>Salford</v>
          </cell>
          <cell r="E2179">
            <v>3008</v>
          </cell>
          <cell r="F2179" t="str">
            <v>St John's CofE Primary School</v>
          </cell>
          <cell r="G2179" t="str">
            <v>Maintained</v>
          </cell>
          <cell r="H2179" t="str">
            <v>Voluntary controlled school</v>
          </cell>
          <cell r="I2179">
            <v>32808</v>
          </cell>
          <cell r="J2179">
            <v>55352.7</v>
          </cell>
        </row>
        <row r="2180">
          <cell r="B2180">
            <v>3553017</v>
          </cell>
          <cell r="C2180">
            <v>355</v>
          </cell>
          <cell r="D2180" t="str">
            <v>Salford</v>
          </cell>
          <cell r="E2180">
            <v>3017</v>
          </cell>
          <cell r="F2180" t="str">
            <v>St Luke's CofE Primary School</v>
          </cell>
          <cell r="G2180" t="str">
            <v>Maintained</v>
          </cell>
          <cell r="H2180" t="str">
            <v>Voluntary controlled school</v>
          </cell>
          <cell r="I2180">
            <v>29826</v>
          </cell>
          <cell r="J2180">
            <v>46905.299999999996</v>
          </cell>
        </row>
        <row r="2181">
          <cell r="B2181">
            <v>3553025</v>
          </cell>
          <cell r="C2181">
            <v>355</v>
          </cell>
          <cell r="D2181" t="str">
            <v>Salford</v>
          </cell>
          <cell r="E2181">
            <v>3025</v>
          </cell>
          <cell r="F2181" t="str">
            <v>St George's CofE Primary School</v>
          </cell>
          <cell r="G2181" t="str">
            <v>Maintained</v>
          </cell>
          <cell r="H2181" t="str">
            <v>Voluntary controlled school</v>
          </cell>
          <cell r="I2181">
            <v>10634</v>
          </cell>
          <cell r="J2181">
            <v>18228.599999999999</v>
          </cell>
        </row>
        <row r="2182">
          <cell r="B2182">
            <v>3553030</v>
          </cell>
          <cell r="C2182">
            <v>355</v>
          </cell>
          <cell r="D2182" t="str">
            <v>Salford</v>
          </cell>
          <cell r="E2182">
            <v>3030</v>
          </cell>
          <cell r="F2182" t="str">
            <v>St Andrew's CofE Primary School</v>
          </cell>
          <cell r="G2182" t="str">
            <v>Maintained</v>
          </cell>
          <cell r="H2182" t="str">
            <v>Voluntary controlled school</v>
          </cell>
          <cell r="I2182">
            <v>40718</v>
          </cell>
          <cell r="J2182">
            <v>65578.5</v>
          </cell>
        </row>
        <row r="2183">
          <cell r="B2183">
            <v>3553031</v>
          </cell>
          <cell r="C2183">
            <v>355</v>
          </cell>
          <cell r="D2183" t="str">
            <v>Salford</v>
          </cell>
          <cell r="E2183">
            <v>3031</v>
          </cell>
          <cell r="F2183" t="str">
            <v>St Andrew's CofE Primary School</v>
          </cell>
          <cell r="G2183" t="str">
            <v>Maintained</v>
          </cell>
          <cell r="H2183" t="str">
            <v>Voluntary controlled school</v>
          </cell>
          <cell r="I2183">
            <v>16210</v>
          </cell>
          <cell r="J2183">
            <v>27120.6</v>
          </cell>
        </row>
        <row r="2184">
          <cell r="B2184">
            <v>3553033</v>
          </cell>
          <cell r="C2184">
            <v>355</v>
          </cell>
          <cell r="D2184" t="str">
            <v>Salford</v>
          </cell>
          <cell r="E2184">
            <v>3033</v>
          </cell>
          <cell r="F2184" t="str">
            <v>Christ Church CofE Primary School</v>
          </cell>
          <cell r="G2184" t="str">
            <v>Maintained</v>
          </cell>
          <cell r="H2184" t="str">
            <v>Voluntary aided school</v>
          </cell>
          <cell r="I2184">
            <v>11412</v>
          </cell>
          <cell r="J2184">
            <v>19117.8</v>
          </cell>
        </row>
        <row r="2185">
          <cell r="B2185">
            <v>3553034</v>
          </cell>
          <cell r="C2185">
            <v>355</v>
          </cell>
          <cell r="D2185" t="str">
            <v>Salford</v>
          </cell>
          <cell r="E2185">
            <v>3034</v>
          </cell>
          <cell r="F2185" t="str">
            <v>St Mary's CofE Primary School</v>
          </cell>
          <cell r="G2185" t="str">
            <v>Maintained</v>
          </cell>
          <cell r="H2185" t="str">
            <v>Voluntary controlled school</v>
          </cell>
          <cell r="I2185">
            <v>15821</v>
          </cell>
          <cell r="J2185">
            <v>25119.899999999998</v>
          </cell>
        </row>
        <row r="2186">
          <cell r="B2186">
            <v>3553037</v>
          </cell>
          <cell r="C2186">
            <v>355</v>
          </cell>
          <cell r="D2186" t="str">
            <v>Salford</v>
          </cell>
          <cell r="E2186">
            <v>3037</v>
          </cell>
          <cell r="F2186" t="str">
            <v>St Paul's CofE Primary School</v>
          </cell>
          <cell r="G2186" t="str">
            <v>Maintained</v>
          </cell>
          <cell r="H2186" t="str">
            <v>Voluntary controlled school</v>
          </cell>
          <cell r="I2186">
            <v>16858</v>
          </cell>
          <cell r="J2186">
            <v>26231.399999999998</v>
          </cell>
        </row>
        <row r="2187">
          <cell r="B2187">
            <v>3553039</v>
          </cell>
          <cell r="C2187">
            <v>355</v>
          </cell>
          <cell r="D2187" t="str">
            <v>Salford</v>
          </cell>
          <cell r="E2187">
            <v>3039</v>
          </cell>
          <cell r="F2187" t="str">
            <v>St Andrew's Methodist Primary School</v>
          </cell>
          <cell r="G2187" t="str">
            <v>Maintained</v>
          </cell>
          <cell r="H2187" t="str">
            <v>Voluntary controlled school</v>
          </cell>
          <cell r="I2187">
            <v>15821</v>
          </cell>
          <cell r="J2187">
            <v>25786.799999999999</v>
          </cell>
        </row>
        <row r="2188">
          <cell r="B2188">
            <v>3553040</v>
          </cell>
          <cell r="C2188">
            <v>355</v>
          </cell>
          <cell r="D2188" t="str">
            <v>Salford</v>
          </cell>
          <cell r="E2188">
            <v>3040</v>
          </cell>
          <cell r="F2188" t="str">
            <v>Irlam Endowed Primary School</v>
          </cell>
          <cell r="G2188" t="str">
            <v>Maintained</v>
          </cell>
          <cell r="H2188" t="str">
            <v>Voluntary controlled school</v>
          </cell>
          <cell r="I2188">
            <v>18285</v>
          </cell>
          <cell r="J2188">
            <v>29788.199999999997</v>
          </cell>
        </row>
        <row r="2189">
          <cell r="B2189">
            <v>3553041</v>
          </cell>
          <cell r="C2189">
            <v>355</v>
          </cell>
          <cell r="D2189" t="str">
            <v>Salford</v>
          </cell>
          <cell r="E2189">
            <v>3041</v>
          </cell>
          <cell r="F2189" t="str">
            <v>Wardley CofE Primary School</v>
          </cell>
          <cell r="G2189" t="str">
            <v>Maintained</v>
          </cell>
          <cell r="H2189" t="str">
            <v>Voluntary controlled school</v>
          </cell>
          <cell r="I2189">
            <v>16340</v>
          </cell>
          <cell r="J2189">
            <v>28454.399999999998</v>
          </cell>
        </row>
        <row r="2190">
          <cell r="B2190">
            <v>3553042</v>
          </cell>
          <cell r="C2190">
            <v>355</v>
          </cell>
          <cell r="D2190" t="str">
            <v>Salford</v>
          </cell>
          <cell r="E2190">
            <v>3042</v>
          </cell>
          <cell r="F2190" t="str">
            <v>St Paul's Peel CofE Primary School</v>
          </cell>
          <cell r="G2190" t="str">
            <v>Maintained</v>
          </cell>
          <cell r="H2190" t="str">
            <v>Voluntary controlled school</v>
          </cell>
          <cell r="I2190">
            <v>14524</v>
          </cell>
          <cell r="J2190">
            <v>27565.199999999997</v>
          </cell>
        </row>
        <row r="2191">
          <cell r="B2191">
            <v>3553043</v>
          </cell>
          <cell r="C2191">
            <v>355</v>
          </cell>
          <cell r="D2191" t="str">
            <v>Salford</v>
          </cell>
          <cell r="E2191">
            <v>3043</v>
          </cell>
          <cell r="F2191" t="str">
            <v>Boothstown Methodist Primary School</v>
          </cell>
          <cell r="G2191" t="str">
            <v>Maintained</v>
          </cell>
          <cell r="H2191" t="str">
            <v>Voluntary controlled school</v>
          </cell>
          <cell r="I2191">
            <v>16340</v>
          </cell>
          <cell r="J2191">
            <v>28009.8</v>
          </cell>
        </row>
        <row r="2192">
          <cell r="B2192">
            <v>3553317</v>
          </cell>
          <cell r="C2192">
            <v>355</v>
          </cell>
          <cell r="D2192" t="str">
            <v>Salford</v>
          </cell>
          <cell r="E2192">
            <v>3317</v>
          </cell>
          <cell r="F2192" t="str">
            <v>St Philip's CofE Primary School</v>
          </cell>
          <cell r="G2192" t="str">
            <v>Maintained</v>
          </cell>
          <cell r="H2192" t="str">
            <v>Voluntary aided school</v>
          </cell>
          <cell r="I2192">
            <v>13876</v>
          </cell>
          <cell r="J2192">
            <v>22007.699999999997</v>
          </cell>
        </row>
        <row r="2193">
          <cell r="B2193">
            <v>3553504</v>
          </cell>
          <cell r="C2193">
            <v>355</v>
          </cell>
          <cell r="D2193" t="str">
            <v>Salford</v>
          </cell>
          <cell r="E2193">
            <v>3504</v>
          </cell>
          <cell r="F2193" t="str">
            <v>St Paul's CofE Primary School</v>
          </cell>
          <cell r="G2193" t="str">
            <v>Maintained</v>
          </cell>
          <cell r="H2193" t="str">
            <v>Voluntary aided school</v>
          </cell>
          <cell r="I2193">
            <v>16988</v>
          </cell>
          <cell r="J2193">
            <v>26231.399999999998</v>
          </cell>
        </row>
        <row r="2194">
          <cell r="B2194">
            <v>3553506</v>
          </cell>
          <cell r="C2194">
            <v>355</v>
          </cell>
          <cell r="D2194" t="str">
            <v>Salford</v>
          </cell>
          <cell r="E2194">
            <v>3506</v>
          </cell>
          <cell r="F2194" t="str">
            <v>Godfrey Ermen Memorial CofE Primary School</v>
          </cell>
          <cell r="G2194" t="str">
            <v>Maintained</v>
          </cell>
          <cell r="H2194" t="str">
            <v>Voluntary aided school</v>
          </cell>
          <cell r="I2194">
            <v>26325</v>
          </cell>
          <cell r="J2194">
            <v>47572.2</v>
          </cell>
        </row>
        <row r="2195">
          <cell r="B2195">
            <v>3553511</v>
          </cell>
          <cell r="C2195">
            <v>355</v>
          </cell>
          <cell r="D2195" t="str">
            <v>Salford</v>
          </cell>
          <cell r="E2195">
            <v>3511</v>
          </cell>
          <cell r="F2195" t="str">
            <v>St Peter's CofE Primary School</v>
          </cell>
          <cell r="G2195" t="str">
            <v>Maintained</v>
          </cell>
          <cell r="H2195" t="str">
            <v>Voluntary aided school</v>
          </cell>
          <cell r="I2195">
            <v>15951</v>
          </cell>
          <cell r="J2195">
            <v>25564.499999999996</v>
          </cell>
        </row>
        <row r="2196">
          <cell r="B2196">
            <v>3553512</v>
          </cell>
          <cell r="C2196">
            <v>355</v>
          </cell>
          <cell r="D2196" t="str">
            <v>Salford</v>
          </cell>
          <cell r="E2196">
            <v>3512</v>
          </cell>
          <cell r="F2196" t="str">
            <v>St Mark's CofE Primary School</v>
          </cell>
          <cell r="G2196" t="str">
            <v>Maintained</v>
          </cell>
          <cell r="H2196" t="str">
            <v>Voluntary aided school</v>
          </cell>
          <cell r="I2196">
            <v>41237</v>
          </cell>
          <cell r="J2196">
            <v>69579.899999999994</v>
          </cell>
        </row>
        <row r="2197">
          <cell r="B2197">
            <v>3553513</v>
          </cell>
          <cell r="C2197">
            <v>355</v>
          </cell>
          <cell r="D2197" t="str">
            <v>Salford</v>
          </cell>
          <cell r="E2197">
            <v>3513</v>
          </cell>
          <cell r="F2197" t="str">
            <v>Christ The King RC Primary School</v>
          </cell>
          <cell r="G2197" t="str">
            <v>Maintained</v>
          </cell>
          <cell r="H2197" t="str">
            <v>Voluntary aided school</v>
          </cell>
          <cell r="I2197">
            <v>19841</v>
          </cell>
          <cell r="J2197">
            <v>32678.1</v>
          </cell>
        </row>
        <row r="2198">
          <cell r="B2198">
            <v>3553514</v>
          </cell>
          <cell r="C2198">
            <v>355</v>
          </cell>
          <cell r="D2198" t="str">
            <v>Salford</v>
          </cell>
          <cell r="E2198">
            <v>3514</v>
          </cell>
          <cell r="F2198" t="str">
            <v>St Teresa's RC Primary School</v>
          </cell>
          <cell r="G2198" t="str">
            <v>Maintained</v>
          </cell>
          <cell r="H2198" t="str">
            <v>Voluntary aided school</v>
          </cell>
          <cell r="I2198">
            <v>19452</v>
          </cell>
          <cell r="J2198">
            <v>32233.499999999996</v>
          </cell>
        </row>
        <row r="2199">
          <cell r="B2199">
            <v>3553515</v>
          </cell>
          <cell r="C2199">
            <v>355</v>
          </cell>
          <cell r="D2199" t="str">
            <v>Salford</v>
          </cell>
          <cell r="E2199">
            <v>3515</v>
          </cell>
          <cell r="F2199" t="str">
            <v>Holy Cross and All Saints RC Primary School</v>
          </cell>
          <cell r="G2199" t="str">
            <v>Maintained</v>
          </cell>
          <cell r="H2199" t="str">
            <v>Voluntary aided school</v>
          </cell>
          <cell r="I2199">
            <v>26454</v>
          </cell>
          <cell r="J2199">
            <v>42014.7</v>
          </cell>
        </row>
        <row r="2200">
          <cell r="B2200">
            <v>3553516</v>
          </cell>
          <cell r="C2200">
            <v>355</v>
          </cell>
          <cell r="D2200" t="str">
            <v>Salford</v>
          </cell>
          <cell r="E2200">
            <v>3516</v>
          </cell>
          <cell r="F2200" t="str">
            <v>St Mary's RC Primary School</v>
          </cell>
          <cell r="G2200" t="str">
            <v>Maintained</v>
          </cell>
          <cell r="H2200" t="str">
            <v>Voluntary aided school</v>
          </cell>
          <cell r="I2200">
            <v>21138</v>
          </cell>
          <cell r="J2200">
            <v>34901.1</v>
          </cell>
        </row>
        <row r="2201">
          <cell r="B2201">
            <v>3553518</v>
          </cell>
          <cell r="C2201">
            <v>355</v>
          </cell>
          <cell r="D2201" t="str">
            <v>Salford</v>
          </cell>
          <cell r="E2201">
            <v>3518</v>
          </cell>
          <cell r="F2201" t="str">
            <v>St Gilbert's RC Primary School</v>
          </cell>
          <cell r="G2201" t="str">
            <v>Maintained</v>
          </cell>
          <cell r="H2201" t="str">
            <v>Voluntary aided school</v>
          </cell>
          <cell r="I2201">
            <v>20359</v>
          </cell>
          <cell r="J2201">
            <v>34678.799999999996</v>
          </cell>
        </row>
        <row r="2202">
          <cell r="B2202">
            <v>3553519</v>
          </cell>
          <cell r="C2202">
            <v>355</v>
          </cell>
          <cell r="D2202" t="str">
            <v>Salford</v>
          </cell>
          <cell r="E2202">
            <v>3519</v>
          </cell>
          <cell r="F2202" t="str">
            <v>St Charles' RC Primary School</v>
          </cell>
          <cell r="G2202" t="str">
            <v>Maintained</v>
          </cell>
          <cell r="H2202" t="str">
            <v>Voluntary aided school</v>
          </cell>
          <cell r="I2202">
            <v>18414</v>
          </cell>
          <cell r="J2202">
            <v>31121.999999999996</v>
          </cell>
        </row>
        <row r="2203">
          <cell r="B2203">
            <v>3553520</v>
          </cell>
          <cell r="C2203">
            <v>355</v>
          </cell>
          <cell r="D2203" t="str">
            <v>Salford</v>
          </cell>
          <cell r="E2203">
            <v>3520</v>
          </cell>
          <cell r="F2203" t="str">
            <v>St Mark's RC Primary School</v>
          </cell>
          <cell r="G2203" t="str">
            <v>Maintained</v>
          </cell>
          <cell r="H2203" t="str">
            <v>Voluntary aided school</v>
          </cell>
          <cell r="I2203">
            <v>19841</v>
          </cell>
          <cell r="J2203">
            <v>34901.1</v>
          </cell>
        </row>
        <row r="2204">
          <cell r="B2204">
            <v>3553521</v>
          </cell>
          <cell r="C2204">
            <v>355</v>
          </cell>
          <cell r="D2204" t="str">
            <v>Salford</v>
          </cell>
          <cell r="E2204">
            <v>3521</v>
          </cell>
          <cell r="F2204" t="str">
            <v>St Mary's RC Primary School</v>
          </cell>
          <cell r="G2204" t="str">
            <v>Maintained</v>
          </cell>
          <cell r="H2204" t="str">
            <v>Voluntary aided school</v>
          </cell>
          <cell r="I2204">
            <v>18285</v>
          </cell>
          <cell r="J2204">
            <v>29788.199999999997</v>
          </cell>
        </row>
        <row r="2205">
          <cell r="B2205">
            <v>3553525</v>
          </cell>
          <cell r="C2205">
            <v>355</v>
          </cell>
          <cell r="D2205" t="str">
            <v>Salford</v>
          </cell>
          <cell r="E2205">
            <v>3525</v>
          </cell>
          <cell r="F2205" t="str">
            <v>St Joseph the Worker RC Primary School</v>
          </cell>
          <cell r="G2205" t="str">
            <v>Maintained</v>
          </cell>
          <cell r="H2205" t="str">
            <v>Voluntary aided school</v>
          </cell>
          <cell r="I2205">
            <v>15821</v>
          </cell>
          <cell r="J2205">
            <v>23563.8</v>
          </cell>
        </row>
        <row r="2206">
          <cell r="B2206">
            <v>3553602</v>
          </cell>
          <cell r="C2206">
            <v>355</v>
          </cell>
          <cell r="D2206" t="str">
            <v>Salford</v>
          </cell>
          <cell r="E2206">
            <v>3602</v>
          </cell>
          <cell r="F2206" t="str">
            <v>St Boniface RC Primary School</v>
          </cell>
          <cell r="G2206" t="str">
            <v>Maintained</v>
          </cell>
          <cell r="H2206" t="str">
            <v>Voluntary aided school</v>
          </cell>
          <cell r="I2206">
            <v>12449</v>
          </cell>
          <cell r="J2206">
            <v>19340.099999999999</v>
          </cell>
        </row>
        <row r="2207">
          <cell r="B2207">
            <v>3553609</v>
          </cell>
          <cell r="C2207">
            <v>355</v>
          </cell>
          <cell r="D2207" t="str">
            <v>Salford</v>
          </cell>
          <cell r="E2207">
            <v>3609</v>
          </cell>
          <cell r="F2207" t="str">
            <v>St Sebastian's RC Primary School</v>
          </cell>
          <cell r="G2207" t="str">
            <v>Maintained</v>
          </cell>
          <cell r="H2207" t="str">
            <v>Voluntary aided school</v>
          </cell>
          <cell r="I2207">
            <v>11282</v>
          </cell>
          <cell r="J2207">
            <v>16227.9</v>
          </cell>
        </row>
        <row r="2208">
          <cell r="B2208">
            <v>3553612</v>
          </cell>
          <cell r="C2208">
            <v>355</v>
          </cell>
          <cell r="D2208" t="str">
            <v>Salford</v>
          </cell>
          <cell r="E2208">
            <v>3612</v>
          </cell>
          <cell r="F2208" t="str">
            <v>The Cathedral School of St Peter and St John RC Primary</v>
          </cell>
          <cell r="G2208" t="str">
            <v>Maintained</v>
          </cell>
          <cell r="H2208" t="str">
            <v>Voluntary aided school</v>
          </cell>
          <cell r="I2208">
            <v>14913</v>
          </cell>
          <cell r="J2208">
            <v>23341.5</v>
          </cell>
        </row>
        <row r="2209">
          <cell r="B2209">
            <v>3553615</v>
          </cell>
          <cell r="C2209">
            <v>355</v>
          </cell>
          <cell r="D2209" t="str">
            <v>Salford</v>
          </cell>
          <cell r="E2209">
            <v>3615</v>
          </cell>
          <cell r="F2209" t="str">
            <v>St Joseph's RC Primary School</v>
          </cell>
          <cell r="G2209" t="str">
            <v>Maintained</v>
          </cell>
          <cell r="H2209" t="str">
            <v>Voluntary aided school</v>
          </cell>
          <cell r="I2209">
            <v>10893</v>
          </cell>
          <cell r="J2209">
            <v>14671.8</v>
          </cell>
        </row>
        <row r="2210">
          <cell r="B2210">
            <v>3553618</v>
          </cell>
          <cell r="C2210">
            <v>355</v>
          </cell>
          <cell r="D2210" t="str">
            <v>Salford</v>
          </cell>
          <cell r="E2210">
            <v>3618</v>
          </cell>
          <cell r="F2210" t="str">
            <v>St Luke's RC Primary School</v>
          </cell>
          <cell r="G2210" t="str">
            <v>Maintained</v>
          </cell>
          <cell r="H2210" t="str">
            <v>Voluntary aided school</v>
          </cell>
          <cell r="I2210">
            <v>33846</v>
          </cell>
          <cell r="J2210">
            <v>56908.799999999996</v>
          </cell>
        </row>
        <row r="2211">
          <cell r="B2211">
            <v>3553622</v>
          </cell>
          <cell r="C2211">
            <v>355</v>
          </cell>
          <cell r="D2211" t="str">
            <v>Salford</v>
          </cell>
          <cell r="E2211">
            <v>3622</v>
          </cell>
          <cell r="F2211" t="str">
            <v>St Philip's RC Primary School</v>
          </cell>
          <cell r="G2211" t="str">
            <v>Maintained</v>
          </cell>
          <cell r="H2211" t="str">
            <v>Voluntary aided school</v>
          </cell>
          <cell r="I2211">
            <v>30733</v>
          </cell>
          <cell r="J2211">
            <v>49128.299999999996</v>
          </cell>
        </row>
        <row r="2212">
          <cell r="B2212">
            <v>3553625</v>
          </cell>
          <cell r="C2212">
            <v>355</v>
          </cell>
          <cell r="D2212" t="str">
            <v>Salford</v>
          </cell>
          <cell r="E2212">
            <v>3625</v>
          </cell>
          <cell r="F2212" t="str">
            <v>St Thomas of Canterbury RC Primary School</v>
          </cell>
          <cell r="G2212" t="str">
            <v>Maintained</v>
          </cell>
          <cell r="H2212" t="str">
            <v>Voluntary aided school</v>
          </cell>
          <cell r="I2212">
            <v>37217</v>
          </cell>
          <cell r="J2212">
            <v>56019.6</v>
          </cell>
        </row>
        <row r="2213">
          <cell r="B2213">
            <v>3562000</v>
          </cell>
          <cell r="C2213">
            <v>356</v>
          </cell>
          <cell r="D2213" t="str">
            <v>Stockport</v>
          </cell>
          <cell r="E2213">
            <v>2000</v>
          </cell>
          <cell r="F2213" t="str">
            <v>Adswood Primary School</v>
          </cell>
          <cell r="G2213" t="str">
            <v>Maintained</v>
          </cell>
          <cell r="H2213" t="str">
            <v>Community school</v>
          </cell>
          <cell r="I2213">
            <v>20359</v>
          </cell>
          <cell r="J2213">
            <v>29343.599999999999</v>
          </cell>
        </row>
        <row r="2214">
          <cell r="B2214">
            <v>3562005</v>
          </cell>
          <cell r="C2214">
            <v>356</v>
          </cell>
          <cell r="D2214" t="str">
            <v>Stockport</v>
          </cell>
          <cell r="E2214">
            <v>2005</v>
          </cell>
          <cell r="F2214" t="str">
            <v>Banks Lane Infant School</v>
          </cell>
          <cell r="G2214" t="str">
            <v>Maintained</v>
          </cell>
          <cell r="H2214" t="str">
            <v>Community school</v>
          </cell>
          <cell r="I2214">
            <v>57576</v>
          </cell>
          <cell r="J2214">
            <v>91143</v>
          </cell>
        </row>
        <row r="2215">
          <cell r="B2215">
            <v>3562007</v>
          </cell>
          <cell r="C2215">
            <v>356</v>
          </cell>
          <cell r="D2215" t="str">
            <v>Stockport</v>
          </cell>
          <cell r="E2215">
            <v>2007</v>
          </cell>
          <cell r="F2215" t="str">
            <v>Bolshaw Primary School</v>
          </cell>
          <cell r="G2215" t="str">
            <v>Maintained</v>
          </cell>
          <cell r="H2215" t="str">
            <v>Community school</v>
          </cell>
          <cell r="I2215">
            <v>21397</v>
          </cell>
          <cell r="J2215">
            <v>34678.799999999996</v>
          </cell>
        </row>
        <row r="2216">
          <cell r="B2216">
            <v>3562012</v>
          </cell>
          <cell r="C2216">
            <v>356</v>
          </cell>
          <cell r="D2216" t="str">
            <v>Stockport</v>
          </cell>
          <cell r="E2216">
            <v>2012</v>
          </cell>
          <cell r="F2216" t="str">
            <v>Bridge Hall Primary School</v>
          </cell>
          <cell r="G2216" t="str">
            <v>Maintained</v>
          </cell>
          <cell r="H2216" t="str">
            <v>Community school</v>
          </cell>
          <cell r="I2216">
            <v>6744</v>
          </cell>
          <cell r="J2216">
            <v>7335.9</v>
          </cell>
        </row>
        <row r="2217">
          <cell r="B2217">
            <v>3562015</v>
          </cell>
          <cell r="C2217">
            <v>356</v>
          </cell>
          <cell r="D2217" t="str">
            <v>Stockport</v>
          </cell>
          <cell r="E2217">
            <v>2015</v>
          </cell>
          <cell r="F2217" t="str">
            <v>Broadstone Hall Primary School</v>
          </cell>
          <cell r="G2217" t="str">
            <v>Maintained</v>
          </cell>
          <cell r="H2217" t="str">
            <v>Community school</v>
          </cell>
          <cell r="I2217">
            <v>43960</v>
          </cell>
          <cell r="J2217">
            <v>67134.599999999991</v>
          </cell>
        </row>
        <row r="2218">
          <cell r="B2218">
            <v>3562017</v>
          </cell>
          <cell r="C2218">
            <v>356</v>
          </cell>
          <cell r="D2218" t="str">
            <v>Stockport</v>
          </cell>
          <cell r="E2218">
            <v>2017</v>
          </cell>
          <cell r="F2218" t="str">
            <v>Brookside Primary School</v>
          </cell>
          <cell r="G2218" t="str">
            <v>Maintained</v>
          </cell>
          <cell r="H2218" t="str">
            <v>Community school</v>
          </cell>
          <cell r="I2218">
            <v>14265</v>
          </cell>
          <cell r="J2218">
            <v>24008.399999999998</v>
          </cell>
        </row>
        <row r="2219">
          <cell r="B2219">
            <v>3562021</v>
          </cell>
          <cell r="C2219">
            <v>356</v>
          </cell>
          <cell r="D2219" t="str">
            <v>Stockport</v>
          </cell>
          <cell r="E2219">
            <v>2021</v>
          </cell>
          <cell r="F2219" t="str">
            <v>Cheadle Primary School</v>
          </cell>
          <cell r="G2219" t="str">
            <v>Maintained</v>
          </cell>
          <cell r="H2219" t="str">
            <v>Community school</v>
          </cell>
          <cell r="I2219">
            <v>23083</v>
          </cell>
          <cell r="J2219">
            <v>34678.799999999996</v>
          </cell>
        </row>
        <row r="2220">
          <cell r="B2220">
            <v>3562027</v>
          </cell>
          <cell r="C2220">
            <v>356</v>
          </cell>
          <cell r="D2220" t="str">
            <v>Stockport</v>
          </cell>
          <cell r="E2220">
            <v>2027</v>
          </cell>
          <cell r="F2220" t="str">
            <v>Dial Park Primary School</v>
          </cell>
          <cell r="G2220" t="str">
            <v>Maintained</v>
          </cell>
          <cell r="H2220" t="str">
            <v>Community school</v>
          </cell>
          <cell r="I2220">
            <v>20230</v>
          </cell>
          <cell r="J2220">
            <v>31344.3</v>
          </cell>
        </row>
        <row r="2221">
          <cell r="B2221">
            <v>3562030</v>
          </cell>
          <cell r="C2221">
            <v>356</v>
          </cell>
          <cell r="D2221" t="str">
            <v>Stockport</v>
          </cell>
          <cell r="E2221">
            <v>2030</v>
          </cell>
          <cell r="F2221" t="str">
            <v>Etchells Primary School</v>
          </cell>
          <cell r="G2221" t="str">
            <v>Maintained</v>
          </cell>
          <cell r="H2221" t="str">
            <v>Community school</v>
          </cell>
          <cell r="I2221">
            <v>33197</v>
          </cell>
          <cell r="J2221">
            <v>50684.399999999994</v>
          </cell>
        </row>
        <row r="2222">
          <cell r="B2222">
            <v>3562032</v>
          </cell>
          <cell r="C2222">
            <v>356</v>
          </cell>
          <cell r="D2222" t="str">
            <v>Stockport</v>
          </cell>
          <cell r="E2222">
            <v>2032</v>
          </cell>
          <cell r="F2222" t="str">
            <v>Fairway Primary School</v>
          </cell>
          <cell r="G2222" t="str">
            <v>Maintained</v>
          </cell>
          <cell r="H2222" t="str">
            <v>Community school</v>
          </cell>
          <cell r="I2222">
            <v>20359</v>
          </cell>
          <cell r="J2222">
            <v>30677.399999999998</v>
          </cell>
        </row>
        <row r="2223">
          <cell r="B2223">
            <v>3562037</v>
          </cell>
          <cell r="C2223">
            <v>356</v>
          </cell>
          <cell r="D2223" t="str">
            <v>Stockport</v>
          </cell>
          <cell r="E2223">
            <v>2037</v>
          </cell>
          <cell r="F2223" t="str">
            <v>Great Moor Infant School</v>
          </cell>
          <cell r="G2223" t="str">
            <v>Maintained</v>
          </cell>
          <cell r="H2223" t="str">
            <v>Community school</v>
          </cell>
          <cell r="I2223">
            <v>55242</v>
          </cell>
          <cell r="J2223">
            <v>94922.099999999991</v>
          </cell>
        </row>
        <row r="2224">
          <cell r="B2224">
            <v>3562039</v>
          </cell>
          <cell r="C2224">
            <v>356</v>
          </cell>
          <cell r="D2224" t="str">
            <v>Stockport</v>
          </cell>
          <cell r="E2224">
            <v>2039</v>
          </cell>
          <cell r="F2224" t="str">
            <v>Greave Primary School</v>
          </cell>
          <cell r="G2224" t="str">
            <v>Maintained</v>
          </cell>
          <cell r="H2224" t="str">
            <v>Community school</v>
          </cell>
          <cell r="I2224">
            <v>36180</v>
          </cell>
          <cell r="J2224">
            <v>57575.7</v>
          </cell>
        </row>
        <row r="2225">
          <cell r="B2225">
            <v>3562044</v>
          </cell>
          <cell r="C2225">
            <v>356</v>
          </cell>
          <cell r="D2225" t="str">
            <v>Stockport</v>
          </cell>
          <cell r="E2225">
            <v>2044</v>
          </cell>
          <cell r="F2225" t="str">
            <v>High Lane Primary School</v>
          </cell>
          <cell r="G2225" t="str">
            <v>Maintained</v>
          </cell>
          <cell r="H2225" t="str">
            <v>Community school</v>
          </cell>
          <cell r="I2225">
            <v>12709</v>
          </cell>
          <cell r="J2225">
            <v>18673.199999999997</v>
          </cell>
        </row>
        <row r="2226">
          <cell r="B2226">
            <v>3562046</v>
          </cell>
          <cell r="C2226">
            <v>356</v>
          </cell>
          <cell r="D2226" t="str">
            <v>Stockport</v>
          </cell>
          <cell r="E2226">
            <v>2046</v>
          </cell>
          <cell r="F2226" t="str">
            <v>Hursthead Infant School</v>
          </cell>
          <cell r="G2226" t="str">
            <v>Maintained</v>
          </cell>
          <cell r="H2226" t="str">
            <v>Community school</v>
          </cell>
          <cell r="I2226">
            <v>68858</v>
          </cell>
          <cell r="J2226">
            <v>116929.79999999999</v>
          </cell>
        </row>
        <row r="2227">
          <cell r="B2227">
            <v>3562048</v>
          </cell>
          <cell r="C2227">
            <v>356</v>
          </cell>
          <cell r="D2227" t="str">
            <v>Stockport</v>
          </cell>
          <cell r="E2227">
            <v>2048</v>
          </cell>
          <cell r="F2227" t="str">
            <v>Ladybridge Primary School</v>
          </cell>
          <cell r="G2227" t="str">
            <v>Maintained</v>
          </cell>
          <cell r="H2227" t="str">
            <v>Community school</v>
          </cell>
          <cell r="I2227">
            <v>10115</v>
          </cell>
          <cell r="J2227">
            <v>13782.599999999999</v>
          </cell>
        </row>
        <row r="2228">
          <cell r="B2228">
            <v>3562049</v>
          </cell>
          <cell r="C2228">
            <v>356</v>
          </cell>
          <cell r="D2228" t="str">
            <v>Stockport</v>
          </cell>
          <cell r="E2228">
            <v>2049</v>
          </cell>
          <cell r="F2228" t="str">
            <v>Ladybrook Primary School</v>
          </cell>
          <cell r="G2228" t="str">
            <v>Maintained</v>
          </cell>
          <cell r="H2228" t="str">
            <v>Community school</v>
          </cell>
          <cell r="I2228">
            <v>21008</v>
          </cell>
          <cell r="J2228">
            <v>35123.399999999994</v>
          </cell>
        </row>
        <row r="2229">
          <cell r="B2229">
            <v>3562052</v>
          </cell>
          <cell r="C2229">
            <v>356</v>
          </cell>
          <cell r="D2229" t="str">
            <v>Stockport</v>
          </cell>
          <cell r="E2229">
            <v>2052</v>
          </cell>
          <cell r="F2229" t="str">
            <v>Lark Hill Primary School</v>
          </cell>
          <cell r="G2229" t="str">
            <v>Maintained</v>
          </cell>
          <cell r="H2229" t="str">
            <v>Community school</v>
          </cell>
          <cell r="I2229">
            <v>12709</v>
          </cell>
          <cell r="J2229">
            <v>17339.399999999998</v>
          </cell>
        </row>
        <row r="2230">
          <cell r="B2230">
            <v>3562053</v>
          </cell>
          <cell r="C2230">
            <v>356</v>
          </cell>
          <cell r="D2230" t="str">
            <v>Stockport</v>
          </cell>
          <cell r="E2230">
            <v>2053</v>
          </cell>
          <cell r="F2230" t="str">
            <v>Ludworth Primary School</v>
          </cell>
          <cell r="G2230" t="str">
            <v>Maintained</v>
          </cell>
          <cell r="H2230" t="str">
            <v>Community school</v>
          </cell>
          <cell r="I2230">
            <v>39033</v>
          </cell>
          <cell r="J2230">
            <v>67134.599999999991</v>
          </cell>
        </row>
        <row r="2231">
          <cell r="B2231">
            <v>3562058</v>
          </cell>
          <cell r="C2231">
            <v>356</v>
          </cell>
          <cell r="D2231" t="str">
            <v>Stockport</v>
          </cell>
          <cell r="E2231">
            <v>2058</v>
          </cell>
          <cell r="F2231" t="str">
            <v>Mersey Vale Primary School</v>
          </cell>
          <cell r="G2231" t="str">
            <v>Maintained</v>
          </cell>
          <cell r="H2231" t="str">
            <v>Community school</v>
          </cell>
          <cell r="I2231">
            <v>16469</v>
          </cell>
          <cell r="J2231">
            <v>25564.499999999996</v>
          </cell>
        </row>
        <row r="2232">
          <cell r="B2232">
            <v>3562063</v>
          </cell>
          <cell r="C2232">
            <v>356</v>
          </cell>
          <cell r="D2232" t="str">
            <v>Stockport</v>
          </cell>
          <cell r="E2232">
            <v>2063</v>
          </cell>
          <cell r="F2232" t="str">
            <v>Nevill Road Infant School</v>
          </cell>
          <cell r="G2232" t="str">
            <v>Maintained</v>
          </cell>
          <cell r="H2232" t="str">
            <v>Community school</v>
          </cell>
          <cell r="I2232">
            <v>46424</v>
          </cell>
          <cell r="J2232">
            <v>77805</v>
          </cell>
        </row>
        <row r="2233">
          <cell r="B2233">
            <v>3562066</v>
          </cell>
          <cell r="C2233">
            <v>356</v>
          </cell>
          <cell r="D2233" t="str">
            <v>Stockport</v>
          </cell>
          <cell r="E2233">
            <v>2066</v>
          </cell>
          <cell r="F2233" t="str">
            <v>Norbury Hall Primary School</v>
          </cell>
          <cell r="G2233" t="str">
            <v>Maintained</v>
          </cell>
          <cell r="H2233" t="str">
            <v>Community school</v>
          </cell>
          <cell r="I2233">
            <v>39422</v>
          </cell>
          <cell r="J2233">
            <v>66467.7</v>
          </cell>
        </row>
        <row r="2234">
          <cell r="B2234">
            <v>3562067</v>
          </cell>
          <cell r="C2234">
            <v>356</v>
          </cell>
          <cell r="D2234" t="str">
            <v>Stockport</v>
          </cell>
          <cell r="E2234">
            <v>2067</v>
          </cell>
          <cell r="F2234" t="str">
            <v>Norris Bank Primary School</v>
          </cell>
          <cell r="G2234" t="str">
            <v>Maintained</v>
          </cell>
          <cell r="H2234" t="str">
            <v>Community school</v>
          </cell>
          <cell r="I2234">
            <v>44479</v>
          </cell>
          <cell r="J2234">
            <v>73359</v>
          </cell>
        </row>
        <row r="2235">
          <cell r="B2235">
            <v>3562079</v>
          </cell>
          <cell r="C2235">
            <v>356</v>
          </cell>
          <cell r="D2235" t="str">
            <v>Stockport</v>
          </cell>
          <cell r="E2235">
            <v>2079</v>
          </cell>
          <cell r="F2235" t="str">
            <v>Prospect Vale Primary School</v>
          </cell>
          <cell r="G2235" t="str">
            <v>Maintained</v>
          </cell>
          <cell r="H2235" t="str">
            <v>Community school</v>
          </cell>
          <cell r="I2235">
            <v>18674</v>
          </cell>
          <cell r="J2235">
            <v>31566.6</v>
          </cell>
        </row>
        <row r="2236">
          <cell r="B2236">
            <v>3562080</v>
          </cell>
          <cell r="C2236">
            <v>356</v>
          </cell>
          <cell r="D2236" t="str">
            <v>Stockport</v>
          </cell>
          <cell r="E2236">
            <v>2080</v>
          </cell>
          <cell r="F2236" t="str">
            <v>Queensgate Primary School</v>
          </cell>
          <cell r="G2236" t="str">
            <v>Maintained</v>
          </cell>
          <cell r="H2236" t="str">
            <v>Community school</v>
          </cell>
          <cell r="I2236">
            <v>28270</v>
          </cell>
          <cell r="J2236">
            <v>46016.1</v>
          </cell>
        </row>
        <row r="2237">
          <cell r="B2237">
            <v>3562081</v>
          </cell>
          <cell r="C2237">
            <v>356</v>
          </cell>
          <cell r="D2237" t="str">
            <v>Stockport</v>
          </cell>
          <cell r="E2237">
            <v>2081</v>
          </cell>
          <cell r="F2237" t="str">
            <v>Oak Tree Primary School</v>
          </cell>
          <cell r="G2237" t="str">
            <v>Maintained</v>
          </cell>
          <cell r="H2237" t="str">
            <v>Community school</v>
          </cell>
          <cell r="I2237">
            <v>49407</v>
          </cell>
          <cell r="J2237">
            <v>78027.299999999988</v>
          </cell>
        </row>
        <row r="2238">
          <cell r="B2238">
            <v>3562082</v>
          </cell>
          <cell r="C2238">
            <v>356</v>
          </cell>
          <cell r="D2238" t="str">
            <v>Stockport</v>
          </cell>
          <cell r="E2238">
            <v>2082</v>
          </cell>
          <cell r="F2238" t="str">
            <v>Abingdon Primary School</v>
          </cell>
          <cell r="G2238" t="str">
            <v>Maintained</v>
          </cell>
          <cell r="H2238" t="str">
            <v>Community school</v>
          </cell>
          <cell r="I2238">
            <v>21267</v>
          </cell>
          <cell r="J2238">
            <v>30677.399999999998</v>
          </cell>
        </row>
        <row r="2239">
          <cell r="B2239">
            <v>3562083</v>
          </cell>
          <cell r="C2239">
            <v>356</v>
          </cell>
          <cell r="D2239" t="str">
            <v>Stockport</v>
          </cell>
          <cell r="E2239">
            <v>2083</v>
          </cell>
          <cell r="F2239" t="str">
            <v>Romiley Primary School</v>
          </cell>
          <cell r="G2239" t="str">
            <v>Maintained</v>
          </cell>
          <cell r="H2239" t="str">
            <v>Community school</v>
          </cell>
          <cell r="I2239">
            <v>38384</v>
          </cell>
          <cell r="J2239">
            <v>66690</v>
          </cell>
        </row>
        <row r="2240">
          <cell r="B2240">
            <v>3562084</v>
          </cell>
          <cell r="C2240">
            <v>356</v>
          </cell>
          <cell r="D2240" t="str">
            <v>Stockport</v>
          </cell>
          <cell r="E2240">
            <v>2084</v>
          </cell>
          <cell r="F2240" t="str">
            <v>Rose Hill Primary School</v>
          </cell>
          <cell r="G2240" t="str">
            <v>Maintained</v>
          </cell>
          <cell r="H2240" t="str">
            <v>Community school</v>
          </cell>
          <cell r="I2240">
            <v>44090</v>
          </cell>
          <cell r="J2240">
            <v>71358.299999999988</v>
          </cell>
        </row>
        <row r="2241">
          <cell r="B2241">
            <v>3562087</v>
          </cell>
          <cell r="C2241">
            <v>356</v>
          </cell>
          <cell r="D2241" t="str">
            <v>Stockport</v>
          </cell>
          <cell r="E2241">
            <v>2087</v>
          </cell>
          <cell r="F2241" t="str">
            <v>Thorn Grove Primary School</v>
          </cell>
          <cell r="G2241" t="str">
            <v>Maintained</v>
          </cell>
          <cell r="H2241" t="str">
            <v>Community school</v>
          </cell>
          <cell r="I2241">
            <v>15951</v>
          </cell>
          <cell r="J2241">
            <v>28898.999999999996</v>
          </cell>
        </row>
        <row r="2242">
          <cell r="B2242">
            <v>3562088</v>
          </cell>
          <cell r="C2242">
            <v>356</v>
          </cell>
          <cell r="D2242" t="str">
            <v>Stockport</v>
          </cell>
          <cell r="E2242">
            <v>2088</v>
          </cell>
          <cell r="F2242" t="str">
            <v>Tithe Barn Primary School</v>
          </cell>
          <cell r="G2242" t="str">
            <v>Maintained</v>
          </cell>
          <cell r="H2242" t="str">
            <v>Community school</v>
          </cell>
          <cell r="I2242">
            <v>22694</v>
          </cell>
          <cell r="J2242">
            <v>39569.399999999994</v>
          </cell>
        </row>
        <row r="2243">
          <cell r="B2243">
            <v>3562089</v>
          </cell>
          <cell r="C2243">
            <v>356</v>
          </cell>
          <cell r="D2243" t="str">
            <v>Stockport</v>
          </cell>
          <cell r="E2243">
            <v>2089</v>
          </cell>
          <cell r="F2243" t="str">
            <v>Torkington Primary School</v>
          </cell>
          <cell r="G2243" t="str">
            <v>Maintained</v>
          </cell>
          <cell r="H2243" t="str">
            <v>Community school</v>
          </cell>
          <cell r="I2243">
            <v>20359</v>
          </cell>
          <cell r="J2243">
            <v>34011.899999999994</v>
          </cell>
        </row>
        <row r="2244">
          <cell r="B2244">
            <v>3562090</v>
          </cell>
          <cell r="C2244">
            <v>356</v>
          </cell>
          <cell r="D2244" t="str">
            <v>Stockport</v>
          </cell>
          <cell r="E2244">
            <v>2090</v>
          </cell>
          <cell r="F2244" t="str">
            <v>Vernon Park Primary School</v>
          </cell>
          <cell r="G2244" t="str">
            <v>Maintained</v>
          </cell>
          <cell r="H2244" t="str">
            <v>Community school</v>
          </cell>
          <cell r="I2244">
            <v>19192</v>
          </cell>
          <cell r="J2244">
            <v>30899.699999999997</v>
          </cell>
        </row>
        <row r="2245">
          <cell r="B2245">
            <v>3562091</v>
          </cell>
          <cell r="C2245">
            <v>356</v>
          </cell>
          <cell r="D2245" t="str">
            <v>Stockport</v>
          </cell>
          <cell r="E2245">
            <v>2091</v>
          </cell>
          <cell r="F2245" t="str">
            <v>Warren Wood Primary School</v>
          </cell>
          <cell r="G2245" t="str">
            <v>Maintained</v>
          </cell>
          <cell r="H2245" t="str">
            <v>Community school</v>
          </cell>
          <cell r="I2245">
            <v>37995</v>
          </cell>
          <cell r="J2245">
            <v>63800.1</v>
          </cell>
        </row>
        <row r="2246">
          <cell r="B2246">
            <v>3562092</v>
          </cell>
          <cell r="C2246">
            <v>356</v>
          </cell>
          <cell r="D2246" t="str">
            <v>Stockport</v>
          </cell>
          <cell r="E2246">
            <v>2092</v>
          </cell>
          <cell r="F2246" t="str">
            <v>Whitehill Primary School</v>
          </cell>
          <cell r="G2246" t="str">
            <v>Maintained</v>
          </cell>
          <cell r="H2246" t="str">
            <v>Community school</v>
          </cell>
          <cell r="I2246">
            <v>12838</v>
          </cell>
          <cell r="J2246">
            <v>15560.999999999998</v>
          </cell>
        </row>
        <row r="2247">
          <cell r="B2247">
            <v>3562103</v>
          </cell>
          <cell r="C2247">
            <v>356</v>
          </cell>
          <cell r="D2247" t="str">
            <v>Stockport</v>
          </cell>
          <cell r="E2247">
            <v>2103</v>
          </cell>
          <cell r="F2247" t="str">
            <v>Pownall Green Primary School</v>
          </cell>
          <cell r="G2247" t="str">
            <v>Maintained</v>
          </cell>
          <cell r="H2247" t="str">
            <v>Community school</v>
          </cell>
          <cell r="I2247">
            <v>41367</v>
          </cell>
          <cell r="J2247">
            <v>70246.799999999988</v>
          </cell>
        </row>
        <row r="2248">
          <cell r="B2248">
            <v>3562104</v>
          </cell>
          <cell r="C2248">
            <v>356</v>
          </cell>
          <cell r="D2248" t="str">
            <v>Stockport</v>
          </cell>
          <cell r="E2248">
            <v>2104</v>
          </cell>
          <cell r="F2248" t="str">
            <v>Moss Hey Primary School</v>
          </cell>
          <cell r="G2248" t="str">
            <v>Maintained</v>
          </cell>
          <cell r="H2248" t="str">
            <v>Community school</v>
          </cell>
          <cell r="I2248">
            <v>22434</v>
          </cell>
          <cell r="J2248">
            <v>38902.5</v>
          </cell>
        </row>
        <row r="2249">
          <cell r="B2249">
            <v>3562105</v>
          </cell>
          <cell r="C2249">
            <v>356</v>
          </cell>
          <cell r="D2249" t="str">
            <v>Stockport</v>
          </cell>
          <cell r="E2249">
            <v>2105</v>
          </cell>
          <cell r="F2249" t="str">
            <v>Cale Green Primary School</v>
          </cell>
          <cell r="G2249" t="str">
            <v>Maintained</v>
          </cell>
          <cell r="H2249" t="str">
            <v>Community school</v>
          </cell>
          <cell r="I2249">
            <v>24120</v>
          </cell>
          <cell r="J2249">
            <v>41347.799999999996</v>
          </cell>
        </row>
        <row r="2250">
          <cell r="B2250">
            <v>3562107</v>
          </cell>
          <cell r="C2250">
            <v>356</v>
          </cell>
          <cell r="D2250" t="str">
            <v>Stockport</v>
          </cell>
          <cell r="E2250">
            <v>2107</v>
          </cell>
          <cell r="F2250" t="str">
            <v>Lum Head Primary School</v>
          </cell>
          <cell r="G2250" t="str">
            <v>Maintained</v>
          </cell>
          <cell r="H2250" t="str">
            <v>Community school</v>
          </cell>
          <cell r="I2250">
            <v>27232</v>
          </cell>
          <cell r="J2250">
            <v>42903.899999999994</v>
          </cell>
        </row>
        <row r="2251">
          <cell r="B2251">
            <v>3562108</v>
          </cell>
          <cell r="C2251">
            <v>356</v>
          </cell>
          <cell r="D2251" t="str">
            <v>Stockport</v>
          </cell>
          <cell r="E2251">
            <v>2108</v>
          </cell>
          <cell r="F2251" t="str">
            <v>Outwood Primary School</v>
          </cell>
          <cell r="G2251" t="str">
            <v>Maintained</v>
          </cell>
          <cell r="H2251" t="str">
            <v>Community school</v>
          </cell>
          <cell r="I2251">
            <v>13487</v>
          </cell>
          <cell r="J2251">
            <v>23786.1</v>
          </cell>
        </row>
        <row r="2252">
          <cell r="B2252">
            <v>3562111</v>
          </cell>
          <cell r="C2252">
            <v>356</v>
          </cell>
          <cell r="D2252" t="str">
            <v>Stockport</v>
          </cell>
          <cell r="E2252">
            <v>2111</v>
          </cell>
          <cell r="F2252" t="str">
            <v>Lane End Primary School</v>
          </cell>
          <cell r="G2252" t="str">
            <v>Maintained</v>
          </cell>
          <cell r="H2252" t="str">
            <v>Community school</v>
          </cell>
          <cell r="I2252">
            <v>21138</v>
          </cell>
          <cell r="J2252">
            <v>37568.699999999997</v>
          </cell>
        </row>
        <row r="2253">
          <cell r="B2253">
            <v>3562112</v>
          </cell>
          <cell r="C2253">
            <v>356</v>
          </cell>
          <cell r="D2253" t="str">
            <v>Stockport</v>
          </cell>
          <cell r="E2253">
            <v>2112</v>
          </cell>
          <cell r="F2253" t="str">
            <v>Didsbury Road Primary School</v>
          </cell>
          <cell r="G2253" t="str">
            <v>Maintained</v>
          </cell>
          <cell r="H2253" t="str">
            <v>Community school</v>
          </cell>
          <cell r="I2253">
            <v>48888</v>
          </cell>
          <cell r="J2253">
            <v>80694.899999999994</v>
          </cell>
        </row>
        <row r="2254">
          <cell r="B2254">
            <v>3562113</v>
          </cell>
          <cell r="C2254">
            <v>356</v>
          </cell>
          <cell r="D2254" t="str">
            <v>Stockport</v>
          </cell>
          <cell r="E2254">
            <v>2113</v>
          </cell>
          <cell r="F2254" t="str">
            <v>Hazel Grove Primary School</v>
          </cell>
          <cell r="G2254" t="str">
            <v>Maintained</v>
          </cell>
          <cell r="H2254" t="str">
            <v>Community school</v>
          </cell>
          <cell r="I2254">
            <v>20359</v>
          </cell>
          <cell r="J2254">
            <v>29343.599999999999</v>
          </cell>
        </row>
        <row r="2255">
          <cell r="B2255">
            <v>3562114</v>
          </cell>
          <cell r="C2255">
            <v>356</v>
          </cell>
          <cell r="D2255" t="str">
            <v>Stockport</v>
          </cell>
          <cell r="E2255">
            <v>2114</v>
          </cell>
          <cell r="F2255" t="str">
            <v>Arden Primary School</v>
          </cell>
          <cell r="G2255" t="str">
            <v>Maintained</v>
          </cell>
          <cell r="H2255" t="str">
            <v>Community school</v>
          </cell>
          <cell r="I2255">
            <v>43701</v>
          </cell>
          <cell r="J2255">
            <v>76915.799999999988</v>
          </cell>
        </row>
        <row r="2256">
          <cell r="B2256">
            <v>3563000</v>
          </cell>
          <cell r="C2256">
            <v>356</v>
          </cell>
          <cell r="D2256" t="str">
            <v>Stockport</v>
          </cell>
          <cell r="E2256">
            <v>3000</v>
          </cell>
          <cell r="F2256" t="str">
            <v>All Saints Church of England Primary School Marple</v>
          </cell>
          <cell r="G2256" t="str">
            <v>Maintained</v>
          </cell>
          <cell r="H2256" t="str">
            <v>Voluntary controlled school</v>
          </cell>
          <cell r="I2256">
            <v>19970</v>
          </cell>
          <cell r="J2256">
            <v>33122.699999999997</v>
          </cell>
        </row>
        <row r="2257">
          <cell r="B2257">
            <v>3563001</v>
          </cell>
          <cell r="C2257">
            <v>356</v>
          </cell>
          <cell r="D2257" t="str">
            <v>Stockport</v>
          </cell>
          <cell r="E2257">
            <v>3001</v>
          </cell>
          <cell r="F2257" t="str">
            <v>All Saints Church of England Primary School Stockport</v>
          </cell>
          <cell r="G2257" t="str">
            <v>Maintained</v>
          </cell>
          <cell r="H2257" t="str">
            <v>Voluntary controlled school</v>
          </cell>
          <cell r="I2257">
            <v>10115</v>
          </cell>
          <cell r="J2257">
            <v>20007</v>
          </cell>
        </row>
        <row r="2258">
          <cell r="B2258">
            <v>3563005</v>
          </cell>
          <cell r="C2258">
            <v>356</v>
          </cell>
          <cell r="D2258" t="str">
            <v>Stockport</v>
          </cell>
          <cell r="E2258">
            <v>3005</v>
          </cell>
          <cell r="F2258" t="str">
            <v>St John's Church of England Primary School</v>
          </cell>
          <cell r="G2258" t="str">
            <v>Maintained</v>
          </cell>
          <cell r="H2258" t="str">
            <v>Voluntary controlled school</v>
          </cell>
          <cell r="I2258">
            <v>23342</v>
          </cell>
          <cell r="J2258">
            <v>39569.399999999994</v>
          </cell>
        </row>
        <row r="2259">
          <cell r="B2259">
            <v>3563006</v>
          </cell>
          <cell r="C2259">
            <v>356</v>
          </cell>
          <cell r="D2259" t="str">
            <v>Stockport</v>
          </cell>
          <cell r="E2259">
            <v>3006</v>
          </cell>
          <cell r="F2259" t="str">
            <v>St Mary's Church of England Primary School</v>
          </cell>
          <cell r="G2259" t="str">
            <v>Maintained</v>
          </cell>
          <cell r="H2259" t="str">
            <v>Voluntary controlled school</v>
          </cell>
          <cell r="I2259">
            <v>16080</v>
          </cell>
          <cell r="J2259">
            <v>26009.1</v>
          </cell>
        </row>
        <row r="2260">
          <cell r="B2260">
            <v>3563008</v>
          </cell>
          <cell r="C2260">
            <v>356</v>
          </cell>
          <cell r="D2260" t="str">
            <v>Stockport</v>
          </cell>
          <cell r="E2260">
            <v>3008</v>
          </cell>
          <cell r="F2260" t="str">
            <v>St Paul's Church of England Primary School Brinnington</v>
          </cell>
          <cell r="G2260" t="str">
            <v>Maintained</v>
          </cell>
          <cell r="H2260" t="str">
            <v>Voluntary controlled school</v>
          </cell>
          <cell r="I2260">
            <v>19063</v>
          </cell>
          <cell r="J2260">
            <v>30232.799999999999</v>
          </cell>
        </row>
        <row r="2261">
          <cell r="B2261">
            <v>3563009</v>
          </cell>
          <cell r="C2261">
            <v>356</v>
          </cell>
          <cell r="D2261" t="str">
            <v>Stockport</v>
          </cell>
          <cell r="E2261">
            <v>3009</v>
          </cell>
          <cell r="F2261" t="str">
            <v>St Thomas' Church of England Primary School Stockport</v>
          </cell>
          <cell r="G2261" t="str">
            <v>Maintained</v>
          </cell>
          <cell r="H2261" t="str">
            <v>Voluntary controlled school</v>
          </cell>
          <cell r="I2261">
            <v>7781</v>
          </cell>
          <cell r="J2261">
            <v>11115</v>
          </cell>
        </row>
        <row r="2262">
          <cell r="B2262">
            <v>3563500</v>
          </cell>
          <cell r="C2262">
            <v>356</v>
          </cell>
          <cell r="D2262" t="str">
            <v>Stockport</v>
          </cell>
          <cell r="E2262">
            <v>3500</v>
          </cell>
          <cell r="F2262" t="str">
            <v>Cheadle Catholic Infant School</v>
          </cell>
          <cell r="G2262" t="str">
            <v>Maintained</v>
          </cell>
          <cell r="H2262" t="str">
            <v>Voluntary aided school</v>
          </cell>
          <cell r="I2262">
            <v>59521</v>
          </cell>
          <cell r="J2262">
            <v>99368.099999999991</v>
          </cell>
        </row>
        <row r="2263">
          <cell r="B2263">
            <v>3563505</v>
          </cell>
          <cell r="C2263">
            <v>356</v>
          </cell>
          <cell r="D2263" t="str">
            <v>Stockport</v>
          </cell>
          <cell r="E2263">
            <v>3505</v>
          </cell>
          <cell r="F2263" t="str">
            <v>North Cheshire Jewish Primary School</v>
          </cell>
          <cell r="G2263" t="str">
            <v>Maintained</v>
          </cell>
          <cell r="H2263" t="str">
            <v>Voluntary aided school</v>
          </cell>
          <cell r="I2263">
            <v>27492</v>
          </cell>
          <cell r="J2263">
            <v>47572.2</v>
          </cell>
        </row>
        <row r="2264">
          <cell r="B2264">
            <v>3563506</v>
          </cell>
          <cell r="C2264">
            <v>356</v>
          </cell>
          <cell r="D2264" t="str">
            <v>Stockport</v>
          </cell>
          <cell r="E2264">
            <v>3506</v>
          </cell>
          <cell r="F2264" t="str">
            <v>Our Lady's Catholic Primary School</v>
          </cell>
          <cell r="G2264" t="str">
            <v>Maintained</v>
          </cell>
          <cell r="H2264" t="str">
            <v>Voluntary aided school</v>
          </cell>
          <cell r="I2264">
            <v>15302</v>
          </cell>
          <cell r="J2264">
            <v>25564.499999999996</v>
          </cell>
        </row>
        <row r="2265">
          <cell r="B2265">
            <v>3563507</v>
          </cell>
          <cell r="C2265">
            <v>356</v>
          </cell>
          <cell r="D2265" t="str">
            <v>Stockport</v>
          </cell>
          <cell r="E2265">
            <v>3507</v>
          </cell>
          <cell r="F2265" t="str">
            <v>St Ambrose Catholic Primary School</v>
          </cell>
          <cell r="G2265" t="str">
            <v>Maintained</v>
          </cell>
          <cell r="H2265" t="str">
            <v>Voluntary aided school</v>
          </cell>
          <cell r="I2265">
            <v>11153</v>
          </cell>
          <cell r="J2265">
            <v>19117.8</v>
          </cell>
        </row>
        <row r="2266">
          <cell r="B2266">
            <v>3563509</v>
          </cell>
          <cell r="C2266">
            <v>356</v>
          </cell>
          <cell r="D2266" t="str">
            <v>Stockport</v>
          </cell>
          <cell r="E2266">
            <v>3509</v>
          </cell>
          <cell r="F2266" t="str">
            <v>St Bernadette's Catholic Primary School</v>
          </cell>
          <cell r="G2266" t="str">
            <v>Maintained</v>
          </cell>
          <cell r="H2266" t="str">
            <v>Voluntary aided school</v>
          </cell>
          <cell r="I2266">
            <v>15043</v>
          </cell>
          <cell r="J2266">
            <v>21340.799999999999</v>
          </cell>
        </row>
        <row r="2267">
          <cell r="B2267">
            <v>3563510</v>
          </cell>
          <cell r="C2267">
            <v>356</v>
          </cell>
          <cell r="D2267" t="str">
            <v>Stockport</v>
          </cell>
          <cell r="E2267">
            <v>3510</v>
          </cell>
          <cell r="F2267" t="str">
            <v>St Christopher's Catholic Primary School</v>
          </cell>
          <cell r="G2267" t="str">
            <v>Maintained</v>
          </cell>
          <cell r="H2267" t="str">
            <v>Voluntary aided school</v>
          </cell>
          <cell r="I2267">
            <v>22175</v>
          </cell>
          <cell r="J2267">
            <v>36234.899999999994</v>
          </cell>
        </row>
        <row r="2268">
          <cell r="B2268">
            <v>3563515</v>
          </cell>
          <cell r="C2268">
            <v>356</v>
          </cell>
          <cell r="D2268" t="str">
            <v>Stockport</v>
          </cell>
          <cell r="E2268">
            <v>3515</v>
          </cell>
          <cell r="F2268" t="str">
            <v>St Joseph's Stockport Catholic Primary School</v>
          </cell>
          <cell r="G2268" t="str">
            <v>Maintained</v>
          </cell>
          <cell r="H2268" t="str">
            <v>Voluntary aided school</v>
          </cell>
          <cell r="I2268">
            <v>10764</v>
          </cell>
          <cell r="J2268">
            <v>11337.3</v>
          </cell>
        </row>
        <row r="2269">
          <cell r="B2269">
            <v>3563517</v>
          </cell>
          <cell r="C2269">
            <v>356</v>
          </cell>
          <cell r="D2269" t="str">
            <v>Stockport</v>
          </cell>
          <cell r="E2269">
            <v>3517</v>
          </cell>
          <cell r="F2269" t="str">
            <v>St Mary's Roman Catholic Primary School Stockport</v>
          </cell>
          <cell r="G2269" t="str">
            <v>Maintained</v>
          </cell>
          <cell r="H2269" t="str">
            <v>Voluntary aided school</v>
          </cell>
          <cell r="I2269">
            <v>9207</v>
          </cell>
          <cell r="J2269">
            <v>6446.7</v>
          </cell>
        </row>
        <row r="2270">
          <cell r="B2270">
            <v>3563518</v>
          </cell>
          <cell r="C2270">
            <v>356</v>
          </cell>
          <cell r="D2270" t="str">
            <v>Stockport</v>
          </cell>
          <cell r="E2270">
            <v>3518</v>
          </cell>
          <cell r="F2270" t="str">
            <v>St Peter's Catholic Primary School</v>
          </cell>
          <cell r="G2270" t="str">
            <v>Maintained</v>
          </cell>
          <cell r="H2270" t="str">
            <v>Voluntary aided school</v>
          </cell>
          <cell r="I2270">
            <v>20619</v>
          </cell>
          <cell r="J2270">
            <v>35568</v>
          </cell>
        </row>
        <row r="2271">
          <cell r="B2271">
            <v>3563519</v>
          </cell>
          <cell r="C2271">
            <v>356</v>
          </cell>
          <cell r="D2271" t="str">
            <v>Stockport</v>
          </cell>
          <cell r="E2271">
            <v>3519</v>
          </cell>
          <cell r="F2271" t="str">
            <v>St Philip's Catholic Primary School</v>
          </cell>
          <cell r="G2271" t="str">
            <v>Maintained</v>
          </cell>
          <cell r="H2271" t="str">
            <v>Voluntary aided school</v>
          </cell>
          <cell r="I2271">
            <v>14394</v>
          </cell>
          <cell r="J2271">
            <v>26453.699999999997</v>
          </cell>
        </row>
        <row r="2272">
          <cell r="B2272">
            <v>3563520</v>
          </cell>
          <cell r="C2272">
            <v>356</v>
          </cell>
          <cell r="D2272" t="str">
            <v>Stockport</v>
          </cell>
          <cell r="E2272">
            <v>3520</v>
          </cell>
          <cell r="F2272" t="str">
            <v>St Simon's Catholic Primary School</v>
          </cell>
          <cell r="G2272" t="str">
            <v>Maintained</v>
          </cell>
          <cell r="H2272" t="str">
            <v>Voluntary aided school</v>
          </cell>
          <cell r="I2272">
            <v>18285</v>
          </cell>
          <cell r="J2272">
            <v>30455.1</v>
          </cell>
        </row>
        <row r="2273">
          <cell r="B2273">
            <v>3563521</v>
          </cell>
          <cell r="C2273">
            <v>356</v>
          </cell>
          <cell r="D2273" t="str">
            <v>Stockport</v>
          </cell>
          <cell r="E2273">
            <v>3521</v>
          </cell>
          <cell r="F2273" t="str">
            <v>St Thomas' Church of England Primary School Heaton Chapel</v>
          </cell>
          <cell r="G2273" t="str">
            <v>Maintained</v>
          </cell>
          <cell r="H2273" t="str">
            <v>Voluntary aided school</v>
          </cell>
          <cell r="I2273">
            <v>64579</v>
          </cell>
          <cell r="J2273">
            <v>109149.29999999999</v>
          </cell>
        </row>
        <row r="2274">
          <cell r="B2274">
            <v>3563522</v>
          </cell>
          <cell r="C2274">
            <v>356</v>
          </cell>
          <cell r="D2274" t="str">
            <v>Stockport</v>
          </cell>
          <cell r="E2274">
            <v>3522</v>
          </cell>
          <cell r="F2274" t="str">
            <v>St Winifred's Roman Catholic Primary School, Stockport</v>
          </cell>
          <cell r="G2274" t="str">
            <v>Maintained</v>
          </cell>
          <cell r="H2274" t="str">
            <v>Voluntary aided school</v>
          </cell>
          <cell r="I2274">
            <v>39162</v>
          </cell>
          <cell r="J2274">
            <v>66467.7</v>
          </cell>
        </row>
        <row r="2275">
          <cell r="B2275">
            <v>3567504</v>
          </cell>
          <cell r="C2275">
            <v>356</v>
          </cell>
          <cell r="D2275" t="str">
            <v>Stockport</v>
          </cell>
          <cell r="E2275">
            <v>7504</v>
          </cell>
          <cell r="F2275" t="str">
            <v>Valley School</v>
          </cell>
          <cell r="G2275" t="str">
            <v>Maintained</v>
          </cell>
          <cell r="H2275" t="str">
            <v>Community special school</v>
          </cell>
          <cell r="I2275">
            <v>9337</v>
          </cell>
          <cell r="J2275">
            <v>8002.7999999999993</v>
          </cell>
        </row>
        <row r="2276">
          <cell r="B2276">
            <v>3567506</v>
          </cell>
          <cell r="C2276">
            <v>356</v>
          </cell>
          <cell r="D2276" t="str">
            <v>Stockport</v>
          </cell>
          <cell r="E2276">
            <v>7506</v>
          </cell>
          <cell r="F2276" t="str">
            <v>Lisburne School</v>
          </cell>
          <cell r="G2276" t="str">
            <v>Maintained</v>
          </cell>
          <cell r="H2276" t="str">
            <v>Community special school</v>
          </cell>
          <cell r="I2276">
            <v>7781</v>
          </cell>
          <cell r="J2276">
            <v>18895.5</v>
          </cell>
        </row>
        <row r="2277">
          <cell r="B2277">
            <v>3572004</v>
          </cell>
          <cell r="C2277">
            <v>357</v>
          </cell>
          <cell r="D2277" t="str">
            <v>Tameside</v>
          </cell>
          <cell r="E2277">
            <v>2004</v>
          </cell>
          <cell r="F2277" t="str">
            <v>Hollingworth Primary School</v>
          </cell>
          <cell r="G2277" t="str">
            <v>Maintained</v>
          </cell>
          <cell r="H2277" t="str">
            <v>Community school</v>
          </cell>
          <cell r="I2277">
            <v>11282</v>
          </cell>
          <cell r="J2277">
            <v>20007</v>
          </cell>
        </row>
        <row r="2278">
          <cell r="B2278">
            <v>3572006</v>
          </cell>
          <cell r="C2278">
            <v>357</v>
          </cell>
          <cell r="D2278" t="str">
            <v>Tameside</v>
          </cell>
          <cell r="E2278">
            <v>2006</v>
          </cell>
          <cell r="F2278" t="str">
            <v>Pinfold Primary School</v>
          </cell>
          <cell r="G2278" t="str">
            <v>Maintained</v>
          </cell>
          <cell r="H2278" t="str">
            <v>Community school</v>
          </cell>
          <cell r="I2278">
            <v>18674</v>
          </cell>
          <cell r="J2278">
            <v>32900.399999999994</v>
          </cell>
        </row>
        <row r="2279">
          <cell r="B2279">
            <v>3572011</v>
          </cell>
          <cell r="C2279">
            <v>357</v>
          </cell>
          <cell r="D2279" t="str">
            <v>Tameside</v>
          </cell>
          <cell r="E2279">
            <v>2011</v>
          </cell>
          <cell r="F2279" t="str">
            <v>Arundale Primary School</v>
          </cell>
          <cell r="G2279" t="str">
            <v>Maintained</v>
          </cell>
          <cell r="H2279" t="str">
            <v>Community school</v>
          </cell>
          <cell r="I2279">
            <v>7392</v>
          </cell>
          <cell r="J2279">
            <v>10670.4</v>
          </cell>
        </row>
        <row r="2280">
          <cell r="B2280">
            <v>3572018</v>
          </cell>
          <cell r="C2280">
            <v>357</v>
          </cell>
          <cell r="D2280" t="str">
            <v>Tameside</v>
          </cell>
          <cell r="E2280">
            <v>2018</v>
          </cell>
          <cell r="F2280" t="str">
            <v>Gorse Hall Primary and Nursery School</v>
          </cell>
          <cell r="G2280" t="str">
            <v>Maintained</v>
          </cell>
          <cell r="H2280" t="str">
            <v>Community school</v>
          </cell>
          <cell r="I2280">
            <v>30993</v>
          </cell>
          <cell r="J2280">
            <v>51351.299999999996</v>
          </cell>
        </row>
        <row r="2281">
          <cell r="B2281">
            <v>3572020</v>
          </cell>
          <cell r="C2281">
            <v>357</v>
          </cell>
          <cell r="D2281" t="str">
            <v>Tameside</v>
          </cell>
          <cell r="E2281">
            <v>2020</v>
          </cell>
          <cell r="F2281" t="str">
            <v>Arlies Primary School</v>
          </cell>
          <cell r="G2281" t="str">
            <v>Maintained</v>
          </cell>
          <cell r="H2281" t="str">
            <v>Community school</v>
          </cell>
          <cell r="I2281">
            <v>13746</v>
          </cell>
          <cell r="J2281">
            <v>25119.899999999998</v>
          </cell>
        </row>
        <row r="2282">
          <cell r="B2282">
            <v>3572021</v>
          </cell>
          <cell r="C2282">
            <v>357</v>
          </cell>
          <cell r="D2282" t="str">
            <v>Tameside</v>
          </cell>
          <cell r="E2282">
            <v>2021</v>
          </cell>
          <cell r="F2282" t="str">
            <v>Buckton Vale Primary School</v>
          </cell>
          <cell r="G2282" t="str">
            <v>Maintained</v>
          </cell>
          <cell r="H2282" t="str">
            <v>Community school</v>
          </cell>
          <cell r="I2282">
            <v>24120</v>
          </cell>
          <cell r="J2282">
            <v>36234.899999999994</v>
          </cell>
        </row>
        <row r="2283">
          <cell r="B2283">
            <v>3572024</v>
          </cell>
          <cell r="C2283">
            <v>357</v>
          </cell>
          <cell r="D2283" t="str">
            <v>Tameside</v>
          </cell>
          <cell r="E2283">
            <v>2024</v>
          </cell>
          <cell r="F2283" t="str">
            <v>Lyndhurst Community Primary School</v>
          </cell>
          <cell r="G2283" t="str">
            <v>Maintained</v>
          </cell>
          <cell r="H2283" t="str">
            <v>Community school</v>
          </cell>
          <cell r="I2283">
            <v>12838</v>
          </cell>
          <cell r="J2283">
            <v>18228.599999999999</v>
          </cell>
        </row>
        <row r="2284">
          <cell r="B2284">
            <v>3572025</v>
          </cell>
          <cell r="C2284">
            <v>357</v>
          </cell>
          <cell r="D2284" t="str">
            <v>Tameside</v>
          </cell>
          <cell r="E2284">
            <v>2025</v>
          </cell>
          <cell r="F2284" t="str">
            <v>Broadbent Fold Primary School and Nursery</v>
          </cell>
          <cell r="G2284" t="str">
            <v>Maintained</v>
          </cell>
          <cell r="H2284" t="str">
            <v>Community school</v>
          </cell>
          <cell r="I2284">
            <v>20619</v>
          </cell>
          <cell r="J2284">
            <v>35790.299999999996</v>
          </cell>
        </row>
        <row r="2285">
          <cell r="B2285">
            <v>3572027</v>
          </cell>
          <cell r="C2285">
            <v>357</v>
          </cell>
          <cell r="D2285" t="str">
            <v>Tameside</v>
          </cell>
          <cell r="E2285">
            <v>2027</v>
          </cell>
          <cell r="F2285" t="str">
            <v>Millbrook Primary School</v>
          </cell>
          <cell r="G2285" t="str">
            <v>Maintained</v>
          </cell>
          <cell r="H2285" t="str">
            <v>Community school</v>
          </cell>
          <cell r="I2285">
            <v>16340</v>
          </cell>
          <cell r="J2285">
            <v>27342.899999999998</v>
          </cell>
        </row>
        <row r="2286">
          <cell r="B2286">
            <v>3572037</v>
          </cell>
          <cell r="C2286">
            <v>357</v>
          </cell>
          <cell r="D2286" t="str">
            <v>Tameside</v>
          </cell>
          <cell r="E2286">
            <v>2037</v>
          </cell>
          <cell r="F2286" t="str">
            <v>The Heys Primary School</v>
          </cell>
          <cell r="G2286" t="str">
            <v>Maintained</v>
          </cell>
          <cell r="H2286" t="str">
            <v>Community school</v>
          </cell>
          <cell r="I2286">
            <v>14783</v>
          </cell>
          <cell r="J2286">
            <v>19340.099999999999</v>
          </cell>
        </row>
        <row r="2287">
          <cell r="B2287">
            <v>3572039</v>
          </cell>
          <cell r="C2287">
            <v>357</v>
          </cell>
          <cell r="D2287" t="str">
            <v>Tameside</v>
          </cell>
          <cell r="E2287">
            <v>2039</v>
          </cell>
          <cell r="F2287" t="str">
            <v>Audenshaw Primary School</v>
          </cell>
          <cell r="G2287" t="str">
            <v>Maintained</v>
          </cell>
          <cell r="H2287" t="str">
            <v>Community school</v>
          </cell>
          <cell r="I2287">
            <v>19581</v>
          </cell>
          <cell r="J2287">
            <v>32233.499999999996</v>
          </cell>
        </row>
        <row r="2288">
          <cell r="B2288">
            <v>3572042</v>
          </cell>
          <cell r="C2288">
            <v>357</v>
          </cell>
          <cell r="D2288" t="str">
            <v>Tameside</v>
          </cell>
          <cell r="E2288">
            <v>2042</v>
          </cell>
          <cell r="F2288" t="str">
            <v>Russell Scott Primary School</v>
          </cell>
          <cell r="G2288" t="str">
            <v>Maintained</v>
          </cell>
          <cell r="H2288" t="str">
            <v>Community school</v>
          </cell>
          <cell r="I2288">
            <v>32938</v>
          </cell>
          <cell r="J2288">
            <v>50684.399999999994</v>
          </cell>
        </row>
        <row r="2289">
          <cell r="B2289">
            <v>3572045</v>
          </cell>
          <cell r="C2289">
            <v>357</v>
          </cell>
          <cell r="D2289" t="str">
            <v>Tameside</v>
          </cell>
          <cell r="E2289">
            <v>2045</v>
          </cell>
          <cell r="F2289" t="str">
            <v>Fairfield Road Primary School</v>
          </cell>
          <cell r="G2289" t="str">
            <v>Maintained</v>
          </cell>
          <cell r="H2289" t="str">
            <v>Community school</v>
          </cell>
          <cell r="I2289">
            <v>17507</v>
          </cell>
          <cell r="J2289">
            <v>26453.699999999997</v>
          </cell>
        </row>
        <row r="2290">
          <cell r="B2290">
            <v>3572051</v>
          </cell>
          <cell r="C2290">
            <v>357</v>
          </cell>
          <cell r="D2290" t="str">
            <v>Tameside</v>
          </cell>
          <cell r="E2290">
            <v>2051</v>
          </cell>
          <cell r="F2290" t="str">
            <v>Livingstone Primary School</v>
          </cell>
          <cell r="G2290" t="str">
            <v>Maintained</v>
          </cell>
          <cell r="H2290" t="str">
            <v>Community school</v>
          </cell>
          <cell r="I2290">
            <v>14654</v>
          </cell>
          <cell r="J2290">
            <v>25786.799999999999</v>
          </cell>
        </row>
        <row r="2291">
          <cell r="B2291">
            <v>3572055</v>
          </cell>
          <cell r="C2291">
            <v>357</v>
          </cell>
          <cell r="D2291" t="str">
            <v>Tameside</v>
          </cell>
          <cell r="E2291">
            <v>2055</v>
          </cell>
          <cell r="F2291" t="str">
            <v>Aldwyn Primary School</v>
          </cell>
          <cell r="G2291" t="str">
            <v>Maintained</v>
          </cell>
          <cell r="H2291" t="str">
            <v>Community school</v>
          </cell>
          <cell r="I2291">
            <v>33327</v>
          </cell>
          <cell r="J2291">
            <v>52018.2</v>
          </cell>
        </row>
        <row r="2292">
          <cell r="B2292">
            <v>3572056</v>
          </cell>
          <cell r="C2292">
            <v>357</v>
          </cell>
          <cell r="D2292" t="str">
            <v>Tameside</v>
          </cell>
          <cell r="E2292">
            <v>2056</v>
          </cell>
          <cell r="F2292" t="str">
            <v>St Anne's Primary School</v>
          </cell>
          <cell r="G2292" t="str">
            <v>Maintained</v>
          </cell>
          <cell r="H2292" t="str">
            <v>Community school</v>
          </cell>
          <cell r="I2292">
            <v>17636</v>
          </cell>
          <cell r="J2292">
            <v>29788.199999999997</v>
          </cell>
        </row>
        <row r="2293">
          <cell r="B2293">
            <v>3572058</v>
          </cell>
          <cell r="C2293">
            <v>357</v>
          </cell>
          <cell r="D2293" t="str">
            <v>Tameside</v>
          </cell>
          <cell r="E2293">
            <v>2058</v>
          </cell>
          <cell r="F2293" t="str">
            <v>Corrie Primary School</v>
          </cell>
          <cell r="G2293" t="str">
            <v>Maintained</v>
          </cell>
          <cell r="H2293" t="str">
            <v>Community school</v>
          </cell>
          <cell r="I2293">
            <v>20230</v>
          </cell>
          <cell r="J2293">
            <v>31566.6</v>
          </cell>
        </row>
        <row r="2294">
          <cell r="B2294">
            <v>3572063</v>
          </cell>
          <cell r="C2294">
            <v>357</v>
          </cell>
          <cell r="D2294" t="str">
            <v>Tameside</v>
          </cell>
          <cell r="E2294">
            <v>2063</v>
          </cell>
          <cell r="F2294" t="str">
            <v>Holden Clough Community Primary School</v>
          </cell>
          <cell r="G2294" t="str">
            <v>Maintained</v>
          </cell>
          <cell r="H2294" t="str">
            <v>Community school</v>
          </cell>
          <cell r="I2294">
            <v>27751</v>
          </cell>
          <cell r="J2294">
            <v>49128.299999999996</v>
          </cell>
        </row>
        <row r="2295">
          <cell r="B2295">
            <v>3572068</v>
          </cell>
          <cell r="C2295">
            <v>357</v>
          </cell>
          <cell r="D2295" t="str">
            <v>Tameside</v>
          </cell>
          <cell r="E2295">
            <v>2068</v>
          </cell>
          <cell r="F2295" t="str">
            <v>Greswell Primary School and Nursery</v>
          </cell>
          <cell r="G2295" t="str">
            <v>Maintained</v>
          </cell>
          <cell r="H2295" t="str">
            <v>Community school</v>
          </cell>
          <cell r="I2295">
            <v>33197</v>
          </cell>
          <cell r="J2295">
            <v>53796.6</v>
          </cell>
        </row>
        <row r="2296">
          <cell r="B2296">
            <v>3572073</v>
          </cell>
          <cell r="C2296">
            <v>357</v>
          </cell>
          <cell r="D2296" t="str">
            <v>Tameside</v>
          </cell>
          <cell r="E2296">
            <v>2073</v>
          </cell>
          <cell r="F2296" t="str">
            <v>Stalyhill Infant School</v>
          </cell>
          <cell r="G2296" t="str">
            <v>Maintained</v>
          </cell>
          <cell r="H2296" t="str">
            <v>Community school</v>
          </cell>
          <cell r="I2296">
            <v>43960</v>
          </cell>
          <cell r="J2296">
            <v>70246.799999999988</v>
          </cell>
        </row>
        <row r="2297">
          <cell r="B2297">
            <v>3573000</v>
          </cell>
          <cell r="C2297">
            <v>357</v>
          </cell>
          <cell r="D2297" t="str">
            <v>Tameside</v>
          </cell>
          <cell r="E2297">
            <v>3000</v>
          </cell>
          <cell r="F2297" t="str">
            <v>Gee Cross Holy Trinity CofE  (VC) Primary School</v>
          </cell>
          <cell r="G2297" t="str">
            <v>Maintained</v>
          </cell>
          <cell r="H2297" t="str">
            <v>Voluntary controlled school</v>
          </cell>
          <cell r="I2297">
            <v>18674</v>
          </cell>
          <cell r="J2297">
            <v>33122.699999999997</v>
          </cell>
        </row>
        <row r="2298">
          <cell r="B2298">
            <v>3573001</v>
          </cell>
          <cell r="C2298">
            <v>357</v>
          </cell>
          <cell r="D2298" t="str">
            <v>Tameside</v>
          </cell>
          <cell r="E2298">
            <v>3001</v>
          </cell>
          <cell r="F2298" t="str">
            <v>Broadbottom Church of England Primary School</v>
          </cell>
          <cell r="G2298" t="str">
            <v>Maintained</v>
          </cell>
          <cell r="H2298" t="str">
            <v>Voluntary controlled school</v>
          </cell>
          <cell r="I2298">
            <v>7262</v>
          </cell>
          <cell r="J2298">
            <v>12004.199999999999</v>
          </cell>
        </row>
        <row r="2299">
          <cell r="B2299">
            <v>3573003</v>
          </cell>
          <cell r="C2299">
            <v>357</v>
          </cell>
          <cell r="D2299" t="str">
            <v>Tameside</v>
          </cell>
          <cell r="E2299">
            <v>3003</v>
          </cell>
          <cell r="F2299" t="str">
            <v>St John's CofE Primary School, Dukinfield</v>
          </cell>
          <cell r="G2299" t="str">
            <v>Maintained</v>
          </cell>
          <cell r="H2299" t="str">
            <v>Voluntary controlled school</v>
          </cell>
          <cell r="I2299">
            <v>32549</v>
          </cell>
          <cell r="J2299">
            <v>54908.1</v>
          </cell>
        </row>
        <row r="2300">
          <cell r="B2300">
            <v>3573019</v>
          </cell>
          <cell r="C2300">
            <v>357</v>
          </cell>
          <cell r="D2300" t="str">
            <v>Tameside</v>
          </cell>
          <cell r="E2300">
            <v>3019</v>
          </cell>
          <cell r="F2300" t="str">
            <v>Hurst Knoll St James' Church of England Primary School</v>
          </cell>
          <cell r="G2300" t="str">
            <v>Maintained</v>
          </cell>
          <cell r="H2300" t="str">
            <v>Voluntary controlled school</v>
          </cell>
          <cell r="I2300">
            <v>15043</v>
          </cell>
          <cell r="J2300">
            <v>19340.099999999999</v>
          </cell>
        </row>
        <row r="2301">
          <cell r="B2301">
            <v>3573026</v>
          </cell>
          <cell r="C2301">
            <v>357</v>
          </cell>
          <cell r="D2301" t="str">
            <v>Tameside</v>
          </cell>
          <cell r="E2301">
            <v>3026</v>
          </cell>
          <cell r="F2301" t="str">
            <v>Milton St John's CofE Primary School</v>
          </cell>
          <cell r="G2301" t="str">
            <v>Maintained</v>
          </cell>
          <cell r="H2301" t="str">
            <v>Voluntary controlled school</v>
          </cell>
          <cell r="I2301">
            <v>16080</v>
          </cell>
          <cell r="J2301">
            <v>25342.199999999997</v>
          </cell>
        </row>
        <row r="2302">
          <cell r="B2302">
            <v>3573027</v>
          </cell>
          <cell r="C2302">
            <v>357</v>
          </cell>
          <cell r="D2302" t="str">
            <v>Tameside</v>
          </cell>
          <cell r="E2302">
            <v>3027</v>
          </cell>
          <cell r="F2302" t="str">
            <v>Micklehurst All Saints CofE Primary School</v>
          </cell>
          <cell r="G2302" t="str">
            <v>Maintained</v>
          </cell>
          <cell r="H2302" t="str">
            <v>Voluntary controlled school</v>
          </cell>
          <cell r="I2302">
            <v>14265</v>
          </cell>
          <cell r="J2302">
            <v>26231.399999999998</v>
          </cell>
        </row>
        <row r="2303">
          <cell r="B2303">
            <v>3573303</v>
          </cell>
          <cell r="C2303">
            <v>357</v>
          </cell>
          <cell r="D2303" t="str">
            <v>Tameside</v>
          </cell>
          <cell r="E2303">
            <v>3303</v>
          </cell>
          <cell r="F2303" t="str">
            <v>Mottram CofE Primary School</v>
          </cell>
          <cell r="G2303" t="str">
            <v>Maintained</v>
          </cell>
          <cell r="H2303" t="str">
            <v>Voluntary aided school</v>
          </cell>
          <cell r="I2303">
            <v>11931</v>
          </cell>
          <cell r="J2303">
            <v>20007</v>
          </cell>
        </row>
        <row r="2304">
          <cell r="B2304">
            <v>3573304</v>
          </cell>
          <cell r="C2304">
            <v>357</v>
          </cell>
          <cell r="D2304" t="str">
            <v>Tameside</v>
          </cell>
          <cell r="E2304">
            <v>3304</v>
          </cell>
          <cell r="F2304" t="str">
            <v>St Paul's Catholic Primary School</v>
          </cell>
          <cell r="G2304" t="str">
            <v>Maintained</v>
          </cell>
          <cell r="H2304" t="str">
            <v>Voluntary aided school</v>
          </cell>
          <cell r="I2304">
            <v>20100</v>
          </cell>
          <cell r="J2304">
            <v>34678.799999999996</v>
          </cell>
        </row>
        <row r="2305">
          <cell r="B2305">
            <v>3573305</v>
          </cell>
          <cell r="C2305">
            <v>357</v>
          </cell>
          <cell r="D2305" t="str">
            <v>Tameside</v>
          </cell>
          <cell r="E2305">
            <v>3305</v>
          </cell>
          <cell r="F2305" t="str">
            <v>St James Catholic Primary School</v>
          </cell>
          <cell r="G2305" t="str">
            <v>Maintained</v>
          </cell>
          <cell r="H2305" t="str">
            <v>Voluntary aided school</v>
          </cell>
          <cell r="I2305">
            <v>11412</v>
          </cell>
          <cell r="J2305">
            <v>19562.399999999998</v>
          </cell>
        </row>
        <row r="2306">
          <cell r="B2306">
            <v>3573308</v>
          </cell>
          <cell r="C2306">
            <v>357</v>
          </cell>
          <cell r="D2306" t="str">
            <v>Tameside</v>
          </cell>
          <cell r="E2306">
            <v>3308</v>
          </cell>
          <cell r="F2306" t="str">
            <v>St Mary's Catholic Primary School</v>
          </cell>
          <cell r="G2306" t="str">
            <v>Maintained</v>
          </cell>
          <cell r="H2306" t="str">
            <v>Voluntary aided school</v>
          </cell>
          <cell r="I2306">
            <v>19711</v>
          </cell>
          <cell r="J2306">
            <v>30010.499999999996</v>
          </cell>
        </row>
        <row r="2307">
          <cell r="B2307">
            <v>3573309</v>
          </cell>
          <cell r="C2307">
            <v>357</v>
          </cell>
          <cell r="D2307" t="str">
            <v>Tameside</v>
          </cell>
          <cell r="E2307">
            <v>3309</v>
          </cell>
          <cell r="F2307" t="str">
            <v>St Peter's Catholic Primary School</v>
          </cell>
          <cell r="G2307" t="str">
            <v>Maintained</v>
          </cell>
          <cell r="H2307" t="str">
            <v>Voluntary aided school</v>
          </cell>
          <cell r="I2307">
            <v>20619</v>
          </cell>
          <cell r="J2307">
            <v>32233.499999999996</v>
          </cell>
        </row>
        <row r="2308">
          <cell r="B2308">
            <v>3573310</v>
          </cell>
          <cell r="C2308">
            <v>357</v>
          </cell>
          <cell r="D2308" t="str">
            <v>Tameside</v>
          </cell>
          <cell r="E2308">
            <v>3310</v>
          </cell>
          <cell r="F2308" t="str">
            <v>St Raphael's Catholic Primary School</v>
          </cell>
          <cell r="G2308" t="str">
            <v>Maintained</v>
          </cell>
          <cell r="H2308" t="str">
            <v>Voluntary aided school</v>
          </cell>
          <cell r="I2308">
            <v>16469</v>
          </cell>
          <cell r="J2308">
            <v>27342.899999999998</v>
          </cell>
        </row>
        <row r="2309">
          <cell r="B2309">
            <v>3573312</v>
          </cell>
          <cell r="C2309">
            <v>357</v>
          </cell>
          <cell r="D2309" t="str">
            <v>Tameside</v>
          </cell>
          <cell r="E2309">
            <v>3312</v>
          </cell>
          <cell r="F2309" t="str">
            <v>Holy Trinity CofE Primary School</v>
          </cell>
          <cell r="G2309" t="str">
            <v>Maintained</v>
          </cell>
          <cell r="H2309" t="str">
            <v>Voluntary aided school</v>
          </cell>
          <cell r="I2309">
            <v>18025</v>
          </cell>
          <cell r="J2309">
            <v>26453.699999999997</v>
          </cell>
        </row>
        <row r="2310">
          <cell r="B2310">
            <v>3573313</v>
          </cell>
          <cell r="C2310">
            <v>357</v>
          </cell>
          <cell r="D2310" t="str">
            <v>Tameside</v>
          </cell>
          <cell r="E2310">
            <v>3313</v>
          </cell>
          <cell r="F2310" t="str">
            <v>St Peter's CofE Primary School</v>
          </cell>
          <cell r="G2310" t="str">
            <v>Maintained</v>
          </cell>
          <cell r="H2310" t="str">
            <v>Voluntary aided school</v>
          </cell>
          <cell r="I2310">
            <v>11412</v>
          </cell>
          <cell r="J2310">
            <v>20673.899999999998</v>
          </cell>
        </row>
        <row r="2311">
          <cell r="B2311">
            <v>3573314</v>
          </cell>
          <cell r="C2311">
            <v>357</v>
          </cell>
          <cell r="D2311" t="str">
            <v>Tameside</v>
          </cell>
          <cell r="E2311">
            <v>3314</v>
          </cell>
          <cell r="F2311" t="str">
            <v>St Stephen's CofE Primary School</v>
          </cell>
          <cell r="G2311" t="str">
            <v>Maintained</v>
          </cell>
          <cell r="H2311" t="str">
            <v>Voluntary aided school</v>
          </cell>
          <cell r="I2311">
            <v>15432</v>
          </cell>
          <cell r="J2311">
            <v>24897.599999999999</v>
          </cell>
        </row>
        <row r="2312">
          <cell r="B2312">
            <v>3573316</v>
          </cell>
          <cell r="C2312">
            <v>357</v>
          </cell>
          <cell r="D2312" t="str">
            <v>Tameside</v>
          </cell>
          <cell r="E2312">
            <v>3316</v>
          </cell>
          <cell r="F2312" t="str">
            <v>St Mary's CofE Primary School</v>
          </cell>
          <cell r="G2312" t="str">
            <v>Maintained</v>
          </cell>
          <cell r="H2312" t="str">
            <v>Voluntary aided school</v>
          </cell>
          <cell r="I2312">
            <v>20489</v>
          </cell>
          <cell r="J2312">
            <v>31788.899999999998</v>
          </cell>
        </row>
        <row r="2313">
          <cell r="B2313">
            <v>3573317</v>
          </cell>
          <cell r="C2313">
            <v>357</v>
          </cell>
          <cell r="D2313" t="str">
            <v>Tameside</v>
          </cell>
          <cell r="E2313">
            <v>3317</v>
          </cell>
          <cell r="F2313" t="str">
            <v>St George's CofE Primary School</v>
          </cell>
          <cell r="G2313" t="str">
            <v>Maintained</v>
          </cell>
          <cell r="H2313" t="str">
            <v>Voluntary aided school</v>
          </cell>
          <cell r="I2313">
            <v>8170</v>
          </cell>
          <cell r="J2313">
            <v>8669.6999999999989</v>
          </cell>
        </row>
        <row r="2314">
          <cell r="B2314">
            <v>3573319</v>
          </cell>
          <cell r="C2314">
            <v>357</v>
          </cell>
          <cell r="D2314" t="str">
            <v>Tameside</v>
          </cell>
          <cell r="E2314">
            <v>3319</v>
          </cell>
          <cell r="F2314" t="str">
            <v>Canon Burrows CofE Primary School</v>
          </cell>
          <cell r="G2314" t="str">
            <v>Maintained</v>
          </cell>
          <cell r="H2314" t="str">
            <v>Voluntary aided school</v>
          </cell>
          <cell r="I2314">
            <v>33975</v>
          </cell>
          <cell r="J2314">
            <v>57353.399999999994</v>
          </cell>
        </row>
        <row r="2315">
          <cell r="B2315">
            <v>3573322</v>
          </cell>
          <cell r="C2315">
            <v>357</v>
          </cell>
          <cell r="D2315" t="str">
            <v>Tameside</v>
          </cell>
          <cell r="E2315">
            <v>3322</v>
          </cell>
          <cell r="F2315" t="str">
            <v>St Mary's RC Primary School</v>
          </cell>
          <cell r="G2315" t="str">
            <v>Maintained</v>
          </cell>
          <cell r="H2315" t="str">
            <v>Voluntary aided school</v>
          </cell>
          <cell r="I2315">
            <v>18414</v>
          </cell>
          <cell r="J2315">
            <v>30455.1</v>
          </cell>
        </row>
        <row r="2316">
          <cell r="B2316">
            <v>3573323</v>
          </cell>
          <cell r="C2316">
            <v>357</v>
          </cell>
          <cell r="D2316" t="str">
            <v>Tameside</v>
          </cell>
          <cell r="E2316">
            <v>3323</v>
          </cell>
          <cell r="F2316" t="str">
            <v>St Stephen's RC Primary School</v>
          </cell>
          <cell r="G2316" t="str">
            <v>Maintained</v>
          </cell>
          <cell r="H2316" t="str">
            <v>Voluntary aided school</v>
          </cell>
          <cell r="I2316">
            <v>35531</v>
          </cell>
          <cell r="J2316">
            <v>55797.299999999996</v>
          </cell>
        </row>
        <row r="2317">
          <cell r="B2317">
            <v>3573324</v>
          </cell>
          <cell r="C2317">
            <v>357</v>
          </cell>
          <cell r="D2317" t="str">
            <v>Tameside</v>
          </cell>
          <cell r="E2317">
            <v>3324</v>
          </cell>
          <cell r="F2317" t="str">
            <v>St Joseph's RC Primary School</v>
          </cell>
          <cell r="G2317" t="str">
            <v>Maintained</v>
          </cell>
          <cell r="H2317" t="str">
            <v>Voluntary aided school</v>
          </cell>
          <cell r="I2317">
            <v>11931</v>
          </cell>
          <cell r="J2317">
            <v>18895.5</v>
          </cell>
        </row>
        <row r="2318">
          <cell r="B2318">
            <v>3573325</v>
          </cell>
          <cell r="C2318">
            <v>357</v>
          </cell>
          <cell r="D2318" t="str">
            <v>Tameside</v>
          </cell>
          <cell r="E2318">
            <v>3325</v>
          </cell>
          <cell r="F2318" t="str">
            <v>St John Fisher RC Primary School, Denton</v>
          </cell>
          <cell r="G2318" t="str">
            <v>Maintained</v>
          </cell>
          <cell r="H2318" t="str">
            <v>Voluntary aided school</v>
          </cell>
          <cell r="I2318">
            <v>18414</v>
          </cell>
          <cell r="J2318">
            <v>24230.699999999997</v>
          </cell>
        </row>
        <row r="2319">
          <cell r="B2319">
            <v>3573326</v>
          </cell>
          <cell r="C2319">
            <v>357</v>
          </cell>
          <cell r="D2319" t="str">
            <v>Tameside</v>
          </cell>
          <cell r="E2319">
            <v>3326</v>
          </cell>
          <cell r="F2319" t="str">
            <v>St Christopher's RC Primary School</v>
          </cell>
          <cell r="G2319" t="str">
            <v>Maintained</v>
          </cell>
          <cell r="H2319" t="str">
            <v>Voluntary aided school</v>
          </cell>
          <cell r="I2319">
            <v>19452</v>
          </cell>
          <cell r="J2319">
            <v>32233.499999999996</v>
          </cell>
        </row>
        <row r="2320">
          <cell r="B2320">
            <v>3573327</v>
          </cell>
          <cell r="C2320">
            <v>357</v>
          </cell>
          <cell r="D2320" t="str">
            <v>Tameside</v>
          </cell>
          <cell r="E2320">
            <v>3327</v>
          </cell>
          <cell r="F2320" t="str">
            <v>St Anne's RC Primary School</v>
          </cell>
          <cell r="G2320" t="str">
            <v>Maintained</v>
          </cell>
          <cell r="H2320" t="str">
            <v>Voluntary aided school</v>
          </cell>
          <cell r="I2320">
            <v>16858</v>
          </cell>
          <cell r="J2320">
            <v>31566.6</v>
          </cell>
        </row>
        <row r="2321">
          <cell r="B2321">
            <v>3577002</v>
          </cell>
          <cell r="C2321">
            <v>357</v>
          </cell>
          <cell r="D2321" t="str">
            <v>Tameside</v>
          </cell>
          <cell r="E2321">
            <v>7002</v>
          </cell>
          <cell r="F2321" t="str">
            <v>Thomas Ashton School</v>
          </cell>
          <cell r="G2321" t="str">
            <v>Maintained</v>
          </cell>
          <cell r="H2321" t="str">
            <v>Community special school</v>
          </cell>
          <cell r="I2321">
            <v>390</v>
          </cell>
          <cell r="J2321">
            <v>222.29999999999998</v>
          </cell>
        </row>
        <row r="2322">
          <cell r="B2322">
            <v>3577009</v>
          </cell>
          <cell r="C2322">
            <v>357</v>
          </cell>
          <cell r="D2322" t="str">
            <v>Tameside</v>
          </cell>
          <cell r="E2322">
            <v>7009</v>
          </cell>
          <cell r="F2322" t="str">
            <v>Oakdale School</v>
          </cell>
          <cell r="G2322" t="str">
            <v>Maintained</v>
          </cell>
          <cell r="H2322" t="str">
            <v>Community special school</v>
          </cell>
          <cell r="I2322">
            <v>7911</v>
          </cell>
          <cell r="J2322">
            <v>18228.599999999999</v>
          </cell>
        </row>
        <row r="2323">
          <cell r="B2323">
            <v>3582000</v>
          </cell>
          <cell r="C2323">
            <v>358</v>
          </cell>
          <cell r="D2323" t="str">
            <v>Trafford</v>
          </cell>
          <cell r="E2323">
            <v>2000</v>
          </cell>
          <cell r="F2323" t="str">
            <v>Navigation Primary School</v>
          </cell>
          <cell r="G2323" t="str">
            <v>Maintained</v>
          </cell>
          <cell r="H2323" t="str">
            <v>Community school</v>
          </cell>
          <cell r="I2323">
            <v>41367</v>
          </cell>
          <cell r="J2323">
            <v>69802.2</v>
          </cell>
        </row>
        <row r="2324">
          <cell r="B2324">
            <v>3582002</v>
          </cell>
          <cell r="C2324">
            <v>358</v>
          </cell>
          <cell r="D2324" t="str">
            <v>Trafford</v>
          </cell>
          <cell r="E2324">
            <v>2002</v>
          </cell>
          <cell r="F2324" t="str">
            <v>Oldfield Brow Primary School</v>
          </cell>
          <cell r="G2324" t="str">
            <v>Maintained</v>
          </cell>
          <cell r="H2324" t="str">
            <v>Community school</v>
          </cell>
          <cell r="I2324">
            <v>36050</v>
          </cell>
          <cell r="J2324">
            <v>58242.6</v>
          </cell>
        </row>
        <row r="2325">
          <cell r="B2325">
            <v>3582004</v>
          </cell>
          <cell r="C2325">
            <v>358</v>
          </cell>
          <cell r="D2325" t="str">
            <v>Trafford</v>
          </cell>
          <cell r="E2325">
            <v>2004</v>
          </cell>
          <cell r="F2325" t="str">
            <v>Stamford Park Infant School</v>
          </cell>
          <cell r="G2325" t="str">
            <v>Maintained</v>
          </cell>
          <cell r="H2325" t="str">
            <v>Community school</v>
          </cell>
          <cell r="I2325">
            <v>49147</v>
          </cell>
          <cell r="J2325">
            <v>80028</v>
          </cell>
        </row>
        <row r="2326">
          <cell r="B2326">
            <v>3582006</v>
          </cell>
          <cell r="C2326">
            <v>358</v>
          </cell>
          <cell r="D2326" t="str">
            <v>Trafford</v>
          </cell>
          <cell r="E2326">
            <v>2006</v>
          </cell>
          <cell r="F2326" t="str">
            <v>Heyes Lane Primary School</v>
          </cell>
          <cell r="G2326" t="str">
            <v>Maintained</v>
          </cell>
          <cell r="H2326" t="str">
            <v>Community school</v>
          </cell>
          <cell r="I2326">
            <v>51741</v>
          </cell>
          <cell r="J2326">
            <v>84251.7</v>
          </cell>
        </row>
        <row r="2327">
          <cell r="B2327">
            <v>3582007</v>
          </cell>
          <cell r="C2327">
            <v>358</v>
          </cell>
          <cell r="D2327" t="str">
            <v>Trafford</v>
          </cell>
          <cell r="E2327">
            <v>2007</v>
          </cell>
          <cell r="F2327" t="str">
            <v>Broadheath Primary School</v>
          </cell>
          <cell r="G2327" t="str">
            <v>Maintained</v>
          </cell>
          <cell r="H2327" t="str">
            <v>Community school</v>
          </cell>
          <cell r="I2327">
            <v>27881</v>
          </cell>
          <cell r="J2327">
            <v>45126.899999999994</v>
          </cell>
        </row>
        <row r="2328">
          <cell r="B2328">
            <v>3582008</v>
          </cell>
          <cell r="C2328">
            <v>358</v>
          </cell>
          <cell r="D2328" t="str">
            <v>Trafford</v>
          </cell>
          <cell r="E2328">
            <v>2008</v>
          </cell>
          <cell r="F2328" t="str">
            <v>Broomwood Primary School</v>
          </cell>
          <cell r="G2328" t="str">
            <v>Maintained</v>
          </cell>
          <cell r="H2328" t="str">
            <v>Community school</v>
          </cell>
          <cell r="I2328">
            <v>18285</v>
          </cell>
          <cell r="J2328">
            <v>30899.699999999997</v>
          </cell>
        </row>
        <row r="2329">
          <cell r="B2329">
            <v>3582011</v>
          </cell>
          <cell r="C2329">
            <v>358</v>
          </cell>
          <cell r="D2329" t="str">
            <v>Trafford</v>
          </cell>
          <cell r="E2329">
            <v>2011</v>
          </cell>
          <cell r="F2329" t="str">
            <v>Well Green Primary School</v>
          </cell>
          <cell r="G2329" t="str">
            <v>Maintained</v>
          </cell>
          <cell r="H2329" t="str">
            <v>Community school</v>
          </cell>
          <cell r="I2329">
            <v>21397</v>
          </cell>
          <cell r="J2329">
            <v>34678.799999999996</v>
          </cell>
        </row>
        <row r="2330">
          <cell r="B2330">
            <v>3582012</v>
          </cell>
          <cell r="C2330">
            <v>358</v>
          </cell>
          <cell r="D2330" t="str">
            <v>Trafford</v>
          </cell>
          <cell r="E2330">
            <v>2012</v>
          </cell>
          <cell r="F2330" t="str">
            <v>Willows Primary School</v>
          </cell>
          <cell r="G2330" t="str">
            <v>Maintained</v>
          </cell>
          <cell r="H2330" t="str">
            <v>Community school</v>
          </cell>
          <cell r="I2330">
            <v>33327</v>
          </cell>
          <cell r="J2330">
            <v>57575.7</v>
          </cell>
        </row>
        <row r="2331">
          <cell r="B2331">
            <v>3582013</v>
          </cell>
          <cell r="C2331">
            <v>358</v>
          </cell>
          <cell r="D2331" t="str">
            <v>Trafford</v>
          </cell>
          <cell r="E2331">
            <v>2013</v>
          </cell>
          <cell r="F2331" t="str">
            <v>Cloverlea Primary School</v>
          </cell>
          <cell r="G2331" t="str">
            <v>Maintained</v>
          </cell>
          <cell r="H2331" t="str">
            <v>Community school</v>
          </cell>
          <cell r="I2331">
            <v>20100</v>
          </cell>
          <cell r="J2331">
            <v>32900.399999999994</v>
          </cell>
        </row>
        <row r="2332">
          <cell r="B2332">
            <v>3582019</v>
          </cell>
          <cell r="C2332">
            <v>358</v>
          </cell>
          <cell r="D2332" t="str">
            <v>Trafford</v>
          </cell>
          <cell r="E2332">
            <v>2019</v>
          </cell>
          <cell r="F2332" t="str">
            <v>Springfield Primary School</v>
          </cell>
          <cell r="G2332" t="str">
            <v>Maintained</v>
          </cell>
          <cell r="H2332" t="str">
            <v>Community school</v>
          </cell>
          <cell r="I2332">
            <v>60170</v>
          </cell>
          <cell r="J2332">
            <v>99812.7</v>
          </cell>
        </row>
        <row r="2333">
          <cell r="B2333">
            <v>3582021</v>
          </cell>
          <cell r="C2333">
            <v>358</v>
          </cell>
          <cell r="D2333" t="str">
            <v>Trafford</v>
          </cell>
          <cell r="E2333">
            <v>2021</v>
          </cell>
          <cell r="F2333" t="str">
            <v>Woodheys Primary School</v>
          </cell>
          <cell r="G2333" t="str">
            <v>Maintained</v>
          </cell>
          <cell r="H2333" t="str">
            <v>Community school</v>
          </cell>
          <cell r="I2333">
            <v>38384</v>
          </cell>
          <cell r="J2333">
            <v>71136</v>
          </cell>
        </row>
        <row r="2334">
          <cell r="B2334">
            <v>3582022</v>
          </cell>
          <cell r="C2334">
            <v>358</v>
          </cell>
          <cell r="D2334" t="str">
            <v>Trafford</v>
          </cell>
          <cell r="E2334">
            <v>2022</v>
          </cell>
          <cell r="F2334" t="str">
            <v>Worthington Primary School</v>
          </cell>
          <cell r="G2334" t="str">
            <v>Maintained</v>
          </cell>
          <cell r="H2334" t="str">
            <v>Community school</v>
          </cell>
          <cell r="I2334">
            <v>29437</v>
          </cell>
          <cell r="J2334">
            <v>51573.599999999999</v>
          </cell>
        </row>
        <row r="2335">
          <cell r="B2335">
            <v>3582023</v>
          </cell>
          <cell r="C2335">
            <v>358</v>
          </cell>
          <cell r="D2335" t="str">
            <v>Trafford</v>
          </cell>
          <cell r="E2335">
            <v>2023</v>
          </cell>
          <cell r="F2335" t="str">
            <v>Brooklands Primary School</v>
          </cell>
          <cell r="G2335" t="str">
            <v>Maintained</v>
          </cell>
          <cell r="H2335" t="str">
            <v>Community school</v>
          </cell>
          <cell r="I2335">
            <v>67172</v>
          </cell>
          <cell r="J2335">
            <v>113372.99999999999</v>
          </cell>
        </row>
        <row r="2336">
          <cell r="B2336">
            <v>3582025</v>
          </cell>
          <cell r="C2336">
            <v>358</v>
          </cell>
          <cell r="D2336" t="str">
            <v>Trafford</v>
          </cell>
          <cell r="E2336">
            <v>2025</v>
          </cell>
          <cell r="F2336" t="str">
            <v>Firs Primary School</v>
          </cell>
          <cell r="G2336" t="str">
            <v>Maintained</v>
          </cell>
          <cell r="H2336" t="str">
            <v>Community school</v>
          </cell>
          <cell r="I2336">
            <v>31901</v>
          </cell>
          <cell r="J2336">
            <v>46238.399999999994</v>
          </cell>
        </row>
        <row r="2337">
          <cell r="B2337">
            <v>3582037</v>
          </cell>
          <cell r="C2337">
            <v>358</v>
          </cell>
          <cell r="D2337" t="str">
            <v>Trafford</v>
          </cell>
          <cell r="E2337">
            <v>2037</v>
          </cell>
          <cell r="F2337" t="str">
            <v>Templemoor Infant and Nursery School</v>
          </cell>
          <cell r="G2337" t="str">
            <v>Maintained</v>
          </cell>
          <cell r="H2337" t="str">
            <v>Community school</v>
          </cell>
          <cell r="I2337">
            <v>44738</v>
          </cell>
          <cell r="J2337">
            <v>74025.899999999994</v>
          </cell>
        </row>
        <row r="2338">
          <cell r="B2338">
            <v>3582039</v>
          </cell>
          <cell r="C2338">
            <v>358</v>
          </cell>
          <cell r="D2338" t="str">
            <v>Trafford</v>
          </cell>
          <cell r="E2338">
            <v>2039</v>
          </cell>
          <cell r="F2338" t="str">
            <v>Wellfield Infant and Nursery School</v>
          </cell>
          <cell r="G2338" t="str">
            <v>Maintained</v>
          </cell>
          <cell r="H2338" t="str">
            <v>Community school</v>
          </cell>
          <cell r="I2338">
            <v>39292</v>
          </cell>
          <cell r="J2338">
            <v>65800.799999999988</v>
          </cell>
        </row>
        <row r="2339">
          <cell r="B2339">
            <v>3582041</v>
          </cell>
          <cell r="C2339">
            <v>358</v>
          </cell>
          <cell r="D2339" t="str">
            <v>Trafford</v>
          </cell>
          <cell r="E2339">
            <v>2041</v>
          </cell>
          <cell r="F2339" t="str">
            <v>Urmston Primary School</v>
          </cell>
          <cell r="G2339" t="str">
            <v>Maintained</v>
          </cell>
          <cell r="H2339" t="str">
            <v>Community school</v>
          </cell>
          <cell r="I2339">
            <v>48888</v>
          </cell>
          <cell r="J2339">
            <v>84918.599999999991</v>
          </cell>
        </row>
        <row r="2340">
          <cell r="B2340">
            <v>3582042</v>
          </cell>
          <cell r="C2340">
            <v>358</v>
          </cell>
          <cell r="D2340" t="str">
            <v>Trafford</v>
          </cell>
          <cell r="E2340">
            <v>2042</v>
          </cell>
          <cell r="F2340" t="str">
            <v>Davyhulme Primary School</v>
          </cell>
          <cell r="G2340" t="str">
            <v>Maintained</v>
          </cell>
          <cell r="H2340" t="str">
            <v>Community school</v>
          </cell>
          <cell r="I2340">
            <v>49407</v>
          </cell>
          <cell r="J2340">
            <v>86030.099999999991</v>
          </cell>
        </row>
        <row r="2341">
          <cell r="B2341">
            <v>3582044</v>
          </cell>
          <cell r="C2341">
            <v>358</v>
          </cell>
          <cell r="D2341" t="str">
            <v>Trafford</v>
          </cell>
          <cell r="E2341">
            <v>2044</v>
          </cell>
          <cell r="F2341" t="str">
            <v>Flixton Primary School</v>
          </cell>
          <cell r="G2341" t="str">
            <v>Maintained</v>
          </cell>
          <cell r="H2341" t="str">
            <v>Community school</v>
          </cell>
          <cell r="I2341">
            <v>44220</v>
          </cell>
          <cell r="J2341">
            <v>76471.199999999997</v>
          </cell>
        </row>
        <row r="2342">
          <cell r="B2342">
            <v>3582047</v>
          </cell>
          <cell r="C2342">
            <v>358</v>
          </cell>
          <cell r="D2342" t="str">
            <v>Trafford</v>
          </cell>
          <cell r="E2342">
            <v>2047</v>
          </cell>
          <cell r="F2342" t="str">
            <v>Gorse Hill Primary School</v>
          </cell>
          <cell r="G2342" t="str">
            <v>Maintained</v>
          </cell>
          <cell r="H2342" t="str">
            <v>Community school</v>
          </cell>
          <cell r="I2342">
            <v>29177</v>
          </cell>
          <cell r="J2342">
            <v>39791.699999999997</v>
          </cell>
        </row>
        <row r="2343">
          <cell r="B2343">
            <v>3582049</v>
          </cell>
          <cell r="C2343">
            <v>358</v>
          </cell>
          <cell r="D2343" t="str">
            <v>Trafford</v>
          </cell>
          <cell r="E2343">
            <v>2049</v>
          </cell>
          <cell r="F2343" t="str">
            <v>Kings Road Primary School</v>
          </cell>
          <cell r="G2343" t="str">
            <v>Maintained</v>
          </cell>
          <cell r="H2343" t="str">
            <v>Community school</v>
          </cell>
          <cell r="I2343">
            <v>40848</v>
          </cell>
          <cell r="J2343">
            <v>62910.899999999994</v>
          </cell>
        </row>
        <row r="2344">
          <cell r="B2344">
            <v>3582051</v>
          </cell>
          <cell r="C2344">
            <v>358</v>
          </cell>
          <cell r="D2344" t="str">
            <v>Trafford</v>
          </cell>
          <cell r="E2344">
            <v>2051</v>
          </cell>
          <cell r="F2344" t="str">
            <v>Moss Park Infant School</v>
          </cell>
          <cell r="G2344" t="str">
            <v>Maintained</v>
          </cell>
          <cell r="H2344" t="str">
            <v>Community school</v>
          </cell>
          <cell r="I2344">
            <v>38125</v>
          </cell>
          <cell r="J2344">
            <v>65133.899999999994</v>
          </cell>
        </row>
        <row r="2345">
          <cell r="B2345">
            <v>3582052</v>
          </cell>
          <cell r="C2345">
            <v>358</v>
          </cell>
          <cell r="D2345" t="str">
            <v>Trafford</v>
          </cell>
          <cell r="E2345">
            <v>2052</v>
          </cell>
          <cell r="F2345" t="str">
            <v>Seymour Park Community Primary School</v>
          </cell>
          <cell r="G2345" t="str">
            <v>Maintained</v>
          </cell>
          <cell r="H2345" t="str">
            <v>Community school</v>
          </cell>
          <cell r="I2345">
            <v>56020</v>
          </cell>
          <cell r="J2345">
            <v>88697.7</v>
          </cell>
        </row>
        <row r="2346">
          <cell r="B2346">
            <v>3582057</v>
          </cell>
          <cell r="C2346">
            <v>358</v>
          </cell>
          <cell r="D2346" t="str">
            <v>Trafford</v>
          </cell>
          <cell r="E2346">
            <v>2057</v>
          </cell>
          <cell r="F2346" t="str">
            <v>Victoria Park Infant School</v>
          </cell>
          <cell r="G2346" t="str">
            <v>Maintained</v>
          </cell>
          <cell r="H2346" t="str">
            <v>Community school</v>
          </cell>
          <cell r="I2346">
            <v>38384</v>
          </cell>
          <cell r="J2346">
            <v>62243.999999999993</v>
          </cell>
        </row>
        <row r="2347">
          <cell r="B2347">
            <v>3582058</v>
          </cell>
          <cell r="C2347">
            <v>358</v>
          </cell>
          <cell r="D2347" t="str">
            <v>Trafford</v>
          </cell>
          <cell r="E2347">
            <v>2058</v>
          </cell>
          <cell r="F2347" t="str">
            <v>Highfield Primary School</v>
          </cell>
          <cell r="G2347" t="str">
            <v>Maintained</v>
          </cell>
          <cell r="H2347" t="str">
            <v>Community school</v>
          </cell>
          <cell r="I2347">
            <v>26584</v>
          </cell>
          <cell r="J2347">
            <v>44904.6</v>
          </cell>
        </row>
        <row r="2348">
          <cell r="B2348">
            <v>3582061</v>
          </cell>
          <cell r="C2348">
            <v>358</v>
          </cell>
          <cell r="D2348" t="str">
            <v>Trafford</v>
          </cell>
          <cell r="E2348">
            <v>2061</v>
          </cell>
          <cell r="F2348" t="str">
            <v>Woodhouse Primary School</v>
          </cell>
          <cell r="G2348" t="str">
            <v>Maintained</v>
          </cell>
          <cell r="H2348" t="str">
            <v>Community school</v>
          </cell>
          <cell r="I2348">
            <v>18155</v>
          </cell>
          <cell r="J2348">
            <v>30455.1</v>
          </cell>
        </row>
        <row r="2349">
          <cell r="B2349">
            <v>3582063</v>
          </cell>
          <cell r="C2349">
            <v>358</v>
          </cell>
          <cell r="D2349" t="str">
            <v>Trafford</v>
          </cell>
          <cell r="E2349">
            <v>2063</v>
          </cell>
          <cell r="F2349" t="str">
            <v>Kingsway Primary School</v>
          </cell>
          <cell r="G2349" t="str">
            <v>Maintained</v>
          </cell>
          <cell r="H2349" t="str">
            <v>Community school</v>
          </cell>
          <cell r="I2349">
            <v>17766</v>
          </cell>
          <cell r="J2349">
            <v>21340.799999999999</v>
          </cell>
        </row>
        <row r="2350">
          <cell r="B2350">
            <v>3583005</v>
          </cell>
          <cell r="C2350">
            <v>358</v>
          </cell>
          <cell r="D2350" t="str">
            <v>Trafford</v>
          </cell>
          <cell r="E2350">
            <v>3005</v>
          </cell>
          <cell r="F2350" t="str">
            <v>St Matthew's CofE Primary School</v>
          </cell>
          <cell r="G2350" t="str">
            <v>Maintained</v>
          </cell>
          <cell r="H2350" t="str">
            <v>Voluntary controlled school</v>
          </cell>
          <cell r="I2350">
            <v>17118</v>
          </cell>
          <cell r="J2350">
            <v>25119.899999999998</v>
          </cell>
        </row>
        <row r="2351">
          <cell r="B2351">
            <v>3583301</v>
          </cell>
          <cell r="C2351">
            <v>358</v>
          </cell>
          <cell r="D2351" t="str">
            <v>Trafford</v>
          </cell>
          <cell r="E2351">
            <v>3301</v>
          </cell>
          <cell r="F2351" t="str">
            <v>Bowdon CofE Primary School</v>
          </cell>
          <cell r="G2351" t="str">
            <v>Maintained</v>
          </cell>
          <cell r="H2351" t="str">
            <v>Voluntary aided school</v>
          </cell>
          <cell r="I2351">
            <v>67042</v>
          </cell>
          <cell r="J2351">
            <v>116262.9</v>
          </cell>
        </row>
        <row r="2352">
          <cell r="B2352">
            <v>3583304</v>
          </cell>
          <cell r="C2352">
            <v>358</v>
          </cell>
          <cell r="D2352" t="str">
            <v>Trafford</v>
          </cell>
          <cell r="E2352">
            <v>3304</v>
          </cell>
          <cell r="F2352" t="str">
            <v>St Hugh's Catholic Primary School</v>
          </cell>
          <cell r="G2352" t="str">
            <v>Maintained</v>
          </cell>
          <cell r="H2352" t="str">
            <v>Voluntary aided school</v>
          </cell>
          <cell r="I2352">
            <v>61207</v>
          </cell>
          <cell r="J2352">
            <v>101591.09999999999</v>
          </cell>
        </row>
        <row r="2353">
          <cell r="B2353">
            <v>3583305</v>
          </cell>
          <cell r="C2353">
            <v>358</v>
          </cell>
          <cell r="D2353" t="str">
            <v>Trafford</v>
          </cell>
          <cell r="E2353">
            <v>3305</v>
          </cell>
          <cell r="F2353" t="str">
            <v>Altrincham CofE (Aided) Primary School</v>
          </cell>
          <cell r="G2353" t="str">
            <v>Maintained</v>
          </cell>
          <cell r="H2353" t="str">
            <v>Voluntary aided school</v>
          </cell>
          <cell r="I2353">
            <v>24898</v>
          </cell>
          <cell r="J2353">
            <v>34456.5</v>
          </cell>
        </row>
        <row r="2354">
          <cell r="B2354">
            <v>3583307</v>
          </cell>
          <cell r="C2354">
            <v>358</v>
          </cell>
          <cell r="D2354" t="str">
            <v>Trafford</v>
          </cell>
          <cell r="E2354">
            <v>3307</v>
          </cell>
          <cell r="F2354" t="str">
            <v>St Anne's CofE Primary School</v>
          </cell>
          <cell r="G2354" t="str">
            <v>Maintained</v>
          </cell>
          <cell r="H2354" t="str">
            <v>Voluntary aided school</v>
          </cell>
          <cell r="I2354">
            <v>14913</v>
          </cell>
          <cell r="J2354">
            <v>21785.399999999998</v>
          </cell>
        </row>
        <row r="2355">
          <cell r="B2355">
            <v>3583308</v>
          </cell>
          <cell r="C2355">
            <v>358</v>
          </cell>
          <cell r="D2355" t="str">
            <v>Trafford</v>
          </cell>
          <cell r="E2355">
            <v>3308</v>
          </cell>
          <cell r="F2355" t="str">
            <v>St Mary's CofE Primary School</v>
          </cell>
          <cell r="G2355" t="str">
            <v>Maintained</v>
          </cell>
          <cell r="H2355" t="str">
            <v>Voluntary aided school</v>
          </cell>
          <cell r="I2355">
            <v>23212</v>
          </cell>
          <cell r="J2355">
            <v>39124.799999999996</v>
          </cell>
        </row>
        <row r="2356">
          <cell r="B2356">
            <v>3583309</v>
          </cell>
          <cell r="C2356">
            <v>358</v>
          </cell>
          <cell r="D2356" t="str">
            <v>Trafford</v>
          </cell>
          <cell r="E2356">
            <v>3309</v>
          </cell>
          <cell r="F2356" t="str">
            <v>Holy Family Catholic Primary School</v>
          </cell>
          <cell r="G2356" t="str">
            <v>Maintained</v>
          </cell>
          <cell r="H2356" t="str">
            <v>Voluntary aided school</v>
          </cell>
          <cell r="I2356">
            <v>17766</v>
          </cell>
          <cell r="J2356">
            <v>25564.499999999996</v>
          </cell>
        </row>
        <row r="2357">
          <cell r="B2357">
            <v>3583310</v>
          </cell>
          <cell r="C2357">
            <v>358</v>
          </cell>
          <cell r="D2357" t="str">
            <v>Trafford</v>
          </cell>
          <cell r="E2357">
            <v>3310</v>
          </cell>
          <cell r="F2357" t="str">
            <v>Our Lady of Lourdes Catholic School</v>
          </cell>
          <cell r="G2357" t="str">
            <v>Maintained</v>
          </cell>
          <cell r="H2357" t="str">
            <v>Voluntary aided school</v>
          </cell>
          <cell r="I2357">
            <v>6744</v>
          </cell>
          <cell r="J2357">
            <v>11115</v>
          </cell>
        </row>
        <row r="2358">
          <cell r="B2358">
            <v>3583311</v>
          </cell>
          <cell r="C2358">
            <v>358</v>
          </cell>
          <cell r="D2358" t="str">
            <v>Trafford</v>
          </cell>
          <cell r="E2358">
            <v>3311</v>
          </cell>
          <cell r="F2358" t="str">
            <v>All Saints' Catholic Primary School</v>
          </cell>
          <cell r="G2358" t="str">
            <v>Maintained</v>
          </cell>
          <cell r="H2358" t="str">
            <v>Voluntary aided school</v>
          </cell>
          <cell r="I2358">
            <v>16469</v>
          </cell>
          <cell r="J2358">
            <v>27120.6</v>
          </cell>
        </row>
        <row r="2359">
          <cell r="B2359">
            <v>3583312</v>
          </cell>
          <cell r="C2359">
            <v>358</v>
          </cell>
          <cell r="D2359" t="str">
            <v>Trafford</v>
          </cell>
          <cell r="E2359">
            <v>3312</v>
          </cell>
          <cell r="F2359" t="str">
            <v>St Joseph's Catholic Primary School</v>
          </cell>
          <cell r="G2359" t="str">
            <v>Maintained</v>
          </cell>
          <cell r="H2359" t="str">
            <v>Voluntary aided school</v>
          </cell>
          <cell r="I2359">
            <v>45257</v>
          </cell>
          <cell r="J2359">
            <v>75359.7</v>
          </cell>
        </row>
        <row r="2360">
          <cell r="B2360">
            <v>3583313</v>
          </cell>
          <cell r="C2360">
            <v>358</v>
          </cell>
          <cell r="D2360" t="str">
            <v>Trafford</v>
          </cell>
          <cell r="E2360">
            <v>3313</v>
          </cell>
          <cell r="F2360" t="str">
            <v>St Mary's CofE Primary School</v>
          </cell>
          <cell r="G2360" t="str">
            <v>Maintained</v>
          </cell>
          <cell r="H2360" t="str">
            <v>Voluntary aided school</v>
          </cell>
          <cell r="I2360">
            <v>15951</v>
          </cell>
          <cell r="J2360">
            <v>23563.8</v>
          </cell>
        </row>
        <row r="2361">
          <cell r="B2361">
            <v>3583314</v>
          </cell>
          <cell r="C2361">
            <v>358</v>
          </cell>
          <cell r="D2361" t="str">
            <v>Trafford</v>
          </cell>
          <cell r="E2361">
            <v>3314</v>
          </cell>
          <cell r="F2361" t="str">
            <v>St Michael's CofE (Aided) Primary School</v>
          </cell>
          <cell r="G2361" t="str">
            <v>Maintained</v>
          </cell>
          <cell r="H2361" t="str">
            <v>Voluntary aided school</v>
          </cell>
          <cell r="I2361">
            <v>23083</v>
          </cell>
          <cell r="J2361">
            <v>37791</v>
          </cell>
        </row>
        <row r="2362">
          <cell r="B2362">
            <v>3583318</v>
          </cell>
          <cell r="C2362">
            <v>358</v>
          </cell>
          <cell r="D2362" t="str">
            <v>Trafford</v>
          </cell>
          <cell r="E2362">
            <v>3318</v>
          </cell>
          <cell r="F2362" t="str">
            <v>English Martyrs' RC Primary School</v>
          </cell>
          <cell r="G2362" t="str">
            <v>Maintained</v>
          </cell>
          <cell r="H2362" t="str">
            <v>Voluntary aided school</v>
          </cell>
          <cell r="I2362">
            <v>17118</v>
          </cell>
          <cell r="J2362">
            <v>30899.699999999997</v>
          </cell>
        </row>
        <row r="2363">
          <cell r="B2363">
            <v>3583319</v>
          </cell>
          <cell r="C2363">
            <v>358</v>
          </cell>
          <cell r="D2363" t="str">
            <v>Trafford</v>
          </cell>
          <cell r="E2363">
            <v>3319</v>
          </cell>
          <cell r="F2363" t="str">
            <v>St Hugh of Lincoln RC Primary School</v>
          </cell>
          <cell r="G2363" t="str">
            <v>Maintained</v>
          </cell>
          <cell r="H2363" t="str">
            <v>Voluntary aided school</v>
          </cell>
          <cell r="I2363">
            <v>27492</v>
          </cell>
          <cell r="J2363">
            <v>43348.5</v>
          </cell>
        </row>
        <row r="2364">
          <cell r="B2364">
            <v>3583324</v>
          </cell>
          <cell r="C2364">
            <v>358</v>
          </cell>
          <cell r="D2364" t="str">
            <v>Trafford</v>
          </cell>
          <cell r="E2364">
            <v>3324</v>
          </cell>
          <cell r="F2364" t="str">
            <v>St Teresa's RC Primary School</v>
          </cell>
          <cell r="G2364" t="str">
            <v>Maintained</v>
          </cell>
          <cell r="H2364" t="str">
            <v>Voluntary aided school</v>
          </cell>
          <cell r="I2364">
            <v>17377</v>
          </cell>
          <cell r="J2364">
            <v>25786.799999999999</v>
          </cell>
        </row>
        <row r="2365">
          <cell r="B2365">
            <v>3583325</v>
          </cell>
          <cell r="C2365">
            <v>358</v>
          </cell>
          <cell r="D2365" t="str">
            <v>Trafford</v>
          </cell>
          <cell r="E2365">
            <v>3325</v>
          </cell>
          <cell r="F2365" t="str">
            <v>St Monica's RC Primary School</v>
          </cell>
          <cell r="G2365" t="str">
            <v>Maintained</v>
          </cell>
          <cell r="H2365" t="str">
            <v>Voluntary aided school</v>
          </cell>
          <cell r="I2365">
            <v>21916</v>
          </cell>
          <cell r="J2365">
            <v>35568</v>
          </cell>
        </row>
        <row r="2366">
          <cell r="B2366">
            <v>3583327</v>
          </cell>
          <cell r="C2366">
            <v>358</v>
          </cell>
          <cell r="D2366" t="str">
            <v>Trafford</v>
          </cell>
          <cell r="E2366">
            <v>3327</v>
          </cell>
          <cell r="F2366" t="str">
            <v>Our Lady of the Rosary RC Primary School</v>
          </cell>
          <cell r="G2366" t="str">
            <v>Maintained</v>
          </cell>
          <cell r="H2366" t="str">
            <v>Voluntary aided school</v>
          </cell>
          <cell r="I2366">
            <v>22175</v>
          </cell>
          <cell r="J2366">
            <v>36679.5</v>
          </cell>
        </row>
        <row r="2367">
          <cell r="B2367">
            <v>3583330</v>
          </cell>
          <cell r="C2367">
            <v>358</v>
          </cell>
          <cell r="D2367" t="str">
            <v>Trafford</v>
          </cell>
          <cell r="E2367">
            <v>3330</v>
          </cell>
          <cell r="F2367" t="str">
            <v>St Margaret Ward Catholic Primary School</v>
          </cell>
          <cell r="G2367" t="str">
            <v>Maintained</v>
          </cell>
          <cell r="H2367" t="str">
            <v>Voluntary aided school</v>
          </cell>
          <cell r="I2367">
            <v>15432</v>
          </cell>
          <cell r="J2367">
            <v>24008.399999999998</v>
          </cell>
        </row>
        <row r="2368">
          <cell r="B2368">
            <v>3583331</v>
          </cell>
          <cell r="C2368">
            <v>358</v>
          </cell>
          <cell r="D2368" t="str">
            <v>Trafford</v>
          </cell>
          <cell r="E2368">
            <v>3331</v>
          </cell>
          <cell r="F2368" t="str">
            <v>St Alphonsus RC Primary School</v>
          </cell>
          <cell r="G2368" t="str">
            <v>Maintained</v>
          </cell>
          <cell r="H2368" t="str">
            <v>Voluntary aided school</v>
          </cell>
          <cell r="I2368">
            <v>12190</v>
          </cell>
          <cell r="J2368">
            <v>16894.8</v>
          </cell>
        </row>
        <row r="2369">
          <cell r="B2369">
            <v>3587005</v>
          </cell>
          <cell r="C2369">
            <v>358</v>
          </cell>
          <cell r="D2369" t="str">
            <v>Trafford</v>
          </cell>
          <cell r="E2369">
            <v>7005</v>
          </cell>
          <cell r="F2369" t="str">
            <v>Delamere School</v>
          </cell>
          <cell r="G2369" t="str">
            <v>Maintained</v>
          </cell>
          <cell r="H2369" t="str">
            <v>Community special school</v>
          </cell>
          <cell r="I2369">
            <v>6614</v>
          </cell>
          <cell r="J2369">
            <v>9558.9</v>
          </cell>
        </row>
        <row r="2370">
          <cell r="B2370">
            <v>3592000</v>
          </cell>
          <cell r="C2370">
            <v>359</v>
          </cell>
          <cell r="D2370" t="str">
            <v>Wigan</v>
          </cell>
          <cell r="E2370">
            <v>2000</v>
          </cell>
          <cell r="F2370" t="str">
            <v>Beech Hill Community Primary School</v>
          </cell>
          <cell r="G2370" t="str">
            <v>Maintained</v>
          </cell>
          <cell r="H2370" t="str">
            <v>Community school</v>
          </cell>
          <cell r="I2370">
            <v>15302</v>
          </cell>
          <cell r="J2370">
            <v>22674.6</v>
          </cell>
        </row>
        <row r="2371">
          <cell r="B2371">
            <v>3592007</v>
          </cell>
          <cell r="C2371">
            <v>359</v>
          </cell>
          <cell r="D2371" t="str">
            <v>Wigan</v>
          </cell>
          <cell r="E2371">
            <v>2007</v>
          </cell>
          <cell r="F2371" t="str">
            <v>Woodfield Primary School</v>
          </cell>
          <cell r="G2371" t="str">
            <v>Maintained</v>
          </cell>
          <cell r="H2371" t="str">
            <v>Community school</v>
          </cell>
          <cell r="I2371">
            <v>21138</v>
          </cell>
          <cell r="J2371">
            <v>34234.199999999997</v>
          </cell>
        </row>
        <row r="2372">
          <cell r="B2372">
            <v>3592009</v>
          </cell>
          <cell r="C2372">
            <v>359</v>
          </cell>
          <cell r="D2372" t="str">
            <v>Wigan</v>
          </cell>
          <cell r="E2372">
            <v>2009</v>
          </cell>
          <cell r="F2372" t="str">
            <v>Marsh Green Primary School</v>
          </cell>
          <cell r="G2372" t="str">
            <v>Maintained</v>
          </cell>
          <cell r="H2372" t="str">
            <v>Community school</v>
          </cell>
          <cell r="I2372">
            <v>16210</v>
          </cell>
          <cell r="J2372">
            <v>27342.899999999998</v>
          </cell>
        </row>
        <row r="2373">
          <cell r="B2373">
            <v>3592010</v>
          </cell>
          <cell r="C2373">
            <v>359</v>
          </cell>
          <cell r="D2373" t="str">
            <v>Wigan</v>
          </cell>
          <cell r="E2373">
            <v>2010</v>
          </cell>
          <cell r="F2373" t="str">
            <v>Wigan Worsley Mesnes Community Primary School</v>
          </cell>
          <cell r="G2373" t="str">
            <v>Maintained</v>
          </cell>
          <cell r="H2373" t="str">
            <v>Community school</v>
          </cell>
          <cell r="I2373">
            <v>9985</v>
          </cell>
          <cell r="J2373">
            <v>16227.9</v>
          </cell>
        </row>
        <row r="2374">
          <cell r="B2374">
            <v>3592013</v>
          </cell>
          <cell r="C2374">
            <v>359</v>
          </cell>
          <cell r="D2374" t="str">
            <v>Wigan</v>
          </cell>
          <cell r="E2374">
            <v>2013</v>
          </cell>
          <cell r="F2374" t="str">
            <v>Mab's Cross Primary School</v>
          </cell>
          <cell r="G2374" t="str">
            <v>Maintained</v>
          </cell>
          <cell r="H2374" t="str">
            <v>Community school</v>
          </cell>
          <cell r="I2374">
            <v>40459</v>
          </cell>
          <cell r="J2374">
            <v>64244.7</v>
          </cell>
        </row>
        <row r="2375">
          <cell r="B2375">
            <v>3592017</v>
          </cell>
          <cell r="C2375">
            <v>359</v>
          </cell>
          <cell r="D2375" t="str">
            <v>Wigan</v>
          </cell>
          <cell r="E2375">
            <v>2017</v>
          </cell>
          <cell r="F2375" t="str">
            <v>Winstanley Community Primary School</v>
          </cell>
          <cell r="G2375" t="str">
            <v>Maintained</v>
          </cell>
          <cell r="H2375" t="str">
            <v>Community school</v>
          </cell>
          <cell r="I2375">
            <v>38255</v>
          </cell>
          <cell r="J2375">
            <v>62243.999999999993</v>
          </cell>
        </row>
        <row r="2376">
          <cell r="B2376">
            <v>3592026</v>
          </cell>
          <cell r="C2376">
            <v>359</v>
          </cell>
          <cell r="D2376" t="str">
            <v>Wigan</v>
          </cell>
          <cell r="E2376">
            <v>2026</v>
          </cell>
          <cell r="F2376" t="str">
            <v>Orrell Newfold Community Primary School</v>
          </cell>
          <cell r="G2376" t="str">
            <v>Maintained</v>
          </cell>
          <cell r="H2376" t="str">
            <v>Community school</v>
          </cell>
          <cell r="I2376">
            <v>38384</v>
          </cell>
          <cell r="J2376">
            <v>63355.499999999993</v>
          </cell>
        </row>
        <row r="2377">
          <cell r="B2377">
            <v>3592030</v>
          </cell>
          <cell r="C2377">
            <v>359</v>
          </cell>
          <cell r="D2377" t="str">
            <v>Wigan</v>
          </cell>
          <cell r="E2377">
            <v>2030</v>
          </cell>
          <cell r="F2377" t="str">
            <v>Abram Bryn Gates Primary School</v>
          </cell>
          <cell r="G2377" t="str">
            <v>Maintained</v>
          </cell>
          <cell r="H2377" t="str">
            <v>Community school</v>
          </cell>
          <cell r="I2377">
            <v>7911</v>
          </cell>
          <cell r="J2377">
            <v>9336.5999999999985</v>
          </cell>
        </row>
        <row r="2378">
          <cell r="B2378">
            <v>3592031</v>
          </cell>
          <cell r="C2378">
            <v>359</v>
          </cell>
          <cell r="D2378" t="str">
            <v>Wigan</v>
          </cell>
          <cell r="E2378">
            <v>2031</v>
          </cell>
          <cell r="F2378" t="str">
            <v>Hindley Junior and Infant School</v>
          </cell>
          <cell r="G2378" t="str">
            <v>Maintained</v>
          </cell>
          <cell r="H2378" t="str">
            <v>Community school</v>
          </cell>
          <cell r="I2378">
            <v>14394</v>
          </cell>
          <cell r="J2378">
            <v>22896.899999999998</v>
          </cell>
        </row>
        <row r="2379">
          <cell r="B2379">
            <v>3592033</v>
          </cell>
          <cell r="C2379">
            <v>359</v>
          </cell>
          <cell r="D2379" t="str">
            <v>Wigan</v>
          </cell>
          <cell r="E2379">
            <v>2033</v>
          </cell>
          <cell r="F2379" t="str">
            <v>Britannia Bridge Primary School</v>
          </cell>
          <cell r="G2379" t="str">
            <v>Maintained</v>
          </cell>
          <cell r="H2379" t="str">
            <v>Community school</v>
          </cell>
          <cell r="I2379">
            <v>13487</v>
          </cell>
          <cell r="J2379">
            <v>19117.8</v>
          </cell>
        </row>
        <row r="2380">
          <cell r="B2380">
            <v>3592034</v>
          </cell>
          <cell r="C2380">
            <v>359</v>
          </cell>
          <cell r="D2380" t="str">
            <v>Wigan</v>
          </cell>
          <cell r="E2380">
            <v>2034</v>
          </cell>
          <cell r="F2380" t="str">
            <v>Leigh Central Primary School</v>
          </cell>
          <cell r="G2380" t="str">
            <v>Maintained</v>
          </cell>
          <cell r="H2380" t="str">
            <v>Community school</v>
          </cell>
          <cell r="I2380">
            <v>12579</v>
          </cell>
          <cell r="J2380">
            <v>19117.8</v>
          </cell>
        </row>
        <row r="2381">
          <cell r="B2381">
            <v>3592039</v>
          </cell>
          <cell r="C2381">
            <v>359</v>
          </cell>
          <cell r="D2381" t="str">
            <v>Wigan</v>
          </cell>
          <cell r="E2381">
            <v>2039</v>
          </cell>
          <cell r="F2381" t="str">
            <v>Lowton Junior and Infant School</v>
          </cell>
          <cell r="G2381" t="str">
            <v>Maintained</v>
          </cell>
          <cell r="H2381" t="str">
            <v>Foundation school</v>
          </cell>
          <cell r="I2381">
            <v>18674</v>
          </cell>
          <cell r="J2381">
            <v>30455.1</v>
          </cell>
        </row>
        <row r="2382">
          <cell r="B2382">
            <v>3592040</v>
          </cell>
          <cell r="C2382">
            <v>359</v>
          </cell>
          <cell r="D2382" t="str">
            <v>Wigan</v>
          </cell>
          <cell r="E2382">
            <v>2040</v>
          </cell>
          <cell r="F2382" t="str">
            <v>Newton Westpark Primary School</v>
          </cell>
          <cell r="G2382" t="str">
            <v>Maintained</v>
          </cell>
          <cell r="H2382" t="str">
            <v>Community school</v>
          </cell>
          <cell r="I2382">
            <v>12060</v>
          </cell>
          <cell r="J2382">
            <v>17561.699999999997</v>
          </cell>
        </row>
        <row r="2383">
          <cell r="B2383">
            <v>3592043</v>
          </cell>
          <cell r="C2383">
            <v>359</v>
          </cell>
          <cell r="D2383" t="str">
            <v>Wigan</v>
          </cell>
          <cell r="E2383">
            <v>2043</v>
          </cell>
          <cell r="F2383" t="str">
            <v>R L Hughes Primary School</v>
          </cell>
          <cell r="G2383" t="str">
            <v>Maintained</v>
          </cell>
          <cell r="H2383" t="str">
            <v>Community school</v>
          </cell>
          <cell r="I2383">
            <v>30863</v>
          </cell>
          <cell r="J2383">
            <v>48239.1</v>
          </cell>
        </row>
        <row r="2384">
          <cell r="B2384">
            <v>3592045</v>
          </cell>
          <cell r="C2384">
            <v>359</v>
          </cell>
          <cell r="D2384" t="str">
            <v>Wigan</v>
          </cell>
          <cell r="E2384">
            <v>2045</v>
          </cell>
          <cell r="F2384" t="str">
            <v>Meadowbank Primary School &amp; Children's Centre</v>
          </cell>
          <cell r="G2384" t="str">
            <v>Maintained</v>
          </cell>
          <cell r="H2384" t="str">
            <v>Community school</v>
          </cell>
          <cell r="I2384">
            <v>11153</v>
          </cell>
          <cell r="J2384">
            <v>19340.099999999999</v>
          </cell>
        </row>
        <row r="2385">
          <cell r="B2385">
            <v>3592046</v>
          </cell>
          <cell r="C2385">
            <v>359</v>
          </cell>
          <cell r="D2385" t="str">
            <v>Wigan</v>
          </cell>
          <cell r="E2385">
            <v>2046</v>
          </cell>
          <cell r="F2385" t="str">
            <v>Parklee Community School</v>
          </cell>
          <cell r="G2385" t="str">
            <v>Maintained</v>
          </cell>
          <cell r="H2385" t="str">
            <v>Community school</v>
          </cell>
          <cell r="I2385">
            <v>26714</v>
          </cell>
          <cell r="J2385">
            <v>43793.1</v>
          </cell>
        </row>
        <row r="2386">
          <cell r="B2386">
            <v>3592047</v>
          </cell>
          <cell r="C2386">
            <v>359</v>
          </cell>
          <cell r="D2386" t="str">
            <v>Wigan</v>
          </cell>
          <cell r="E2386">
            <v>2047</v>
          </cell>
          <cell r="F2386" t="str">
            <v>Wood Fold Primary School</v>
          </cell>
          <cell r="G2386" t="str">
            <v>Maintained</v>
          </cell>
          <cell r="H2386" t="str">
            <v>Community school</v>
          </cell>
          <cell r="I2386">
            <v>37606</v>
          </cell>
          <cell r="J2386">
            <v>68023.799999999988</v>
          </cell>
        </row>
        <row r="2387">
          <cell r="B2387">
            <v>3592049</v>
          </cell>
          <cell r="C2387">
            <v>359</v>
          </cell>
          <cell r="D2387" t="str">
            <v>Wigan</v>
          </cell>
          <cell r="E2387">
            <v>2049</v>
          </cell>
          <cell r="F2387" t="str">
            <v>Lowton West Primary School</v>
          </cell>
          <cell r="G2387" t="str">
            <v>Maintained</v>
          </cell>
          <cell r="H2387" t="str">
            <v>Community school</v>
          </cell>
          <cell r="I2387">
            <v>37736</v>
          </cell>
          <cell r="J2387">
            <v>63133.2</v>
          </cell>
        </row>
        <row r="2388">
          <cell r="B2388">
            <v>3592050</v>
          </cell>
          <cell r="C2388">
            <v>359</v>
          </cell>
          <cell r="D2388" t="str">
            <v>Wigan</v>
          </cell>
          <cell r="E2388">
            <v>2050</v>
          </cell>
          <cell r="F2388" t="str">
            <v>Shevington Vale Primary School</v>
          </cell>
          <cell r="G2388" t="str">
            <v>Maintained</v>
          </cell>
          <cell r="H2388" t="str">
            <v>Community school</v>
          </cell>
          <cell r="I2388">
            <v>14783</v>
          </cell>
          <cell r="J2388">
            <v>24452.999999999996</v>
          </cell>
        </row>
        <row r="2389">
          <cell r="B2389">
            <v>3592051</v>
          </cell>
          <cell r="C2389">
            <v>359</v>
          </cell>
          <cell r="D2389" t="str">
            <v>Wigan</v>
          </cell>
          <cell r="E2389">
            <v>2051</v>
          </cell>
          <cell r="F2389" t="str">
            <v>Nicol Mere School</v>
          </cell>
          <cell r="G2389" t="str">
            <v>Maintained</v>
          </cell>
          <cell r="H2389" t="str">
            <v>Community school</v>
          </cell>
          <cell r="I2389">
            <v>34883</v>
          </cell>
          <cell r="J2389">
            <v>57797.999999999993</v>
          </cell>
        </row>
        <row r="2390">
          <cell r="B2390">
            <v>3592053</v>
          </cell>
          <cell r="C2390">
            <v>359</v>
          </cell>
          <cell r="D2390" t="str">
            <v>Wigan</v>
          </cell>
          <cell r="E2390">
            <v>2053</v>
          </cell>
          <cell r="F2390" t="str">
            <v>Gilded Hollins Community School</v>
          </cell>
          <cell r="G2390" t="str">
            <v>Maintained</v>
          </cell>
          <cell r="H2390" t="str">
            <v>Community school</v>
          </cell>
          <cell r="I2390">
            <v>18933</v>
          </cell>
          <cell r="J2390">
            <v>31566.6</v>
          </cell>
        </row>
        <row r="2391">
          <cell r="B2391">
            <v>3592058</v>
          </cell>
          <cell r="C2391">
            <v>359</v>
          </cell>
          <cell r="D2391" t="str">
            <v>Wigan</v>
          </cell>
          <cell r="E2391">
            <v>2058</v>
          </cell>
          <cell r="F2391" t="str">
            <v>Garrett Hall Primary School</v>
          </cell>
          <cell r="G2391" t="str">
            <v>Maintained</v>
          </cell>
          <cell r="H2391" t="str">
            <v>Community school</v>
          </cell>
          <cell r="I2391">
            <v>44998</v>
          </cell>
          <cell r="J2391">
            <v>76915.799999999988</v>
          </cell>
        </row>
        <row r="2392">
          <cell r="B2392">
            <v>3592062</v>
          </cell>
          <cell r="C2392">
            <v>359</v>
          </cell>
          <cell r="D2392" t="str">
            <v>Wigan</v>
          </cell>
          <cell r="E2392">
            <v>2062</v>
          </cell>
          <cell r="F2392" t="str">
            <v>Millbrook Primary School</v>
          </cell>
          <cell r="G2392" t="str">
            <v>Maintained</v>
          </cell>
          <cell r="H2392" t="str">
            <v>Community school</v>
          </cell>
          <cell r="I2392">
            <v>18025</v>
          </cell>
          <cell r="J2392">
            <v>29788.199999999997</v>
          </cell>
        </row>
        <row r="2393">
          <cell r="B2393">
            <v>3593010</v>
          </cell>
          <cell r="C2393">
            <v>359</v>
          </cell>
          <cell r="D2393" t="str">
            <v>Wigan</v>
          </cell>
          <cell r="E2393">
            <v>3010</v>
          </cell>
          <cell r="F2393" t="str">
            <v>Bryn St Peter's CofE Primary School</v>
          </cell>
          <cell r="G2393" t="str">
            <v>Maintained</v>
          </cell>
          <cell r="H2393" t="str">
            <v>Voluntary controlled school</v>
          </cell>
          <cell r="I2393">
            <v>15432</v>
          </cell>
          <cell r="J2393">
            <v>24897.599999999999</v>
          </cell>
        </row>
        <row r="2394">
          <cell r="B2394">
            <v>3593015</v>
          </cell>
          <cell r="C2394">
            <v>359</v>
          </cell>
          <cell r="D2394" t="str">
            <v>Wigan</v>
          </cell>
          <cell r="E2394">
            <v>3015</v>
          </cell>
          <cell r="F2394" t="str">
            <v>Hindsford CofE Primary School</v>
          </cell>
          <cell r="G2394" t="str">
            <v>Maintained</v>
          </cell>
          <cell r="H2394" t="str">
            <v>Voluntary controlled school</v>
          </cell>
          <cell r="I2394">
            <v>14654</v>
          </cell>
          <cell r="J2394">
            <v>25786.799999999999</v>
          </cell>
        </row>
        <row r="2395">
          <cell r="B2395">
            <v>3593023</v>
          </cell>
          <cell r="C2395">
            <v>359</v>
          </cell>
          <cell r="D2395" t="str">
            <v>Wigan</v>
          </cell>
          <cell r="E2395">
            <v>3023</v>
          </cell>
          <cell r="F2395" t="str">
            <v>Chowbent Primary School</v>
          </cell>
          <cell r="G2395" t="str">
            <v>Maintained</v>
          </cell>
          <cell r="H2395" t="str">
            <v>Voluntary controlled school</v>
          </cell>
          <cell r="I2395">
            <v>12579</v>
          </cell>
          <cell r="J2395">
            <v>21563.1</v>
          </cell>
        </row>
        <row r="2396">
          <cell r="B2396">
            <v>3593029</v>
          </cell>
          <cell r="C2396">
            <v>359</v>
          </cell>
          <cell r="D2396" t="str">
            <v>Wigan</v>
          </cell>
          <cell r="E2396">
            <v>3029</v>
          </cell>
          <cell r="F2396" t="str">
            <v>St Mary's CofE Primary School</v>
          </cell>
          <cell r="G2396" t="str">
            <v>Maintained</v>
          </cell>
          <cell r="H2396" t="str">
            <v>Voluntary controlled school</v>
          </cell>
          <cell r="I2396">
            <v>16469</v>
          </cell>
          <cell r="J2396">
            <v>20229.3</v>
          </cell>
        </row>
        <row r="2397">
          <cell r="B2397">
            <v>3593030</v>
          </cell>
          <cell r="C2397">
            <v>359</v>
          </cell>
          <cell r="D2397" t="str">
            <v>Wigan</v>
          </cell>
          <cell r="E2397">
            <v>3030</v>
          </cell>
          <cell r="F2397" t="str">
            <v>St Thomas' CofE Primary School, Leigh</v>
          </cell>
          <cell r="G2397" t="str">
            <v>Maintained</v>
          </cell>
          <cell r="H2397" t="str">
            <v>Voluntary aided school</v>
          </cell>
          <cell r="I2397">
            <v>28529</v>
          </cell>
          <cell r="J2397">
            <v>52685.1</v>
          </cell>
        </row>
        <row r="2398">
          <cell r="B2398">
            <v>3593300</v>
          </cell>
          <cell r="C2398">
            <v>359</v>
          </cell>
          <cell r="D2398" t="str">
            <v>Wigan</v>
          </cell>
          <cell r="E2398">
            <v>3300</v>
          </cell>
          <cell r="F2398" t="str">
            <v>Wigan St Andrew's CofE Junior and Infant School</v>
          </cell>
          <cell r="G2398" t="str">
            <v>Maintained</v>
          </cell>
          <cell r="H2398" t="str">
            <v>Voluntary aided school</v>
          </cell>
          <cell r="I2398">
            <v>17377</v>
          </cell>
          <cell r="J2398">
            <v>29565.899999999998</v>
          </cell>
        </row>
        <row r="2399">
          <cell r="B2399">
            <v>3593308</v>
          </cell>
          <cell r="C2399">
            <v>359</v>
          </cell>
          <cell r="D2399" t="str">
            <v>Wigan</v>
          </cell>
          <cell r="E2399">
            <v>3308</v>
          </cell>
          <cell r="F2399" t="str">
            <v>St John's CofE Primary School</v>
          </cell>
          <cell r="G2399" t="str">
            <v>Maintained</v>
          </cell>
          <cell r="H2399" t="str">
            <v>Voluntary aided school</v>
          </cell>
          <cell r="I2399">
            <v>11023</v>
          </cell>
          <cell r="J2399">
            <v>18006.3</v>
          </cell>
        </row>
        <row r="2400">
          <cell r="B2400">
            <v>3593326</v>
          </cell>
          <cell r="C2400">
            <v>359</v>
          </cell>
          <cell r="D2400" t="str">
            <v>Wigan</v>
          </cell>
          <cell r="E2400">
            <v>3326</v>
          </cell>
          <cell r="F2400" t="str">
            <v>St Mary and St John Catholic Primary School</v>
          </cell>
          <cell r="G2400" t="str">
            <v>Maintained</v>
          </cell>
          <cell r="H2400" t="str">
            <v>Voluntary aided school</v>
          </cell>
          <cell r="I2400">
            <v>21138</v>
          </cell>
          <cell r="J2400">
            <v>35123.399999999994</v>
          </cell>
        </row>
        <row r="2401">
          <cell r="B2401">
            <v>3593329</v>
          </cell>
          <cell r="C2401">
            <v>359</v>
          </cell>
          <cell r="D2401" t="str">
            <v>Wigan</v>
          </cell>
          <cell r="E2401">
            <v>3329</v>
          </cell>
          <cell r="F2401" t="str">
            <v>St Patrick's Catholic Primary School</v>
          </cell>
          <cell r="G2401" t="str">
            <v>Maintained</v>
          </cell>
          <cell r="H2401" t="str">
            <v>Voluntary aided school</v>
          </cell>
          <cell r="I2401">
            <v>20748</v>
          </cell>
          <cell r="J2401">
            <v>34678.799999999996</v>
          </cell>
        </row>
        <row r="2402">
          <cell r="B2402">
            <v>3593331</v>
          </cell>
          <cell r="C2402">
            <v>359</v>
          </cell>
          <cell r="D2402" t="str">
            <v>Wigan</v>
          </cell>
          <cell r="E2402">
            <v>3331</v>
          </cell>
          <cell r="F2402" t="str">
            <v>Sacred Heart Catholic Primary School</v>
          </cell>
          <cell r="G2402" t="str">
            <v>Maintained</v>
          </cell>
          <cell r="H2402" t="str">
            <v>Voluntary aided school</v>
          </cell>
          <cell r="I2402">
            <v>27621</v>
          </cell>
          <cell r="J2402">
            <v>39569.399999999994</v>
          </cell>
        </row>
        <row r="2403">
          <cell r="B2403">
            <v>3593336</v>
          </cell>
          <cell r="C2403">
            <v>359</v>
          </cell>
          <cell r="D2403" t="str">
            <v>Wigan</v>
          </cell>
          <cell r="E2403">
            <v>3336</v>
          </cell>
          <cell r="F2403" t="str">
            <v>St Aidan's Catholic Primary School, Wigan</v>
          </cell>
          <cell r="G2403" t="str">
            <v>Maintained</v>
          </cell>
          <cell r="H2403" t="str">
            <v>Voluntary aided school</v>
          </cell>
          <cell r="I2403">
            <v>31252</v>
          </cell>
          <cell r="J2403">
            <v>49572.899999999994</v>
          </cell>
        </row>
        <row r="2404">
          <cell r="B2404">
            <v>3593338</v>
          </cell>
          <cell r="C2404">
            <v>359</v>
          </cell>
          <cell r="D2404" t="str">
            <v>Wigan</v>
          </cell>
          <cell r="E2404">
            <v>3338</v>
          </cell>
          <cell r="F2404" t="str">
            <v>St Catharine's CofE Primary School</v>
          </cell>
          <cell r="G2404" t="str">
            <v>Maintained</v>
          </cell>
          <cell r="H2404" t="str">
            <v>Voluntary aided school</v>
          </cell>
          <cell r="I2404">
            <v>10504</v>
          </cell>
          <cell r="J2404">
            <v>19340.099999999999</v>
          </cell>
        </row>
        <row r="2405">
          <cell r="B2405">
            <v>3593350</v>
          </cell>
          <cell r="C2405">
            <v>359</v>
          </cell>
          <cell r="D2405" t="str">
            <v>Wigan</v>
          </cell>
          <cell r="E2405">
            <v>3350</v>
          </cell>
          <cell r="F2405" t="str">
            <v>St Thomas CofE Primary School</v>
          </cell>
          <cell r="G2405" t="str">
            <v>Maintained</v>
          </cell>
          <cell r="H2405" t="str">
            <v>Voluntary aided school</v>
          </cell>
          <cell r="I2405">
            <v>21138</v>
          </cell>
          <cell r="J2405">
            <v>32011.199999999997</v>
          </cell>
        </row>
        <row r="2406">
          <cell r="B2406">
            <v>3593358</v>
          </cell>
          <cell r="C2406">
            <v>359</v>
          </cell>
          <cell r="D2406" t="str">
            <v>Wigan</v>
          </cell>
          <cell r="E2406">
            <v>3358</v>
          </cell>
          <cell r="F2406" t="str">
            <v>Standish Lower Ground St Anne's CofE Primary School</v>
          </cell>
          <cell r="G2406" t="str">
            <v>Maintained</v>
          </cell>
          <cell r="H2406" t="str">
            <v>Voluntary aided school</v>
          </cell>
          <cell r="I2406">
            <v>8689</v>
          </cell>
          <cell r="J2406">
            <v>18450.899999999998</v>
          </cell>
        </row>
        <row r="2407">
          <cell r="B2407">
            <v>3593361</v>
          </cell>
          <cell r="C2407">
            <v>359</v>
          </cell>
          <cell r="D2407" t="str">
            <v>Wigan</v>
          </cell>
          <cell r="E2407">
            <v>3361</v>
          </cell>
          <cell r="F2407" t="str">
            <v>Bickershaw CofE Primary School</v>
          </cell>
          <cell r="G2407" t="str">
            <v>Maintained</v>
          </cell>
          <cell r="H2407" t="str">
            <v>Voluntary aided school</v>
          </cell>
          <cell r="I2407">
            <v>9467</v>
          </cell>
          <cell r="J2407">
            <v>17117.099999999999</v>
          </cell>
        </row>
        <row r="2408">
          <cell r="B2408">
            <v>3593362</v>
          </cell>
          <cell r="C2408">
            <v>359</v>
          </cell>
          <cell r="D2408" t="str">
            <v>Wigan</v>
          </cell>
          <cell r="E2408">
            <v>3362</v>
          </cell>
          <cell r="F2408" t="str">
            <v>Hindley All Saints CofE Primary School</v>
          </cell>
          <cell r="G2408" t="str">
            <v>Maintained</v>
          </cell>
          <cell r="H2408" t="str">
            <v>Voluntary aided school</v>
          </cell>
          <cell r="I2408">
            <v>13227</v>
          </cell>
          <cell r="J2408">
            <v>23119.199999999997</v>
          </cell>
        </row>
        <row r="2409">
          <cell r="B2409">
            <v>3593363</v>
          </cell>
          <cell r="C2409">
            <v>359</v>
          </cell>
          <cell r="D2409" t="str">
            <v>Wigan</v>
          </cell>
          <cell r="E2409">
            <v>3363</v>
          </cell>
          <cell r="F2409" t="str">
            <v>Castle Hill St Philip's CofE Primary School</v>
          </cell>
          <cell r="G2409" t="str">
            <v>Maintained</v>
          </cell>
          <cell r="H2409" t="str">
            <v>Voluntary aided school</v>
          </cell>
          <cell r="I2409">
            <v>16080</v>
          </cell>
          <cell r="J2409">
            <v>24897.599999999999</v>
          </cell>
        </row>
        <row r="2410">
          <cell r="B2410">
            <v>3593367</v>
          </cell>
          <cell r="C2410">
            <v>359</v>
          </cell>
          <cell r="D2410" t="str">
            <v>Wigan</v>
          </cell>
          <cell r="E2410">
            <v>3367</v>
          </cell>
          <cell r="F2410" t="str">
            <v>Ince CofE Primary School</v>
          </cell>
          <cell r="G2410" t="str">
            <v>Maintained</v>
          </cell>
          <cell r="H2410" t="str">
            <v>Voluntary aided school</v>
          </cell>
          <cell r="I2410">
            <v>19841</v>
          </cell>
          <cell r="J2410">
            <v>29121.3</v>
          </cell>
        </row>
        <row r="2411">
          <cell r="B2411">
            <v>3593370</v>
          </cell>
          <cell r="C2411">
            <v>359</v>
          </cell>
          <cell r="D2411" t="str">
            <v>Wigan</v>
          </cell>
          <cell r="E2411">
            <v>3370</v>
          </cell>
          <cell r="F2411" t="str">
            <v>St Michael's CofE Primary School, Howe Bridge</v>
          </cell>
          <cell r="G2411" t="str">
            <v>Maintained</v>
          </cell>
          <cell r="H2411" t="str">
            <v>Voluntary aided school</v>
          </cell>
          <cell r="I2411">
            <v>21656</v>
          </cell>
          <cell r="J2411">
            <v>36234.899999999994</v>
          </cell>
        </row>
        <row r="2412">
          <cell r="B2412">
            <v>3593373</v>
          </cell>
          <cell r="C2412">
            <v>359</v>
          </cell>
          <cell r="D2412" t="str">
            <v>Wigan</v>
          </cell>
          <cell r="E2412">
            <v>3373</v>
          </cell>
          <cell r="F2412" t="str">
            <v>Westleigh St Paul's CofE Primary School</v>
          </cell>
          <cell r="G2412" t="str">
            <v>Maintained</v>
          </cell>
          <cell r="H2412" t="str">
            <v>Voluntary aided school</v>
          </cell>
          <cell r="I2412">
            <v>10893</v>
          </cell>
          <cell r="J2412">
            <v>15560.999999999998</v>
          </cell>
        </row>
        <row r="2413">
          <cell r="B2413">
            <v>3593374</v>
          </cell>
          <cell r="C2413">
            <v>359</v>
          </cell>
          <cell r="D2413" t="str">
            <v>Wigan</v>
          </cell>
          <cell r="E2413">
            <v>3374</v>
          </cell>
          <cell r="F2413" t="str">
            <v>St Stephen's CofE Primary School</v>
          </cell>
          <cell r="G2413" t="str">
            <v>Maintained</v>
          </cell>
          <cell r="H2413" t="str">
            <v>Voluntary aided school</v>
          </cell>
          <cell r="I2413">
            <v>16599</v>
          </cell>
          <cell r="J2413">
            <v>26898.3</v>
          </cell>
        </row>
        <row r="2414">
          <cell r="B2414">
            <v>3593376</v>
          </cell>
          <cell r="C2414">
            <v>359</v>
          </cell>
          <cell r="D2414" t="str">
            <v>Wigan</v>
          </cell>
          <cell r="E2414">
            <v>3376</v>
          </cell>
          <cell r="F2414" t="str">
            <v>St John's CofE Primary School Mosley Common</v>
          </cell>
          <cell r="G2414" t="str">
            <v>Maintained</v>
          </cell>
          <cell r="H2414" t="str">
            <v>Voluntary aided school</v>
          </cell>
          <cell r="I2414">
            <v>11412</v>
          </cell>
          <cell r="J2414">
            <v>18673.199999999997</v>
          </cell>
        </row>
        <row r="2415">
          <cell r="B2415">
            <v>3593377</v>
          </cell>
          <cell r="C2415">
            <v>359</v>
          </cell>
          <cell r="D2415" t="str">
            <v>Wigan</v>
          </cell>
          <cell r="E2415">
            <v>3377</v>
          </cell>
          <cell r="F2415" t="str">
            <v>St Luke's CofE Primary School</v>
          </cell>
          <cell r="G2415" t="str">
            <v>Maintained</v>
          </cell>
          <cell r="H2415" t="str">
            <v>Voluntary aided school</v>
          </cell>
          <cell r="I2415">
            <v>20489</v>
          </cell>
          <cell r="J2415">
            <v>34234.199999999997</v>
          </cell>
        </row>
        <row r="2416">
          <cell r="B2416">
            <v>3593378</v>
          </cell>
          <cell r="C2416">
            <v>359</v>
          </cell>
          <cell r="D2416" t="str">
            <v>Wigan</v>
          </cell>
          <cell r="E2416">
            <v>3378</v>
          </cell>
          <cell r="F2416" t="str">
            <v>Lowton St Mary's CofE (Voluntary Aided) Primary School</v>
          </cell>
          <cell r="G2416" t="str">
            <v>Maintained</v>
          </cell>
          <cell r="H2416" t="str">
            <v>Voluntary aided school</v>
          </cell>
          <cell r="I2416">
            <v>16729</v>
          </cell>
          <cell r="J2416">
            <v>29343.599999999999</v>
          </cell>
        </row>
        <row r="2417">
          <cell r="B2417">
            <v>3593379</v>
          </cell>
          <cell r="C2417">
            <v>359</v>
          </cell>
          <cell r="D2417" t="str">
            <v>Wigan</v>
          </cell>
          <cell r="E2417">
            <v>3379</v>
          </cell>
          <cell r="F2417" t="str">
            <v>St Thomas CofE Junior and Infant School</v>
          </cell>
          <cell r="G2417" t="str">
            <v>Maintained</v>
          </cell>
          <cell r="H2417" t="str">
            <v>Voluntary aided school</v>
          </cell>
          <cell r="I2417">
            <v>13746</v>
          </cell>
          <cell r="J2417">
            <v>24230.699999999997</v>
          </cell>
        </row>
        <row r="2418">
          <cell r="B2418">
            <v>3593382</v>
          </cell>
          <cell r="C2418">
            <v>359</v>
          </cell>
          <cell r="D2418" t="str">
            <v>Wigan</v>
          </cell>
          <cell r="E2418">
            <v>3382</v>
          </cell>
          <cell r="F2418" t="str">
            <v>St Oswald's Catholic Primary School</v>
          </cell>
          <cell r="G2418" t="str">
            <v>Maintained</v>
          </cell>
          <cell r="H2418" t="str">
            <v>Voluntary aided school</v>
          </cell>
          <cell r="I2418">
            <v>26325</v>
          </cell>
          <cell r="J2418">
            <v>39124.799999999996</v>
          </cell>
        </row>
        <row r="2419">
          <cell r="B2419">
            <v>3593383</v>
          </cell>
          <cell r="C2419">
            <v>359</v>
          </cell>
          <cell r="D2419" t="str">
            <v>Wigan</v>
          </cell>
          <cell r="E2419">
            <v>3383</v>
          </cell>
          <cell r="F2419" t="str">
            <v>Our Lady Immaculate Catholic Primary School</v>
          </cell>
          <cell r="G2419" t="str">
            <v>Maintained</v>
          </cell>
          <cell r="H2419" t="str">
            <v>Voluntary aided school</v>
          </cell>
          <cell r="I2419">
            <v>12060</v>
          </cell>
          <cell r="J2419">
            <v>15116.4</v>
          </cell>
        </row>
        <row r="2420">
          <cell r="B2420">
            <v>3593386</v>
          </cell>
          <cell r="C2420">
            <v>359</v>
          </cell>
          <cell r="D2420" t="str">
            <v>Wigan</v>
          </cell>
          <cell r="E2420">
            <v>3386</v>
          </cell>
          <cell r="F2420" t="str">
            <v>Our Lady's RC Primary School Wigan</v>
          </cell>
          <cell r="G2420" t="str">
            <v>Maintained</v>
          </cell>
          <cell r="H2420" t="str">
            <v>Voluntary aided school</v>
          </cell>
          <cell r="I2420">
            <v>17896</v>
          </cell>
          <cell r="J2420">
            <v>30455.1</v>
          </cell>
        </row>
        <row r="2421">
          <cell r="B2421">
            <v>3593387</v>
          </cell>
          <cell r="C2421">
            <v>359</v>
          </cell>
          <cell r="D2421" t="str">
            <v>Wigan</v>
          </cell>
          <cell r="E2421">
            <v>3387</v>
          </cell>
          <cell r="F2421" t="str">
            <v>Holy Family Catholic Primary School, New Springs, Wigan</v>
          </cell>
          <cell r="G2421" t="str">
            <v>Maintained</v>
          </cell>
          <cell r="H2421" t="str">
            <v>Voluntary aided school</v>
          </cell>
          <cell r="I2421">
            <v>10634</v>
          </cell>
          <cell r="J2421">
            <v>17561.699999999997</v>
          </cell>
        </row>
        <row r="2422">
          <cell r="B2422">
            <v>3593388</v>
          </cell>
          <cell r="C2422">
            <v>359</v>
          </cell>
          <cell r="D2422" t="str">
            <v>Wigan</v>
          </cell>
          <cell r="E2422">
            <v>3388</v>
          </cell>
          <cell r="F2422" t="str">
            <v>St James' Catholic Primary School Orrell</v>
          </cell>
          <cell r="G2422" t="str">
            <v>Maintained</v>
          </cell>
          <cell r="H2422" t="str">
            <v>Voluntary aided school</v>
          </cell>
          <cell r="I2422">
            <v>39940</v>
          </cell>
          <cell r="J2422">
            <v>61799.399999999994</v>
          </cell>
        </row>
        <row r="2423">
          <cell r="B2423">
            <v>3593389</v>
          </cell>
          <cell r="C2423">
            <v>359</v>
          </cell>
          <cell r="D2423" t="str">
            <v>Wigan</v>
          </cell>
          <cell r="E2423">
            <v>3389</v>
          </cell>
          <cell r="F2423" t="str">
            <v>St Marie's Catholic Primary School Standish</v>
          </cell>
          <cell r="G2423" t="str">
            <v>Maintained</v>
          </cell>
          <cell r="H2423" t="str">
            <v>Voluntary aided school</v>
          </cell>
          <cell r="I2423">
            <v>15951</v>
          </cell>
          <cell r="J2423">
            <v>26898.3</v>
          </cell>
        </row>
        <row r="2424">
          <cell r="B2424">
            <v>3593390</v>
          </cell>
          <cell r="C2424">
            <v>359</v>
          </cell>
          <cell r="D2424" t="str">
            <v>Wigan</v>
          </cell>
          <cell r="E2424">
            <v>3390</v>
          </cell>
          <cell r="F2424" t="str">
            <v>St Benedict's Catholic Primary School Hindley</v>
          </cell>
          <cell r="G2424" t="str">
            <v>Maintained</v>
          </cell>
          <cell r="H2424" t="str">
            <v>Voluntary aided school</v>
          </cell>
          <cell r="I2424">
            <v>14265</v>
          </cell>
          <cell r="J2424">
            <v>21563.1</v>
          </cell>
        </row>
        <row r="2425">
          <cell r="B2425">
            <v>3593393</v>
          </cell>
          <cell r="C2425">
            <v>359</v>
          </cell>
          <cell r="D2425" t="str">
            <v>Wigan</v>
          </cell>
          <cell r="E2425">
            <v>3393</v>
          </cell>
          <cell r="F2425" t="str">
            <v>Holy Family Catholic Primary School Platt Bridge</v>
          </cell>
          <cell r="G2425" t="str">
            <v>Maintained</v>
          </cell>
          <cell r="H2425" t="str">
            <v>Voluntary aided school</v>
          </cell>
          <cell r="I2425">
            <v>9985</v>
          </cell>
          <cell r="J2425">
            <v>17117.099999999999</v>
          </cell>
        </row>
        <row r="2426">
          <cell r="B2426">
            <v>3593394</v>
          </cell>
          <cell r="C2426">
            <v>359</v>
          </cell>
          <cell r="D2426" t="str">
            <v>Wigan</v>
          </cell>
          <cell r="E2426">
            <v>3394</v>
          </cell>
          <cell r="F2426" t="str">
            <v>St William's Catholic Primary School</v>
          </cell>
          <cell r="G2426" t="str">
            <v>Maintained</v>
          </cell>
          <cell r="H2426" t="str">
            <v>Voluntary aided school</v>
          </cell>
          <cell r="I2426">
            <v>12709</v>
          </cell>
          <cell r="J2426">
            <v>18228.599999999999</v>
          </cell>
        </row>
        <row r="2427">
          <cell r="B2427">
            <v>3593396</v>
          </cell>
          <cell r="C2427">
            <v>359</v>
          </cell>
          <cell r="D2427" t="str">
            <v>Wigan</v>
          </cell>
          <cell r="E2427">
            <v>3396</v>
          </cell>
          <cell r="F2427" t="str">
            <v>St Richard's Roman Catholic Primary School Atherton</v>
          </cell>
          <cell r="G2427" t="str">
            <v>Maintained</v>
          </cell>
          <cell r="H2427" t="str">
            <v>Voluntary aided school</v>
          </cell>
          <cell r="I2427">
            <v>12060</v>
          </cell>
          <cell r="J2427">
            <v>14894.099999999999</v>
          </cell>
        </row>
        <row r="2428">
          <cell r="B2428">
            <v>3593397</v>
          </cell>
          <cell r="C2428">
            <v>359</v>
          </cell>
          <cell r="D2428" t="str">
            <v>Wigan</v>
          </cell>
          <cell r="E2428">
            <v>3397</v>
          </cell>
          <cell r="F2428" t="str">
            <v>Sacred Heart RC Primary School</v>
          </cell>
          <cell r="G2428" t="str">
            <v>Maintained</v>
          </cell>
          <cell r="H2428" t="str">
            <v>Voluntary aided school</v>
          </cell>
          <cell r="I2428">
            <v>12579</v>
          </cell>
          <cell r="J2428">
            <v>17339.399999999998</v>
          </cell>
        </row>
        <row r="2429">
          <cell r="B2429">
            <v>3593400</v>
          </cell>
          <cell r="C2429">
            <v>359</v>
          </cell>
          <cell r="D2429" t="str">
            <v>Wigan</v>
          </cell>
          <cell r="E2429">
            <v>3400</v>
          </cell>
          <cell r="F2429" t="str">
            <v>St Joseph's Catholic Primary School Leigh</v>
          </cell>
          <cell r="G2429" t="str">
            <v>Maintained</v>
          </cell>
          <cell r="H2429" t="str">
            <v>Voluntary aided school</v>
          </cell>
          <cell r="I2429">
            <v>20619</v>
          </cell>
          <cell r="J2429">
            <v>30677.399999999998</v>
          </cell>
        </row>
        <row r="2430">
          <cell r="B2430">
            <v>3593403</v>
          </cell>
          <cell r="C2430">
            <v>359</v>
          </cell>
          <cell r="D2430" t="str">
            <v>Wigan</v>
          </cell>
          <cell r="E2430">
            <v>3403</v>
          </cell>
          <cell r="F2430" t="str">
            <v>Sacred Heart Catholic Primary School Leigh</v>
          </cell>
          <cell r="G2430" t="str">
            <v>Maintained</v>
          </cell>
          <cell r="H2430" t="str">
            <v>Voluntary aided school</v>
          </cell>
          <cell r="I2430">
            <v>21916</v>
          </cell>
          <cell r="J2430">
            <v>35345.699999999997</v>
          </cell>
        </row>
        <row r="2431">
          <cell r="B2431">
            <v>3593405</v>
          </cell>
          <cell r="C2431">
            <v>359</v>
          </cell>
          <cell r="D2431" t="str">
            <v>Wigan</v>
          </cell>
          <cell r="E2431">
            <v>3405</v>
          </cell>
          <cell r="F2431" t="str">
            <v>Twelve Apostles Catholic Primary School</v>
          </cell>
          <cell r="G2431" t="str">
            <v>Maintained</v>
          </cell>
          <cell r="H2431" t="str">
            <v>Voluntary aided school</v>
          </cell>
          <cell r="I2431">
            <v>15951</v>
          </cell>
          <cell r="J2431">
            <v>24008.399999999998</v>
          </cell>
        </row>
        <row r="2432">
          <cell r="B2432">
            <v>3593406</v>
          </cell>
          <cell r="C2432">
            <v>359</v>
          </cell>
          <cell r="D2432" t="str">
            <v>Wigan</v>
          </cell>
          <cell r="E2432">
            <v>3406</v>
          </cell>
          <cell r="F2432" t="str">
            <v>Holy Family Catholic Primary School</v>
          </cell>
          <cell r="G2432" t="str">
            <v>Maintained</v>
          </cell>
          <cell r="H2432" t="str">
            <v>Voluntary aided school</v>
          </cell>
          <cell r="I2432">
            <v>18025</v>
          </cell>
          <cell r="J2432">
            <v>32011.199999999997</v>
          </cell>
        </row>
        <row r="2433">
          <cell r="B2433">
            <v>3593407</v>
          </cell>
          <cell r="C2433">
            <v>359</v>
          </cell>
          <cell r="D2433" t="str">
            <v>Wigan</v>
          </cell>
          <cell r="E2433">
            <v>3407</v>
          </cell>
          <cell r="F2433" t="str">
            <v>All Saints Catholic Primary School, Golborne, Wigan</v>
          </cell>
          <cell r="G2433" t="str">
            <v>Maintained</v>
          </cell>
          <cell r="H2433" t="str">
            <v>Voluntary aided school</v>
          </cell>
          <cell r="I2433">
            <v>16988</v>
          </cell>
          <cell r="J2433">
            <v>28454.399999999998</v>
          </cell>
        </row>
        <row r="2434">
          <cell r="B2434">
            <v>3593411</v>
          </cell>
          <cell r="C2434">
            <v>359</v>
          </cell>
          <cell r="D2434" t="str">
            <v>Wigan</v>
          </cell>
          <cell r="E2434">
            <v>3411</v>
          </cell>
          <cell r="F2434" t="str">
            <v>St Gabriel's Catholic Primary School</v>
          </cell>
          <cell r="G2434" t="str">
            <v>Maintained</v>
          </cell>
          <cell r="H2434" t="str">
            <v>Voluntary aided school</v>
          </cell>
          <cell r="I2434">
            <v>11153</v>
          </cell>
          <cell r="J2434">
            <v>18450.899999999998</v>
          </cell>
        </row>
        <row r="2435">
          <cell r="B2435">
            <v>3593412</v>
          </cell>
          <cell r="C2435">
            <v>359</v>
          </cell>
          <cell r="D2435" t="str">
            <v>Wigan</v>
          </cell>
          <cell r="E2435">
            <v>3412</v>
          </cell>
          <cell r="F2435" t="str">
            <v>St Catherine's Catholic Primary School, Lowton</v>
          </cell>
          <cell r="G2435" t="str">
            <v>Maintained</v>
          </cell>
          <cell r="H2435" t="str">
            <v>Voluntary aided school</v>
          </cell>
          <cell r="I2435">
            <v>18285</v>
          </cell>
          <cell r="J2435">
            <v>29121.3</v>
          </cell>
        </row>
        <row r="2436">
          <cell r="B2436">
            <v>3593413</v>
          </cell>
          <cell r="C2436">
            <v>359</v>
          </cell>
          <cell r="D2436" t="str">
            <v>Wigan</v>
          </cell>
          <cell r="E2436">
            <v>3413</v>
          </cell>
          <cell r="F2436" t="str">
            <v>St Bernadette's Catholic Primary School</v>
          </cell>
          <cell r="G2436" t="str">
            <v>Maintained</v>
          </cell>
          <cell r="H2436" t="str">
            <v>Voluntary aided school</v>
          </cell>
          <cell r="I2436">
            <v>17507</v>
          </cell>
          <cell r="J2436">
            <v>29788.199999999997</v>
          </cell>
        </row>
        <row r="2437">
          <cell r="B2437">
            <v>3593414</v>
          </cell>
          <cell r="C2437">
            <v>359</v>
          </cell>
          <cell r="D2437" t="str">
            <v>Wigan</v>
          </cell>
          <cell r="E2437">
            <v>3414</v>
          </cell>
          <cell r="F2437" t="str">
            <v>St Wilfrids Catholic Primary School</v>
          </cell>
          <cell r="G2437" t="str">
            <v>Maintained</v>
          </cell>
          <cell r="H2437" t="str">
            <v>Voluntary aided school</v>
          </cell>
          <cell r="I2437">
            <v>11023</v>
          </cell>
          <cell r="J2437">
            <v>21340.799999999999</v>
          </cell>
        </row>
        <row r="2438">
          <cell r="B2438">
            <v>3593415</v>
          </cell>
          <cell r="C2438">
            <v>359</v>
          </cell>
          <cell r="D2438" t="str">
            <v>Wigan</v>
          </cell>
          <cell r="E2438">
            <v>3415</v>
          </cell>
          <cell r="F2438" t="str">
            <v>St Ambrose Barlow Catholic Primary School</v>
          </cell>
          <cell r="G2438" t="str">
            <v>Maintained</v>
          </cell>
          <cell r="H2438" t="str">
            <v>Voluntary aided school</v>
          </cell>
          <cell r="I2438">
            <v>21527</v>
          </cell>
          <cell r="J2438">
            <v>35123.399999999994</v>
          </cell>
        </row>
        <row r="2439">
          <cell r="B2439">
            <v>3593419</v>
          </cell>
          <cell r="C2439">
            <v>359</v>
          </cell>
          <cell r="D2439" t="str">
            <v>Wigan</v>
          </cell>
          <cell r="E2439">
            <v>3419</v>
          </cell>
          <cell r="F2439" t="str">
            <v>Christ Church CofE Primary School, Pennington</v>
          </cell>
          <cell r="G2439" t="str">
            <v>Maintained</v>
          </cell>
          <cell r="H2439" t="str">
            <v>Voluntary aided school</v>
          </cell>
          <cell r="I2439">
            <v>15691</v>
          </cell>
          <cell r="J2439">
            <v>24897.599999999999</v>
          </cell>
        </row>
        <row r="2440">
          <cell r="B2440">
            <v>3593423</v>
          </cell>
          <cell r="C2440">
            <v>359</v>
          </cell>
          <cell r="D2440" t="str">
            <v>Wigan</v>
          </cell>
          <cell r="E2440">
            <v>3423</v>
          </cell>
          <cell r="F2440" t="str">
            <v>St Philip's CofE Primary School, Atherton</v>
          </cell>
          <cell r="G2440" t="str">
            <v>Maintained</v>
          </cell>
          <cell r="H2440" t="str">
            <v>Voluntary aided school</v>
          </cell>
          <cell r="I2440">
            <v>41367</v>
          </cell>
          <cell r="J2440">
            <v>67356.899999999994</v>
          </cell>
        </row>
        <row r="2441">
          <cell r="B2441">
            <v>3593424</v>
          </cell>
          <cell r="C2441">
            <v>359</v>
          </cell>
          <cell r="D2441" t="str">
            <v>Wigan</v>
          </cell>
          <cell r="E2441">
            <v>3424</v>
          </cell>
          <cell r="F2441" t="str">
            <v>Leigh St Mary's CofE Primary School</v>
          </cell>
          <cell r="G2441" t="str">
            <v>Maintained</v>
          </cell>
          <cell r="H2441" t="str">
            <v>Voluntary aided school</v>
          </cell>
          <cell r="I2441">
            <v>12579</v>
          </cell>
          <cell r="J2441">
            <v>21340.799999999999</v>
          </cell>
        </row>
        <row r="2442">
          <cell r="B2442">
            <v>3593425</v>
          </cell>
          <cell r="C2442">
            <v>359</v>
          </cell>
          <cell r="D2442" t="str">
            <v>Wigan</v>
          </cell>
          <cell r="E2442">
            <v>3425</v>
          </cell>
          <cell r="F2442" t="str">
            <v>Leigh St John's CofE Primary</v>
          </cell>
          <cell r="G2442" t="str">
            <v>Maintained</v>
          </cell>
          <cell r="H2442" t="str">
            <v>Voluntary aided school</v>
          </cell>
          <cell r="I2442">
            <v>18933</v>
          </cell>
          <cell r="J2442">
            <v>29121.3</v>
          </cell>
        </row>
        <row r="2443">
          <cell r="B2443">
            <v>3593426</v>
          </cell>
          <cell r="C2443">
            <v>359</v>
          </cell>
          <cell r="D2443" t="str">
            <v>Wigan</v>
          </cell>
          <cell r="E2443">
            <v>3426</v>
          </cell>
          <cell r="F2443" t="str">
            <v>Aspull Church Primary School</v>
          </cell>
          <cell r="G2443" t="str">
            <v>Maintained</v>
          </cell>
          <cell r="H2443" t="str">
            <v>Voluntary aided school</v>
          </cell>
          <cell r="I2443">
            <v>19063</v>
          </cell>
          <cell r="J2443">
            <v>33789.599999999999</v>
          </cell>
        </row>
        <row r="2444">
          <cell r="B2444">
            <v>3597002</v>
          </cell>
          <cell r="C2444">
            <v>359</v>
          </cell>
          <cell r="D2444" t="str">
            <v>Wigan</v>
          </cell>
          <cell r="E2444">
            <v>7002</v>
          </cell>
          <cell r="F2444" t="str">
            <v>Hope School</v>
          </cell>
          <cell r="G2444" t="str">
            <v>Maintained</v>
          </cell>
          <cell r="H2444" t="str">
            <v>Community special school</v>
          </cell>
          <cell r="I2444">
            <v>9726</v>
          </cell>
          <cell r="J2444">
            <v>15560.999999999998</v>
          </cell>
        </row>
        <row r="2445">
          <cell r="B2445">
            <v>3702009</v>
          </cell>
          <cell r="C2445">
            <v>370</v>
          </cell>
          <cell r="D2445" t="str">
            <v>Barnsley</v>
          </cell>
          <cell r="E2445">
            <v>2009</v>
          </cell>
          <cell r="F2445" t="str">
            <v>Burton Road Primary School</v>
          </cell>
          <cell r="G2445" t="str">
            <v>Maintained</v>
          </cell>
          <cell r="H2445" t="str">
            <v>Community school</v>
          </cell>
          <cell r="I2445">
            <v>22564</v>
          </cell>
          <cell r="J2445">
            <v>34234.199999999997</v>
          </cell>
        </row>
        <row r="2446">
          <cell r="B2446">
            <v>3702024</v>
          </cell>
          <cell r="C2446">
            <v>370</v>
          </cell>
          <cell r="D2446" t="str">
            <v>Barnsley</v>
          </cell>
          <cell r="E2446">
            <v>2024</v>
          </cell>
          <cell r="F2446" t="str">
            <v>Shawlands Primary School</v>
          </cell>
          <cell r="G2446" t="str">
            <v>Maintained</v>
          </cell>
          <cell r="H2446" t="str">
            <v>Community school</v>
          </cell>
          <cell r="I2446">
            <v>25287</v>
          </cell>
          <cell r="J2446">
            <v>41570.1</v>
          </cell>
        </row>
        <row r="2447">
          <cell r="B2447">
            <v>3702052</v>
          </cell>
          <cell r="C2447">
            <v>370</v>
          </cell>
          <cell r="D2447" t="str">
            <v>Barnsley</v>
          </cell>
          <cell r="E2447">
            <v>2052</v>
          </cell>
          <cell r="F2447" t="str">
            <v>Barugh Green Primary School</v>
          </cell>
          <cell r="G2447" t="str">
            <v>Maintained</v>
          </cell>
          <cell r="H2447" t="str">
            <v>Community school</v>
          </cell>
          <cell r="I2447">
            <v>27232</v>
          </cell>
          <cell r="J2447">
            <v>42237</v>
          </cell>
        </row>
        <row r="2448">
          <cell r="B2448">
            <v>3702057</v>
          </cell>
          <cell r="C2448">
            <v>370</v>
          </cell>
          <cell r="D2448" t="str">
            <v>Barnsley</v>
          </cell>
          <cell r="E2448">
            <v>2057</v>
          </cell>
          <cell r="F2448" t="str">
            <v>Lacewood Primary School</v>
          </cell>
          <cell r="G2448" t="str">
            <v>Maintained</v>
          </cell>
          <cell r="H2448" t="str">
            <v>Community school</v>
          </cell>
          <cell r="I2448">
            <v>22694</v>
          </cell>
          <cell r="J2448">
            <v>26453.699999999997</v>
          </cell>
        </row>
        <row r="2449">
          <cell r="B2449">
            <v>3702066</v>
          </cell>
          <cell r="C2449">
            <v>370</v>
          </cell>
          <cell r="D2449" t="str">
            <v>Barnsley</v>
          </cell>
          <cell r="E2449">
            <v>2066</v>
          </cell>
          <cell r="F2449" t="str">
            <v>Keresforth Primary School</v>
          </cell>
          <cell r="G2449" t="str">
            <v>Maintained</v>
          </cell>
          <cell r="H2449" t="str">
            <v>Community school</v>
          </cell>
          <cell r="I2449">
            <v>16340</v>
          </cell>
          <cell r="J2449">
            <v>28009.8</v>
          </cell>
        </row>
        <row r="2450">
          <cell r="B2450">
            <v>3702075</v>
          </cell>
          <cell r="C2450">
            <v>370</v>
          </cell>
          <cell r="D2450" t="str">
            <v>Barnsley</v>
          </cell>
          <cell r="E2450">
            <v>2075</v>
          </cell>
          <cell r="F2450" t="str">
            <v>Oxspring Primary School</v>
          </cell>
          <cell r="G2450" t="str">
            <v>Maintained</v>
          </cell>
          <cell r="H2450" t="str">
            <v>Community school</v>
          </cell>
          <cell r="I2450">
            <v>14265</v>
          </cell>
          <cell r="J2450">
            <v>22452.3</v>
          </cell>
        </row>
        <row r="2451">
          <cell r="B2451">
            <v>3702076</v>
          </cell>
          <cell r="C2451">
            <v>370</v>
          </cell>
          <cell r="D2451" t="str">
            <v>Barnsley</v>
          </cell>
          <cell r="E2451">
            <v>2076</v>
          </cell>
          <cell r="F2451" t="str">
            <v>Hoylandswaine Primary School</v>
          </cell>
          <cell r="G2451" t="str">
            <v>Maintained</v>
          </cell>
          <cell r="H2451" t="str">
            <v>Community school</v>
          </cell>
          <cell r="I2451">
            <v>14394</v>
          </cell>
          <cell r="J2451">
            <v>21785.399999999998</v>
          </cell>
        </row>
        <row r="2452">
          <cell r="B2452">
            <v>3702077</v>
          </cell>
          <cell r="C2452">
            <v>370</v>
          </cell>
          <cell r="D2452" t="str">
            <v>Barnsley</v>
          </cell>
          <cell r="E2452">
            <v>2077</v>
          </cell>
          <cell r="F2452" t="str">
            <v>Millhouse Primary School</v>
          </cell>
          <cell r="G2452" t="str">
            <v>Maintained</v>
          </cell>
          <cell r="H2452" t="str">
            <v>Community school</v>
          </cell>
          <cell r="I2452">
            <v>9856</v>
          </cell>
          <cell r="J2452">
            <v>16894.8</v>
          </cell>
        </row>
        <row r="2453">
          <cell r="B2453">
            <v>3702078</v>
          </cell>
          <cell r="C2453">
            <v>370</v>
          </cell>
          <cell r="D2453" t="str">
            <v>Barnsley</v>
          </cell>
          <cell r="E2453">
            <v>2078</v>
          </cell>
          <cell r="F2453" t="str">
            <v>Springvale Primary School</v>
          </cell>
          <cell r="G2453" t="str">
            <v>Maintained</v>
          </cell>
          <cell r="H2453" t="str">
            <v>Community school</v>
          </cell>
          <cell r="I2453">
            <v>21267</v>
          </cell>
          <cell r="J2453">
            <v>35345.699999999997</v>
          </cell>
        </row>
        <row r="2454">
          <cell r="B2454">
            <v>3702079</v>
          </cell>
          <cell r="C2454">
            <v>370</v>
          </cell>
          <cell r="D2454" t="str">
            <v>Barnsley</v>
          </cell>
          <cell r="E2454">
            <v>2079</v>
          </cell>
          <cell r="F2454" t="str">
            <v>Thurlstone Primary School</v>
          </cell>
          <cell r="G2454" t="str">
            <v>Maintained</v>
          </cell>
          <cell r="H2454" t="str">
            <v>Community school</v>
          </cell>
          <cell r="I2454">
            <v>17507</v>
          </cell>
          <cell r="J2454">
            <v>30677.399999999998</v>
          </cell>
        </row>
        <row r="2455">
          <cell r="B2455">
            <v>3702082</v>
          </cell>
          <cell r="C2455">
            <v>370</v>
          </cell>
          <cell r="D2455" t="str">
            <v>Barnsley</v>
          </cell>
          <cell r="E2455">
            <v>2082</v>
          </cell>
          <cell r="F2455" t="str">
            <v>Silkstone Common Junior and Infant School</v>
          </cell>
          <cell r="G2455" t="str">
            <v>Maintained</v>
          </cell>
          <cell r="H2455" t="str">
            <v>Community school</v>
          </cell>
          <cell r="I2455">
            <v>14394</v>
          </cell>
          <cell r="J2455">
            <v>25786.799999999999</v>
          </cell>
        </row>
        <row r="2456">
          <cell r="B2456">
            <v>3702085</v>
          </cell>
          <cell r="C2456">
            <v>370</v>
          </cell>
          <cell r="D2456" t="str">
            <v>Barnsley</v>
          </cell>
          <cell r="E2456">
            <v>2085</v>
          </cell>
          <cell r="F2456" t="str">
            <v>Jump Primary School</v>
          </cell>
          <cell r="G2456" t="str">
            <v>Maintained</v>
          </cell>
          <cell r="H2456" t="str">
            <v>Community school</v>
          </cell>
          <cell r="I2456">
            <v>14005</v>
          </cell>
          <cell r="J2456">
            <v>23786.1</v>
          </cell>
        </row>
        <row r="2457">
          <cell r="B2457">
            <v>3702089</v>
          </cell>
          <cell r="C2457">
            <v>370</v>
          </cell>
          <cell r="D2457" t="str">
            <v>Barnsley</v>
          </cell>
          <cell r="E2457">
            <v>2089</v>
          </cell>
          <cell r="F2457" t="str">
            <v>Birdwell Primary School</v>
          </cell>
          <cell r="G2457" t="str">
            <v>Maintained</v>
          </cell>
          <cell r="H2457" t="str">
            <v>Community school</v>
          </cell>
          <cell r="I2457">
            <v>16340</v>
          </cell>
          <cell r="J2457">
            <v>28232.1</v>
          </cell>
        </row>
        <row r="2458">
          <cell r="B2458">
            <v>3702100</v>
          </cell>
          <cell r="C2458">
            <v>370</v>
          </cell>
          <cell r="D2458" t="str">
            <v>Barnsley</v>
          </cell>
          <cell r="E2458">
            <v>2100</v>
          </cell>
          <cell r="F2458" t="str">
            <v>Greenfield Primary School</v>
          </cell>
          <cell r="G2458" t="str">
            <v>Maintained</v>
          </cell>
          <cell r="H2458" t="str">
            <v>Community school</v>
          </cell>
          <cell r="I2458">
            <v>17118</v>
          </cell>
          <cell r="J2458">
            <v>25342.199999999997</v>
          </cell>
        </row>
        <row r="2459">
          <cell r="B2459">
            <v>3702107</v>
          </cell>
          <cell r="C2459">
            <v>370</v>
          </cell>
          <cell r="D2459" t="str">
            <v>Barnsley</v>
          </cell>
          <cell r="E2459">
            <v>2107</v>
          </cell>
          <cell r="F2459" t="str">
            <v>Silkstone Primary School</v>
          </cell>
          <cell r="G2459" t="str">
            <v>Maintained</v>
          </cell>
          <cell r="H2459" t="str">
            <v>Community school</v>
          </cell>
          <cell r="I2459">
            <v>21916</v>
          </cell>
          <cell r="J2459">
            <v>35568</v>
          </cell>
        </row>
        <row r="2460">
          <cell r="B2460">
            <v>3702109</v>
          </cell>
          <cell r="C2460">
            <v>370</v>
          </cell>
          <cell r="D2460" t="str">
            <v>Barnsley</v>
          </cell>
          <cell r="E2460">
            <v>2109</v>
          </cell>
          <cell r="F2460" t="str">
            <v>Gawber Primary School</v>
          </cell>
          <cell r="G2460" t="str">
            <v>Maintained</v>
          </cell>
          <cell r="H2460" t="str">
            <v>Community school</v>
          </cell>
          <cell r="I2460">
            <v>21527</v>
          </cell>
          <cell r="J2460">
            <v>38235.599999999999</v>
          </cell>
        </row>
        <row r="2461">
          <cell r="B2461">
            <v>3702123</v>
          </cell>
          <cell r="C2461">
            <v>370</v>
          </cell>
          <cell r="D2461" t="str">
            <v>Barnsley</v>
          </cell>
          <cell r="E2461">
            <v>2123</v>
          </cell>
          <cell r="F2461" t="str">
            <v>Joseph Locke Primary School</v>
          </cell>
          <cell r="G2461" t="str">
            <v>Maintained</v>
          </cell>
          <cell r="H2461" t="str">
            <v>Community school</v>
          </cell>
          <cell r="I2461">
            <v>30474</v>
          </cell>
          <cell r="J2461">
            <v>48683.7</v>
          </cell>
        </row>
        <row r="2462">
          <cell r="B2462">
            <v>3702129</v>
          </cell>
          <cell r="C2462">
            <v>370</v>
          </cell>
          <cell r="D2462" t="str">
            <v>Barnsley</v>
          </cell>
          <cell r="E2462">
            <v>2129</v>
          </cell>
          <cell r="F2462" t="str">
            <v>Milefield Primary School</v>
          </cell>
          <cell r="G2462" t="str">
            <v>Maintained</v>
          </cell>
          <cell r="H2462" t="str">
            <v>Community school</v>
          </cell>
          <cell r="I2462">
            <v>16858</v>
          </cell>
          <cell r="J2462">
            <v>28232.1</v>
          </cell>
        </row>
        <row r="2463">
          <cell r="B2463">
            <v>3702130</v>
          </cell>
          <cell r="C2463">
            <v>370</v>
          </cell>
          <cell r="D2463" t="str">
            <v>Barnsley</v>
          </cell>
          <cell r="E2463">
            <v>2130</v>
          </cell>
          <cell r="F2463" t="str">
            <v>Ladywood Primary School</v>
          </cell>
          <cell r="G2463" t="str">
            <v>Maintained</v>
          </cell>
          <cell r="H2463" t="str">
            <v>Community school</v>
          </cell>
          <cell r="I2463">
            <v>12060</v>
          </cell>
          <cell r="J2463">
            <v>19117.8</v>
          </cell>
        </row>
        <row r="2464">
          <cell r="B2464">
            <v>3702132</v>
          </cell>
          <cell r="C2464">
            <v>370</v>
          </cell>
          <cell r="D2464" t="str">
            <v>Barnsley</v>
          </cell>
          <cell r="E2464">
            <v>2132</v>
          </cell>
          <cell r="F2464" t="str">
            <v>Birkwood Primary School</v>
          </cell>
          <cell r="G2464" t="str">
            <v>Maintained</v>
          </cell>
          <cell r="H2464" t="str">
            <v>Community school</v>
          </cell>
          <cell r="I2464">
            <v>16729</v>
          </cell>
          <cell r="J2464">
            <v>25564.499999999996</v>
          </cell>
        </row>
        <row r="2465">
          <cell r="B2465">
            <v>3702133</v>
          </cell>
          <cell r="C2465">
            <v>370</v>
          </cell>
          <cell r="D2465" t="str">
            <v>Barnsley</v>
          </cell>
          <cell r="E2465">
            <v>2133</v>
          </cell>
          <cell r="F2465" t="str">
            <v>Cherry Dale Primary School</v>
          </cell>
          <cell r="G2465" t="str">
            <v>Maintained</v>
          </cell>
          <cell r="H2465" t="str">
            <v>Community school</v>
          </cell>
          <cell r="I2465">
            <v>21656</v>
          </cell>
          <cell r="J2465">
            <v>33122.699999999997</v>
          </cell>
        </row>
        <row r="2466">
          <cell r="B2466">
            <v>3703004</v>
          </cell>
          <cell r="C2466">
            <v>370</v>
          </cell>
          <cell r="D2466" t="str">
            <v>Barnsley</v>
          </cell>
          <cell r="E2466">
            <v>3004</v>
          </cell>
          <cell r="F2466" t="str">
            <v>Thurgoland Church of England (Voluntary Controlled) Primary School</v>
          </cell>
          <cell r="G2466" t="str">
            <v>Maintained</v>
          </cell>
          <cell r="H2466" t="str">
            <v>Voluntary controlled school</v>
          </cell>
          <cell r="I2466">
            <v>18674</v>
          </cell>
          <cell r="J2466">
            <v>32678.1</v>
          </cell>
        </row>
        <row r="2467">
          <cell r="B2467">
            <v>3703007</v>
          </cell>
          <cell r="C2467">
            <v>370</v>
          </cell>
          <cell r="D2467" t="str">
            <v>Barnsley</v>
          </cell>
          <cell r="E2467">
            <v>3007</v>
          </cell>
          <cell r="F2467" t="str">
            <v>Cawthorne Church of England Voluntary Controlled Primary School</v>
          </cell>
          <cell r="G2467" t="str">
            <v>Maintained</v>
          </cell>
          <cell r="H2467" t="str">
            <v>Voluntary controlled school</v>
          </cell>
          <cell r="I2467">
            <v>17507</v>
          </cell>
          <cell r="J2467">
            <v>27787.499999999996</v>
          </cell>
        </row>
        <row r="2468">
          <cell r="B2468">
            <v>3703011</v>
          </cell>
          <cell r="C2468">
            <v>370</v>
          </cell>
          <cell r="D2468" t="str">
            <v>Barnsley</v>
          </cell>
          <cell r="E2468">
            <v>3011</v>
          </cell>
          <cell r="F2468" t="str">
            <v>Brierley Church of England Voluntary Controlled Primary School</v>
          </cell>
          <cell r="G2468" t="str">
            <v>Maintained</v>
          </cell>
          <cell r="H2468" t="str">
            <v>Voluntary controlled school</v>
          </cell>
          <cell r="I2468">
            <v>16210</v>
          </cell>
          <cell r="J2468">
            <v>25786.799999999999</v>
          </cell>
        </row>
        <row r="2469">
          <cell r="B2469">
            <v>3703304</v>
          </cell>
          <cell r="C2469">
            <v>370</v>
          </cell>
          <cell r="D2469" t="str">
            <v>Barnsley</v>
          </cell>
          <cell r="E2469">
            <v>3304</v>
          </cell>
          <cell r="F2469" t="str">
            <v>Holy Rood Catholic Primary School</v>
          </cell>
          <cell r="G2469" t="str">
            <v>Maintained</v>
          </cell>
          <cell r="H2469" t="str">
            <v>Voluntary aided school</v>
          </cell>
          <cell r="I2469">
            <v>17636</v>
          </cell>
          <cell r="J2469">
            <v>25342.199999999997</v>
          </cell>
        </row>
        <row r="2470">
          <cell r="B2470">
            <v>3703313</v>
          </cell>
          <cell r="C2470">
            <v>370</v>
          </cell>
          <cell r="D2470" t="str">
            <v>Barnsley</v>
          </cell>
          <cell r="E2470">
            <v>3313</v>
          </cell>
          <cell r="F2470" t="str">
            <v>Tankersley St Peter's CofE (Aided) Primary School</v>
          </cell>
          <cell r="G2470" t="str">
            <v>Maintained</v>
          </cell>
          <cell r="H2470" t="str">
            <v>Voluntary aided school</v>
          </cell>
          <cell r="I2470">
            <v>18544</v>
          </cell>
          <cell r="J2470">
            <v>30455.1</v>
          </cell>
        </row>
        <row r="2471">
          <cell r="B2471">
            <v>3703314</v>
          </cell>
          <cell r="C2471">
            <v>370</v>
          </cell>
          <cell r="D2471" t="str">
            <v>Barnsley</v>
          </cell>
          <cell r="E2471">
            <v>3314</v>
          </cell>
          <cell r="F2471" t="str">
            <v>The Ellis Church of England (Voluntary Aided) Primary School</v>
          </cell>
          <cell r="G2471" t="str">
            <v>Maintained</v>
          </cell>
          <cell r="H2471" t="str">
            <v>Voluntary aided school</v>
          </cell>
          <cell r="I2471">
            <v>19452</v>
          </cell>
          <cell r="J2471">
            <v>33789.599999999999</v>
          </cell>
        </row>
        <row r="2472">
          <cell r="B2472">
            <v>3703317</v>
          </cell>
          <cell r="C2472">
            <v>370</v>
          </cell>
          <cell r="D2472" t="str">
            <v>Barnsley</v>
          </cell>
          <cell r="E2472">
            <v>3317</v>
          </cell>
          <cell r="F2472" t="str">
            <v>St Helen's Catholic Primary School</v>
          </cell>
          <cell r="G2472" t="str">
            <v>Maintained</v>
          </cell>
          <cell r="H2472" t="str">
            <v>Voluntary aided school</v>
          </cell>
          <cell r="I2472">
            <v>9856</v>
          </cell>
          <cell r="J2472">
            <v>11337.3</v>
          </cell>
        </row>
        <row r="2473">
          <cell r="B2473">
            <v>3703318</v>
          </cell>
          <cell r="C2473">
            <v>370</v>
          </cell>
          <cell r="D2473" t="str">
            <v>Barnsley</v>
          </cell>
          <cell r="E2473">
            <v>3318</v>
          </cell>
          <cell r="F2473" t="str">
            <v>St Michael and All Angels Catholic Primary School</v>
          </cell>
          <cell r="G2473" t="str">
            <v>Maintained</v>
          </cell>
          <cell r="H2473" t="str">
            <v>Voluntary aided school</v>
          </cell>
          <cell r="I2473">
            <v>10504</v>
          </cell>
          <cell r="J2473">
            <v>16894.8</v>
          </cell>
        </row>
        <row r="2474">
          <cell r="B2474">
            <v>3703320</v>
          </cell>
          <cell r="C2474">
            <v>370</v>
          </cell>
          <cell r="D2474" t="str">
            <v>Barnsley</v>
          </cell>
          <cell r="E2474">
            <v>3320</v>
          </cell>
          <cell r="F2474" t="str">
            <v>Sacred Heart Catholic Primary School</v>
          </cell>
          <cell r="G2474" t="str">
            <v>Maintained</v>
          </cell>
          <cell r="H2474" t="str">
            <v>Voluntary aided school</v>
          </cell>
          <cell r="I2474">
            <v>9985</v>
          </cell>
          <cell r="J2474">
            <v>14671.8</v>
          </cell>
        </row>
        <row r="2475">
          <cell r="B2475">
            <v>3712054</v>
          </cell>
          <cell r="C2475">
            <v>371</v>
          </cell>
          <cell r="D2475" t="str">
            <v>Doncaster</v>
          </cell>
          <cell r="E2475">
            <v>2054</v>
          </cell>
          <cell r="F2475" t="str">
            <v>Adwick Primary School</v>
          </cell>
          <cell r="G2475" t="str">
            <v>Maintained</v>
          </cell>
          <cell r="H2475" t="str">
            <v>Community school</v>
          </cell>
          <cell r="I2475">
            <v>22175</v>
          </cell>
          <cell r="J2475">
            <v>36901.799999999996</v>
          </cell>
        </row>
        <row r="2476">
          <cell r="B2476">
            <v>3712063</v>
          </cell>
          <cell r="C2476">
            <v>371</v>
          </cell>
          <cell r="D2476" t="str">
            <v>Doncaster</v>
          </cell>
          <cell r="E2476">
            <v>2063</v>
          </cell>
          <cell r="F2476" t="str">
            <v>Arksey Primary School</v>
          </cell>
          <cell r="G2476" t="str">
            <v>Maintained</v>
          </cell>
          <cell r="H2476" t="str">
            <v>Community school</v>
          </cell>
          <cell r="I2476">
            <v>3761</v>
          </cell>
          <cell r="J2476">
            <v>7558.2</v>
          </cell>
        </row>
        <row r="2477">
          <cell r="B2477">
            <v>3712067</v>
          </cell>
          <cell r="C2477">
            <v>371</v>
          </cell>
          <cell r="D2477" t="str">
            <v>Doncaster</v>
          </cell>
          <cell r="E2477">
            <v>2067</v>
          </cell>
          <cell r="F2477" t="str">
            <v>Toll Bar Primary School</v>
          </cell>
          <cell r="G2477" t="str">
            <v>Maintained</v>
          </cell>
          <cell r="H2477" t="str">
            <v>Community school</v>
          </cell>
          <cell r="I2477">
            <v>8170</v>
          </cell>
          <cell r="J2477">
            <v>12893.4</v>
          </cell>
        </row>
        <row r="2478">
          <cell r="B2478">
            <v>3712083</v>
          </cell>
          <cell r="C2478">
            <v>371</v>
          </cell>
          <cell r="D2478" t="str">
            <v>Doncaster</v>
          </cell>
          <cell r="E2478">
            <v>2083</v>
          </cell>
          <cell r="F2478" t="str">
            <v>New Pastures Primary School</v>
          </cell>
          <cell r="G2478" t="str">
            <v>Maintained</v>
          </cell>
          <cell r="H2478" t="str">
            <v>Community school</v>
          </cell>
          <cell r="I2478">
            <v>20100</v>
          </cell>
          <cell r="J2478">
            <v>34234.199999999997</v>
          </cell>
        </row>
        <row r="2479">
          <cell r="B2479">
            <v>3712104</v>
          </cell>
          <cell r="C2479">
            <v>371</v>
          </cell>
          <cell r="D2479" t="str">
            <v>Doncaster</v>
          </cell>
          <cell r="E2479">
            <v>2104</v>
          </cell>
          <cell r="F2479" t="str">
            <v>Scawthorpe Castle Hills Primary School</v>
          </cell>
          <cell r="G2479" t="str">
            <v>Maintained</v>
          </cell>
          <cell r="H2479" t="str">
            <v>Community school</v>
          </cell>
          <cell r="I2479">
            <v>22175</v>
          </cell>
          <cell r="J2479">
            <v>32455.8</v>
          </cell>
        </row>
        <row r="2480">
          <cell r="B2480">
            <v>3712106</v>
          </cell>
          <cell r="C2480">
            <v>371</v>
          </cell>
          <cell r="D2480" t="str">
            <v>Doncaster</v>
          </cell>
          <cell r="E2480">
            <v>2106</v>
          </cell>
          <cell r="F2480" t="str">
            <v>Barnburgh Primary School</v>
          </cell>
          <cell r="G2480" t="str">
            <v>Maintained</v>
          </cell>
          <cell r="H2480" t="str">
            <v>Community school</v>
          </cell>
          <cell r="I2480">
            <v>17896</v>
          </cell>
          <cell r="J2480">
            <v>32011.199999999997</v>
          </cell>
        </row>
        <row r="2481">
          <cell r="B2481">
            <v>3712115</v>
          </cell>
          <cell r="C2481">
            <v>371</v>
          </cell>
          <cell r="D2481" t="str">
            <v>Doncaster</v>
          </cell>
          <cell r="E2481">
            <v>2115</v>
          </cell>
          <cell r="F2481" t="str">
            <v>Rossington Tornedale Infant School</v>
          </cell>
          <cell r="G2481" t="str">
            <v>Maintained</v>
          </cell>
          <cell r="H2481" t="str">
            <v>Community school</v>
          </cell>
          <cell r="I2481">
            <v>26325</v>
          </cell>
          <cell r="J2481">
            <v>31344.3</v>
          </cell>
        </row>
        <row r="2482">
          <cell r="B2482">
            <v>3712121</v>
          </cell>
          <cell r="C2482">
            <v>371</v>
          </cell>
          <cell r="D2482" t="str">
            <v>Doncaster</v>
          </cell>
          <cell r="E2482">
            <v>2121</v>
          </cell>
          <cell r="F2482" t="str">
            <v>Scawsby Saltersgate Infant School</v>
          </cell>
          <cell r="G2482" t="str">
            <v>Maintained</v>
          </cell>
          <cell r="H2482" t="str">
            <v>Community school</v>
          </cell>
          <cell r="I2482">
            <v>60429</v>
          </cell>
          <cell r="J2482">
            <v>97367.4</v>
          </cell>
        </row>
        <row r="2483">
          <cell r="B2483">
            <v>3712129</v>
          </cell>
          <cell r="C2483">
            <v>371</v>
          </cell>
          <cell r="D2483" t="str">
            <v>Doncaster</v>
          </cell>
          <cell r="E2483">
            <v>2129</v>
          </cell>
          <cell r="F2483" t="str">
            <v>Sprotbrough Orchard Infant School</v>
          </cell>
          <cell r="G2483" t="str">
            <v>Maintained</v>
          </cell>
          <cell r="H2483" t="str">
            <v>Community school</v>
          </cell>
          <cell r="I2483">
            <v>34753</v>
          </cell>
          <cell r="J2483">
            <v>65356.2</v>
          </cell>
        </row>
        <row r="2484">
          <cell r="B2484">
            <v>3712144</v>
          </cell>
          <cell r="C2484">
            <v>371</v>
          </cell>
          <cell r="D2484" t="str">
            <v>Doncaster</v>
          </cell>
          <cell r="E2484">
            <v>2144</v>
          </cell>
          <cell r="F2484" t="str">
            <v>Wadworth Primary School</v>
          </cell>
          <cell r="G2484" t="str">
            <v>Maintained</v>
          </cell>
          <cell r="H2484" t="str">
            <v>Community school</v>
          </cell>
          <cell r="I2484">
            <v>11801</v>
          </cell>
          <cell r="J2484">
            <v>19340.099999999999</v>
          </cell>
        </row>
        <row r="2485">
          <cell r="B2485">
            <v>3712148</v>
          </cell>
          <cell r="C2485">
            <v>371</v>
          </cell>
          <cell r="D2485" t="str">
            <v>Doncaster</v>
          </cell>
          <cell r="E2485">
            <v>2148</v>
          </cell>
          <cell r="F2485" t="str">
            <v>Stainforth Kirton Lane Primary School</v>
          </cell>
          <cell r="G2485" t="str">
            <v>Maintained</v>
          </cell>
          <cell r="H2485" t="str">
            <v>Community school</v>
          </cell>
          <cell r="I2485">
            <v>13746</v>
          </cell>
          <cell r="J2485">
            <v>19340.099999999999</v>
          </cell>
        </row>
        <row r="2486">
          <cell r="B2486">
            <v>3712161</v>
          </cell>
          <cell r="C2486">
            <v>371</v>
          </cell>
          <cell r="D2486" t="str">
            <v>Doncaster</v>
          </cell>
          <cell r="E2486">
            <v>2161</v>
          </cell>
          <cell r="F2486" t="str">
            <v>Tickhill Estfeld Primary School</v>
          </cell>
          <cell r="G2486" t="str">
            <v>Maintained</v>
          </cell>
          <cell r="H2486" t="str">
            <v>Community school</v>
          </cell>
          <cell r="I2486">
            <v>20489</v>
          </cell>
          <cell r="J2486">
            <v>33789.599999999999</v>
          </cell>
        </row>
        <row r="2487">
          <cell r="B2487">
            <v>3712163</v>
          </cell>
          <cell r="C2487">
            <v>371</v>
          </cell>
          <cell r="D2487" t="str">
            <v>Doncaster</v>
          </cell>
          <cell r="E2487">
            <v>2163</v>
          </cell>
          <cell r="F2487" t="str">
            <v>Windhill Primary School</v>
          </cell>
          <cell r="G2487" t="str">
            <v>Maintained</v>
          </cell>
          <cell r="H2487" t="str">
            <v>Community school</v>
          </cell>
          <cell r="I2487">
            <v>15821</v>
          </cell>
          <cell r="J2487">
            <v>26009.1</v>
          </cell>
        </row>
        <row r="2488">
          <cell r="B2488">
            <v>3712165</v>
          </cell>
          <cell r="C2488">
            <v>371</v>
          </cell>
          <cell r="D2488" t="str">
            <v>Doncaster</v>
          </cell>
          <cell r="E2488">
            <v>2165</v>
          </cell>
          <cell r="F2488" t="str">
            <v>Park Primary School</v>
          </cell>
          <cell r="G2488" t="str">
            <v>Maintained</v>
          </cell>
          <cell r="H2488" t="str">
            <v>Community school</v>
          </cell>
          <cell r="I2488">
            <v>26195</v>
          </cell>
          <cell r="J2488">
            <v>34901.1</v>
          </cell>
        </row>
        <row r="2489">
          <cell r="B2489">
            <v>3712168</v>
          </cell>
          <cell r="C2489">
            <v>371</v>
          </cell>
          <cell r="D2489" t="str">
            <v>Doncaster</v>
          </cell>
          <cell r="E2489">
            <v>2168</v>
          </cell>
          <cell r="F2489" t="str">
            <v>Town Field Primary School</v>
          </cell>
          <cell r="G2489" t="str">
            <v>Maintained</v>
          </cell>
          <cell r="H2489" t="str">
            <v>Community school</v>
          </cell>
          <cell r="I2489">
            <v>34624</v>
          </cell>
          <cell r="J2489">
            <v>57131.1</v>
          </cell>
        </row>
        <row r="2490">
          <cell r="B2490">
            <v>3712175</v>
          </cell>
          <cell r="C2490">
            <v>371</v>
          </cell>
          <cell r="D2490" t="str">
            <v>Doncaster</v>
          </cell>
          <cell r="E2490">
            <v>2175</v>
          </cell>
          <cell r="F2490" t="str">
            <v>Bawtry Mayflower Primary School</v>
          </cell>
          <cell r="G2490" t="str">
            <v>Maintained</v>
          </cell>
          <cell r="H2490" t="str">
            <v>Community school</v>
          </cell>
          <cell r="I2490">
            <v>17636</v>
          </cell>
          <cell r="J2490">
            <v>33789.599999999999</v>
          </cell>
        </row>
        <row r="2491">
          <cell r="B2491">
            <v>3712184</v>
          </cell>
          <cell r="C2491">
            <v>371</v>
          </cell>
          <cell r="D2491" t="str">
            <v>Doncaster</v>
          </cell>
          <cell r="E2491">
            <v>2184</v>
          </cell>
          <cell r="F2491" t="str">
            <v>Hayfield Lane Primary School</v>
          </cell>
          <cell r="G2491" t="str">
            <v>Maintained</v>
          </cell>
          <cell r="H2491" t="str">
            <v>Community school</v>
          </cell>
          <cell r="I2491">
            <v>32290</v>
          </cell>
          <cell r="J2491">
            <v>51573.599999999999</v>
          </cell>
        </row>
        <row r="2492">
          <cell r="B2492">
            <v>3712185</v>
          </cell>
          <cell r="C2492">
            <v>371</v>
          </cell>
          <cell r="D2492" t="str">
            <v>Doncaster</v>
          </cell>
          <cell r="E2492">
            <v>2185</v>
          </cell>
          <cell r="F2492" t="str">
            <v>Scawthorpe Sunnyfields Primary School</v>
          </cell>
          <cell r="G2492" t="str">
            <v>Maintained</v>
          </cell>
          <cell r="H2492" t="str">
            <v>Community school</v>
          </cell>
          <cell r="I2492">
            <v>25028</v>
          </cell>
          <cell r="J2492">
            <v>43126.2</v>
          </cell>
        </row>
        <row r="2493">
          <cell r="B2493">
            <v>3712188</v>
          </cell>
          <cell r="C2493">
            <v>371</v>
          </cell>
          <cell r="D2493" t="str">
            <v>Doncaster</v>
          </cell>
          <cell r="E2493">
            <v>2188</v>
          </cell>
          <cell r="F2493" t="str">
            <v>Thorne King Edward Primary School</v>
          </cell>
          <cell r="G2493" t="str">
            <v>Maintained</v>
          </cell>
          <cell r="H2493" t="str">
            <v>Community school</v>
          </cell>
          <cell r="I2493">
            <v>23990</v>
          </cell>
          <cell r="J2493">
            <v>36679.5</v>
          </cell>
        </row>
        <row r="2494">
          <cell r="B2494">
            <v>3712190</v>
          </cell>
          <cell r="C2494">
            <v>371</v>
          </cell>
          <cell r="D2494" t="str">
            <v>Doncaster</v>
          </cell>
          <cell r="E2494">
            <v>2190</v>
          </cell>
          <cell r="F2494" t="str">
            <v>Bentley New Village Primary School</v>
          </cell>
          <cell r="G2494" t="str">
            <v>Maintained</v>
          </cell>
          <cell r="H2494" t="str">
            <v>Community school</v>
          </cell>
          <cell r="I2494">
            <v>15043</v>
          </cell>
          <cell r="J2494">
            <v>22896.899999999998</v>
          </cell>
        </row>
        <row r="2495">
          <cell r="B2495">
            <v>3712195</v>
          </cell>
          <cell r="C2495">
            <v>371</v>
          </cell>
          <cell r="D2495" t="str">
            <v>Doncaster</v>
          </cell>
          <cell r="E2495">
            <v>2195</v>
          </cell>
          <cell r="F2495" t="str">
            <v>Warmsworth Primary School</v>
          </cell>
          <cell r="G2495" t="str">
            <v>Maintained</v>
          </cell>
          <cell r="H2495" t="str">
            <v>Community school</v>
          </cell>
          <cell r="I2495">
            <v>36569</v>
          </cell>
          <cell r="J2495">
            <v>58242.6</v>
          </cell>
        </row>
        <row r="2496">
          <cell r="B2496">
            <v>3712196</v>
          </cell>
          <cell r="C2496">
            <v>371</v>
          </cell>
          <cell r="D2496" t="str">
            <v>Doncaster</v>
          </cell>
          <cell r="E2496">
            <v>2196</v>
          </cell>
          <cell r="F2496" t="str">
            <v>Carcroft Primary School</v>
          </cell>
          <cell r="G2496" t="str">
            <v>Maintained</v>
          </cell>
          <cell r="H2496" t="str">
            <v>Community school</v>
          </cell>
          <cell r="I2496">
            <v>15561</v>
          </cell>
          <cell r="J2496">
            <v>21118.5</v>
          </cell>
        </row>
        <row r="2497">
          <cell r="B2497">
            <v>3713300</v>
          </cell>
          <cell r="C2497">
            <v>371</v>
          </cell>
          <cell r="D2497" t="str">
            <v>Doncaster</v>
          </cell>
          <cell r="E2497">
            <v>3300</v>
          </cell>
          <cell r="F2497" t="str">
            <v>St Peter's Catholic Primary School</v>
          </cell>
          <cell r="G2497" t="str">
            <v>Maintained</v>
          </cell>
          <cell r="H2497" t="str">
            <v>Voluntary aided school</v>
          </cell>
          <cell r="I2497">
            <v>21008</v>
          </cell>
          <cell r="J2497">
            <v>32233.499999999996</v>
          </cell>
        </row>
        <row r="2498">
          <cell r="B2498">
            <v>3713301</v>
          </cell>
          <cell r="C2498">
            <v>371</v>
          </cell>
          <cell r="D2498" t="str">
            <v>Doncaster</v>
          </cell>
          <cell r="E2498">
            <v>3301</v>
          </cell>
          <cell r="F2498" t="str">
            <v>Our Lady of Mount Carmel Catholic Primary School</v>
          </cell>
          <cell r="G2498" t="str">
            <v>Maintained</v>
          </cell>
          <cell r="H2498" t="str">
            <v>Voluntary aided school</v>
          </cell>
          <cell r="I2498">
            <v>18285</v>
          </cell>
          <cell r="J2498">
            <v>31788.899999999998</v>
          </cell>
        </row>
        <row r="2499">
          <cell r="B2499">
            <v>3713302</v>
          </cell>
          <cell r="C2499">
            <v>371</v>
          </cell>
          <cell r="D2499" t="str">
            <v>Doncaster</v>
          </cell>
          <cell r="E2499">
            <v>3302</v>
          </cell>
          <cell r="F2499" t="str">
            <v>St Francis Xavier Catholic Primary School</v>
          </cell>
          <cell r="G2499" t="str">
            <v>Maintained</v>
          </cell>
          <cell r="H2499" t="str">
            <v>Voluntary aided school</v>
          </cell>
          <cell r="I2499">
            <v>15691</v>
          </cell>
          <cell r="J2499">
            <v>25564.499999999996</v>
          </cell>
        </row>
        <row r="2500">
          <cell r="B2500">
            <v>3713311</v>
          </cell>
          <cell r="C2500">
            <v>371</v>
          </cell>
          <cell r="D2500" t="str">
            <v>Doncaster</v>
          </cell>
          <cell r="E2500">
            <v>3311</v>
          </cell>
          <cell r="F2500" t="str">
            <v>Travis St Lawrence CofE Primary School</v>
          </cell>
          <cell r="G2500" t="str">
            <v>Maintained</v>
          </cell>
          <cell r="H2500" t="str">
            <v>Voluntary aided school</v>
          </cell>
          <cell r="I2500">
            <v>25028</v>
          </cell>
          <cell r="J2500">
            <v>42903.899999999994</v>
          </cell>
        </row>
        <row r="2501">
          <cell r="B2501">
            <v>3713312</v>
          </cell>
          <cell r="C2501">
            <v>371</v>
          </cell>
          <cell r="D2501" t="str">
            <v>Doncaster</v>
          </cell>
          <cell r="E2501">
            <v>3312</v>
          </cell>
          <cell r="F2501" t="str">
            <v>Branton St Wilfrid's Church of England Primary School</v>
          </cell>
          <cell r="G2501" t="str">
            <v>Maintained</v>
          </cell>
          <cell r="H2501" t="str">
            <v>Voluntary aided school</v>
          </cell>
          <cell r="I2501">
            <v>13616</v>
          </cell>
          <cell r="J2501">
            <v>21563.1</v>
          </cell>
        </row>
        <row r="2502">
          <cell r="B2502">
            <v>3713314</v>
          </cell>
          <cell r="C2502">
            <v>371</v>
          </cell>
          <cell r="D2502" t="str">
            <v>Doncaster</v>
          </cell>
          <cell r="E2502">
            <v>3314</v>
          </cell>
          <cell r="F2502" t="str">
            <v>St Joseph and St Teresa's Catholic Primary School</v>
          </cell>
          <cell r="G2502" t="str">
            <v>Maintained</v>
          </cell>
          <cell r="H2502" t="str">
            <v>Voluntary aided school</v>
          </cell>
          <cell r="I2502">
            <v>9596</v>
          </cell>
          <cell r="J2502">
            <v>14004.9</v>
          </cell>
        </row>
        <row r="2503">
          <cell r="B2503">
            <v>3713315</v>
          </cell>
          <cell r="C2503">
            <v>371</v>
          </cell>
          <cell r="D2503" t="str">
            <v>Doncaster</v>
          </cell>
          <cell r="E2503">
            <v>3315</v>
          </cell>
          <cell r="F2503" t="str">
            <v>Our Lady of Perpetual Help Catholic Primary School</v>
          </cell>
          <cell r="G2503" t="str">
            <v>Maintained</v>
          </cell>
          <cell r="H2503" t="str">
            <v>Voluntary aided school</v>
          </cell>
          <cell r="I2503">
            <v>5836</v>
          </cell>
          <cell r="J2503">
            <v>10892.699999999999</v>
          </cell>
        </row>
        <row r="2504">
          <cell r="B2504">
            <v>3713316</v>
          </cell>
          <cell r="C2504">
            <v>371</v>
          </cell>
          <cell r="D2504" t="str">
            <v>Doncaster</v>
          </cell>
          <cell r="E2504">
            <v>3316</v>
          </cell>
          <cell r="F2504" t="str">
            <v>St Alban's Catholic Primary School</v>
          </cell>
          <cell r="G2504" t="str">
            <v>Maintained</v>
          </cell>
          <cell r="H2504" t="str">
            <v>Voluntary aided school</v>
          </cell>
          <cell r="I2504">
            <v>12838</v>
          </cell>
          <cell r="J2504">
            <v>17339.399999999998</v>
          </cell>
        </row>
        <row r="2505">
          <cell r="B2505">
            <v>3713318</v>
          </cell>
          <cell r="C2505">
            <v>371</v>
          </cell>
          <cell r="D2505" t="str">
            <v>Doncaster</v>
          </cell>
          <cell r="E2505">
            <v>3318</v>
          </cell>
          <cell r="F2505" t="str">
            <v>St Mary's Catholic Primary School, Edlington</v>
          </cell>
          <cell r="G2505" t="str">
            <v>Maintained</v>
          </cell>
          <cell r="H2505" t="str">
            <v>Voluntary aided school</v>
          </cell>
          <cell r="I2505">
            <v>8300</v>
          </cell>
          <cell r="J2505">
            <v>9781.1999999999989</v>
          </cell>
        </row>
        <row r="2506">
          <cell r="B2506">
            <v>3713323</v>
          </cell>
          <cell r="C2506">
            <v>371</v>
          </cell>
          <cell r="D2506" t="str">
            <v>Doncaster</v>
          </cell>
          <cell r="E2506">
            <v>3323</v>
          </cell>
          <cell r="F2506" t="str">
            <v>Tickhill St Mary's Church of England Primary and Nursery School</v>
          </cell>
          <cell r="G2506" t="str">
            <v>Maintained</v>
          </cell>
          <cell r="H2506" t="str">
            <v>Voluntary aided school</v>
          </cell>
          <cell r="I2506">
            <v>16469</v>
          </cell>
          <cell r="J2506">
            <v>27565.199999999997</v>
          </cell>
        </row>
        <row r="2507">
          <cell r="B2507">
            <v>3722004</v>
          </cell>
          <cell r="C2507">
            <v>372</v>
          </cell>
          <cell r="D2507" t="str">
            <v>Rotherham</v>
          </cell>
          <cell r="E2507">
            <v>2004</v>
          </cell>
          <cell r="F2507" t="str">
            <v>Badsley Primary School</v>
          </cell>
          <cell r="G2507" t="str">
            <v>Maintained</v>
          </cell>
          <cell r="H2507" t="str">
            <v>Community school</v>
          </cell>
          <cell r="I2507">
            <v>38255</v>
          </cell>
          <cell r="J2507">
            <v>64022.399999999994</v>
          </cell>
        </row>
        <row r="2508">
          <cell r="B2508">
            <v>3722005</v>
          </cell>
          <cell r="C2508">
            <v>372</v>
          </cell>
          <cell r="D2508" t="str">
            <v>Rotherham</v>
          </cell>
          <cell r="E2508">
            <v>2005</v>
          </cell>
          <cell r="F2508" t="str">
            <v>Blackburn Primary School</v>
          </cell>
          <cell r="G2508" t="str">
            <v>Maintained</v>
          </cell>
          <cell r="H2508" t="str">
            <v>Community school</v>
          </cell>
          <cell r="I2508">
            <v>18285</v>
          </cell>
          <cell r="J2508">
            <v>30455.1</v>
          </cell>
        </row>
        <row r="2509">
          <cell r="B2509">
            <v>3722006</v>
          </cell>
          <cell r="C2509">
            <v>372</v>
          </cell>
          <cell r="D2509" t="str">
            <v>Rotherham</v>
          </cell>
          <cell r="E2509">
            <v>2006</v>
          </cell>
          <cell r="F2509" t="str">
            <v>Broom Valley Community School</v>
          </cell>
          <cell r="G2509" t="str">
            <v>Maintained</v>
          </cell>
          <cell r="H2509" t="str">
            <v>Community school</v>
          </cell>
          <cell r="I2509">
            <v>24379</v>
          </cell>
          <cell r="J2509">
            <v>37346.399999999994</v>
          </cell>
        </row>
        <row r="2510">
          <cell r="B2510">
            <v>3722013</v>
          </cell>
          <cell r="C2510">
            <v>372</v>
          </cell>
          <cell r="D2510" t="str">
            <v>Rotherham</v>
          </cell>
          <cell r="E2510">
            <v>2013</v>
          </cell>
          <cell r="F2510" t="str">
            <v>Ferham Primary School</v>
          </cell>
          <cell r="G2510" t="str">
            <v>Maintained</v>
          </cell>
          <cell r="H2510" t="str">
            <v>Community school</v>
          </cell>
          <cell r="I2510">
            <v>11931</v>
          </cell>
          <cell r="J2510">
            <v>12671.099999999999</v>
          </cell>
        </row>
        <row r="2511">
          <cell r="B2511">
            <v>3722022</v>
          </cell>
          <cell r="C2511">
            <v>372</v>
          </cell>
          <cell r="D2511" t="str">
            <v>Rotherham</v>
          </cell>
          <cell r="E2511">
            <v>2022</v>
          </cell>
          <cell r="F2511" t="str">
            <v>Kimberworth Community Primary School</v>
          </cell>
          <cell r="G2511" t="str">
            <v>Maintained</v>
          </cell>
          <cell r="H2511" t="str">
            <v>Community school</v>
          </cell>
          <cell r="I2511">
            <v>13876</v>
          </cell>
          <cell r="J2511">
            <v>21785.399999999998</v>
          </cell>
        </row>
        <row r="2512">
          <cell r="B2512">
            <v>3722023</v>
          </cell>
          <cell r="C2512">
            <v>372</v>
          </cell>
          <cell r="D2512" t="str">
            <v>Rotherham</v>
          </cell>
          <cell r="E2512">
            <v>2023</v>
          </cell>
          <cell r="F2512" t="str">
            <v>Meadow View Primary School</v>
          </cell>
          <cell r="G2512" t="str">
            <v>Maintained</v>
          </cell>
          <cell r="H2512" t="str">
            <v>Community school</v>
          </cell>
          <cell r="I2512">
            <v>9207</v>
          </cell>
          <cell r="J2512">
            <v>13337.999999999998</v>
          </cell>
        </row>
        <row r="2513">
          <cell r="B2513">
            <v>3722029</v>
          </cell>
          <cell r="C2513">
            <v>372</v>
          </cell>
          <cell r="D2513" t="str">
            <v>Rotherham</v>
          </cell>
          <cell r="E2513">
            <v>2029</v>
          </cell>
          <cell r="F2513" t="str">
            <v>Thornhill Primary School</v>
          </cell>
          <cell r="G2513" t="str">
            <v>Maintained</v>
          </cell>
          <cell r="H2513" t="str">
            <v>Community school</v>
          </cell>
          <cell r="I2513">
            <v>22175</v>
          </cell>
          <cell r="J2513">
            <v>31566.6</v>
          </cell>
        </row>
        <row r="2514">
          <cell r="B2514">
            <v>3722034</v>
          </cell>
          <cell r="C2514">
            <v>372</v>
          </cell>
          <cell r="D2514" t="str">
            <v>Rotherham</v>
          </cell>
          <cell r="E2514">
            <v>2034</v>
          </cell>
          <cell r="F2514" t="str">
            <v>Herringthorpe Infant School</v>
          </cell>
          <cell r="G2514" t="str">
            <v>Maintained</v>
          </cell>
          <cell r="H2514" t="str">
            <v>Community school</v>
          </cell>
          <cell r="I2514">
            <v>57706</v>
          </cell>
          <cell r="J2514">
            <v>94032.9</v>
          </cell>
        </row>
        <row r="2515">
          <cell r="B2515">
            <v>3722042</v>
          </cell>
          <cell r="C2515">
            <v>372</v>
          </cell>
          <cell r="D2515" t="str">
            <v>Rotherham</v>
          </cell>
          <cell r="E2515">
            <v>2042</v>
          </cell>
          <cell r="F2515" t="str">
            <v>Sitwell Infant School</v>
          </cell>
          <cell r="G2515" t="str">
            <v>Maintained</v>
          </cell>
          <cell r="H2515" t="str">
            <v>Community school</v>
          </cell>
          <cell r="I2515">
            <v>49277</v>
          </cell>
          <cell r="J2515">
            <v>81806.399999999994</v>
          </cell>
        </row>
        <row r="2516">
          <cell r="B2516">
            <v>3722050</v>
          </cell>
          <cell r="C2516">
            <v>372</v>
          </cell>
          <cell r="D2516" t="str">
            <v>Rotherham</v>
          </cell>
          <cell r="E2516">
            <v>2050</v>
          </cell>
          <cell r="F2516" t="str">
            <v>Aston Fence Junior and Infant School</v>
          </cell>
          <cell r="G2516" t="str">
            <v>Maintained</v>
          </cell>
          <cell r="H2516" t="str">
            <v>Community school</v>
          </cell>
          <cell r="I2516">
            <v>18803</v>
          </cell>
          <cell r="J2516">
            <v>30677.399999999998</v>
          </cell>
        </row>
        <row r="2517">
          <cell r="B2517">
            <v>3722051</v>
          </cell>
          <cell r="C2517">
            <v>372</v>
          </cell>
          <cell r="D2517" t="str">
            <v>Rotherham</v>
          </cell>
          <cell r="E2517">
            <v>2051</v>
          </cell>
          <cell r="F2517" t="str">
            <v>Swallownest Primary School</v>
          </cell>
          <cell r="G2517" t="str">
            <v>Maintained</v>
          </cell>
          <cell r="H2517" t="str">
            <v>Community school</v>
          </cell>
          <cell r="I2517">
            <v>16988</v>
          </cell>
          <cell r="J2517">
            <v>23786.1</v>
          </cell>
        </row>
        <row r="2518">
          <cell r="B2518">
            <v>3722055</v>
          </cell>
          <cell r="C2518">
            <v>372</v>
          </cell>
          <cell r="D2518" t="str">
            <v>Rotherham</v>
          </cell>
          <cell r="E2518">
            <v>2055</v>
          </cell>
          <cell r="F2518" t="str">
            <v>Brinsworth Manor Infant School</v>
          </cell>
          <cell r="G2518" t="str">
            <v>Maintained</v>
          </cell>
          <cell r="H2518" t="str">
            <v>Community school</v>
          </cell>
          <cell r="I2518">
            <v>26195</v>
          </cell>
          <cell r="J2518">
            <v>40903.199999999997</v>
          </cell>
        </row>
        <row r="2519">
          <cell r="B2519">
            <v>3722071</v>
          </cell>
          <cell r="C2519">
            <v>372</v>
          </cell>
          <cell r="D2519" t="str">
            <v>Rotherham</v>
          </cell>
          <cell r="E2519">
            <v>2071</v>
          </cell>
          <cell r="F2519" t="str">
            <v>Rawmarsh Ryecroft Infant School</v>
          </cell>
          <cell r="G2519" t="str">
            <v>Maintained</v>
          </cell>
          <cell r="H2519" t="str">
            <v>Community school</v>
          </cell>
          <cell r="I2519">
            <v>30604</v>
          </cell>
          <cell r="J2519">
            <v>43570.799999999996</v>
          </cell>
        </row>
        <row r="2520">
          <cell r="B2520">
            <v>3722081</v>
          </cell>
          <cell r="C2520">
            <v>372</v>
          </cell>
          <cell r="D2520" t="str">
            <v>Rotherham</v>
          </cell>
          <cell r="E2520">
            <v>2081</v>
          </cell>
          <cell r="F2520" t="str">
            <v>Wales Primary School</v>
          </cell>
          <cell r="G2520" t="str">
            <v>Maintained</v>
          </cell>
          <cell r="H2520" t="str">
            <v>Community school</v>
          </cell>
          <cell r="I2520">
            <v>18285</v>
          </cell>
          <cell r="J2520">
            <v>31121.999999999996</v>
          </cell>
        </row>
        <row r="2521">
          <cell r="B2521">
            <v>3722094</v>
          </cell>
          <cell r="C2521">
            <v>372</v>
          </cell>
          <cell r="D2521" t="str">
            <v>Rotherham</v>
          </cell>
          <cell r="E2521">
            <v>2094</v>
          </cell>
          <cell r="F2521" t="str">
            <v>Bramley Sunnyside Infant School</v>
          </cell>
          <cell r="G2521" t="str">
            <v>Maintained</v>
          </cell>
          <cell r="H2521" t="str">
            <v>Community school</v>
          </cell>
          <cell r="I2521">
            <v>47980</v>
          </cell>
          <cell r="J2521">
            <v>84251.7</v>
          </cell>
        </row>
        <row r="2522">
          <cell r="B2522">
            <v>3722106</v>
          </cell>
          <cell r="C2522">
            <v>372</v>
          </cell>
          <cell r="D2522" t="str">
            <v>Rotherham</v>
          </cell>
          <cell r="E2522">
            <v>2106</v>
          </cell>
          <cell r="F2522" t="str">
            <v>Todwick Primary School</v>
          </cell>
          <cell r="G2522" t="str">
            <v>Maintained</v>
          </cell>
          <cell r="H2522" t="str">
            <v>Community school</v>
          </cell>
          <cell r="I2522">
            <v>20619</v>
          </cell>
          <cell r="J2522">
            <v>32900.399999999994</v>
          </cell>
        </row>
        <row r="2523">
          <cell r="B2523">
            <v>3722110</v>
          </cell>
          <cell r="C2523">
            <v>372</v>
          </cell>
          <cell r="D2523" t="str">
            <v>Rotherham</v>
          </cell>
          <cell r="E2523">
            <v>2110</v>
          </cell>
          <cell r="F2523" t="str">
            <v>Rawmarsh Thorogate Junior and Infant School</v>
          </cell>
          <cell r="G2523" t="str">
            <v>Maintained</v>
          </cell>
          <cell r="H2523" t="str">
            <v>Community school</v>
          </cell>
          <cell r="I2523">
            <v>15432</v>
          </cell>
          <cell r="J2523">
            <v>28232.1</v>
          </cell>
        </row>
        <row r="2524">
          <cell r="B2524">
            <v>3722120</v>
          </cell>
          <cell r="C2524">
            <v>372</v>
          </cell>
          <cell r="D2524" t="str">
            <v>Rotherham</v>
          </cell>
          <cell r="E2524">
            <v>2120</v>
          </cell>
          <cell r="F2524" t="str">
            <v>West Melton Primary School</v>
          </cell>
          <cell r="G2524" t="str">
            <v>Maintained</v>
          </cell>
          <cell r="H2524" t="str">
            <v>Community school</v>
          </cell>
          <cell r="I2524">
            <v>7651</v>
          </cell>
          <cell r="J2524">
            <v>8002.7999999999993</v>
          </cell>
        </row>
        <row r="2525">
          <cell r="B2525">
            <v>3723337</v>
          </cell>
          <cell r="C2525">
            <v>372</v>
          </cell>
          <cell r="D2525" t="str">
            <v>Rotherham</v>
          </cell>
          <cell r="E2525">
            <v>3337</v>
          </cell>
          <cell r="F2525" t="str">
            <v>Our Lady and St Joseph's Catholic Primary School</v>
          </cell>
          <cell r="G2525" t="str">
            <v>Maintained</v>
          </cell>
          <cell r="H2525" t="str">
            <v>Voluntary aided school</v>
          </cell>
          <cell r="I2525">
            <v>20230</v>
          </cell>
          <cell r="J2525">
            <v>33567.299999999996</v>
          </cell>
        </row>
        <row r="2526">
          <cell r="B2526">
            <v>3723339</v>
          </cell>
          <cell r="C2526">
            <v>372</v>
          </cell>
          <cell r="D2526" t="str">
            <v>Rotherham</v>
          </cell>
          <cell r="E2526">
            <v>3339</v>
          </cell>
          <cell r="F2526" t="str">
            <v>St Joseph's Catholic Primary School</v>
          </cell>
          <cell r="G2526" t="str">
            <v>Maintained</v>
          </cell>
          <cell r="H2526" t="str">
            <v>Voluntary aided school</v>
          </cell>
          <cell r="I2526">
            <v>13876</v>
          </cell>
          <cell r="J2526">
            <v>17784</v>
          </cell>
        </row>
        <row r="2527">
          <cell r="B2527">
            <v>3727000</v>
          </cell>
          <cell r="C2527">
            <v>372</v>
          </cell>
          <cell r="D2527" t="str">
            <v>Rotherham</v>
          </cell>
          <cell r="E2527">
            <v>7000</v>
          </cell>
          <cell r="F2527" t="str">
            <v>Newman School</v>
          </cell>
          <cell r="G2527" t="str">
            <v>Maintained</v>
          </cell>
          <cell r="H2527" t="str">
            <v>Community special school</v>
          </cell>
          <cell r="I2527">
            <v>1297</v>
          </cell>
          <cell r="J2527">
            <v>2889.8999999999996</v>
          </cell>
        </row>
        <row r="2528">
          <cell r="B2528">
            <v>3732001</v>
          </cell>
          <cell r="C2528">
            <v>373</v>
          </cell>
          <cell r="D2528" t="str">
            <v>Sheffield</v>
          </cell>
          <cell r="E2528">
            <v>2001</v>
          </cell>
          <cell r="F2528" t="str">
            <v>Abbey Lane Primary School</v>
          </cell>
          <cell r="G2528" t="str">
            <v>Maintained</v>
          </cell>
          <cell r="H2528" t="str">
            <v>Community school</v>
          </cell>
          <cell r="I2528">
            <v>46683</v>
          </cell>
          <cell r="J2528">
            <v>77360.399999999994</v>
          </cell>
        </row>
        <row r="2529">
          <cell r="B2529">
            <v>3732014</v>
          </cell>
          <cell r="C2529">
            <v>373</v>
          </cell>
          <cell r="D2529" t="str">
            <v>Sheffield</v>
          </cell>
          <cell r="E2529">
            <v>2014</v>
          </cell>
          <cell r="F2529" t="str">
            <v>Brightside Nursery and Infant School</v>
          </cell>
          <cell r="G2529" t="str">
            <v>Maintained</v>
          </cell>
          <cell r="H2529" t="str">
            <v>Community school</v>
          </cell>
          <cell r="I2529">
            <v>32808</v>
          </cell>
          <cell r="J2529">
            <v>51351.299999999996</v>
          </cell>
        </row>
        <row r="2530">
          <cell r="B2530">
            <v>3732036</v>
          </cell>
          <cell r="C2530">
            <v>373</v>
          </cell>
          <cell r="D2530" t="str">
            <v>Sheffield</v>
          </cell>
          <cell r="E2530">
            <v>2036</v>
          </cell>
          <cell r="F2530" t="str">
            <v>Gleadless Primary School</v>
          </cell>
          <cell r="G2530" t="str">
            <v>Maintained</v>
          </cell>
          <cell r="H2530" t="str">
            <v>Community school</v>
          </cell>
          <cell r="I2530">
            <v>26454</v>
          </cell>
          <cell r="J2530">
            <v>42014.7</v>
          </cell>
        </row>
        <row r="2531">
          <cell r="B2531">
            <v>3732060</v>
          </cell>
          <cell r="C2531">
            <v>373</v>
          </cell>
          <cell r="D2531" t="str">
            <v>Sheffield</v>
          </cell>
          <cell r="E2531">
            <v>2060</v>
          </cell>
          <cell r="F2531" t="str">
            <v>Hunter's Bar Infant School</v>
          </cell>
          <cell r="G2531" t="str">
            <v>Maintained</v>
          </cell>
          <cell r="H2531" t="str">
            <v>Community school</v>
          </cell>
          <cell r="I2531">
            <v>60040</v>
          </cell>
          <cell r="J2531">
            <v>105147.9</v>
          </cell>
        </row>
        <row r="2532">
          <cell r="B2532">
            <v>3732063</v>
          </cell>
          <cell r="C2532">
            <v>373</v>
          </cell>
          <cell r="D2532" t="str">
            <v>Sheffield</v>
          </cell>
          <cell r="E2532">
            <v>2063</v>
          </cell>
          <cell r="F2532" t="str">
            <v>Intake Primary School</v>
          </cell>
          <cell r="G2532" t="str">
            <v>Maintained</v>
          </cell>
          <cell r="H2532" t="str">
            <v>Foundation school</v>
          </cell>
          <cell r="I2532">
            <v>25417</v>
          </cell>
          <cell r="J2532">
            <v>41792.399999999994</v>
          </cell>
        </row>
        <row r="2533">
          <cell r="B2533">
            <v>3732070</v>
          </cell>
          <cell r="C2533">
            <v>373</v>
          </cell>
          <cell r="D2533" t="str">
            <v>Sheffield</v>
          </cell>
          <cell r="E2533">
            <v>2070</v>
          </cell>
          <cell r="F2533" t="str">
            <v>Lowfield Community Primary School</v>
          </cell>
          <cell r="G2533" t="str">
            <v>Maintained</v>
          </cell>
          <cell r="H2533" t="str">
            <v>Community school</v>
          </cell>
          <cell r="I2533">
            <v>23083</v>
          </cell>
          <cell r="J2533">
            <v>37346.399999999994</v>
          </cell>
        </row>
        <row r="2534">
          <cell r="B2534">
            <v>3732072</v>
          </cell>
          <cell r="C2534">
            <v>373</v>
          </cell>
          <cell r="D2534" t="str">
            <v>Sheffield</v>
          </cell>
          <cell r="E2534">
            <v>2072</v>
          </cell>
          <cell r="F2534" t="str">
            <v>Lydgate Infant School</v>
          </cell>
          <cell r="G2534" t="str">
            <v>Maintained</v>
          </cell>
          <cell r="H2534" t="str">
            <v>Community school</v>
          </cell>
          <cell r="I2534">
            <v>78713</v>
          </cell>
          <cell r="J2534">
            <v>134046.9</v>
          </cell>
        </row>
        <row r="2535">
          <cell r="B2535">
            <v>3732079</v>
          </cell>
          <cell r="C2535">
            <v>373</v>
          </cell>
          <cell r="D2535" t="str">
            <v>Sheffield</v>
          </cell>
          <cell r="E2535">
            <v>2079</v>
          </cell>
          <cell r="F2535" t="str">
            <v>Marlcliffe Community Primary School</v>
          </cell>
          <cell r="G2535" t="str">
            <v>Maintained</v>
          </cell>
          <cell r="H2535" t="str">
            <v>Community school</v>
          </cell>
          <cell r="I2535">
            <v>44479</v>
          </cell>
          <cell r="J2535">
            <v>78471.899999999994</v>
          </cell>
        </row>
        <row r="2536">
          <cell r="B2536">
            <v>3732080</v>
          </cell>
          <cell r="C2536">
            <v>373</v>
          </cell>
          <cell r="D2536" t="str">
            <v>Sheffield</v>
          </cell>
          <cell r="E2536">
            <v>2080</v>
          </cell>
          <cell r="F2536" t="str">
            <v>Ecclesfield Primary School</v>
          </cell>
          <cell r="G2536" t="str">
            <v>Maintained</v>
          </cell>
          <cell r="H2536" t="str">
            <v>Community school</v>
          </cell>
          <cell r="I2536">
            <v>30733</v>
          </cell>
          <cell r="J2536">
            <v>48016.799999999996</v>
          </cell>
        </row>
        <row r="2537">
          <cell r="B2537">
            <v>3732081</v>
          </cell>
          <cell r="C2537">
            <v>373</v>
          </cell>
          <cell r="D2537" t="str">
            <v>Sheffield</v>
          </cell>
          <cell r="E2537">
            <v>2081</v>
          </cell>
          <cell r="F2537" t="str">
            <v>Meersbrook Bank Primary School</v>
          </cell>
          <cell r="G2537" t="str">
            <v>Maintained</v>
          </cell>
          <cell r="H2537" t="str">
            <v>Community school</v>
          </cell>
          <cell r="I2537">
            <v>20359</v>
          </cell>
          <cell r="J2537">
            <v>34678.799999999996</v>
          </cell>
        </row>
        <row r="2538">
          <cell r="B2538">
            <v>3732092</v>
          </cell>
          <cell r="C2538">
            <v>373</v>
          </cell>
          <cell r="D2538" t="str">
            <v>Sheffield</v>
          </cell>
          <cell r="E2538">
            <v>2092</v>
          </cell>
          <cell r="F2538" t="str">
            <v>Mundella Primary School</v>
          </cell>
          <cell r="G2538" t="str">
            <v>Maintained</v>
          </cell>
          <cell r="H2538" t="str">
            <v>Community school</v>
          </cell>
          <cell r="I2538">
            <v>37347</v>
          </cell>
          <cell r="J2538">
            <v>63355.499999999993</v>
          </cell>
        </row>
        <row r="2539">
          <cell r="B2539">
            <v>3732206</v>
          </cell>
          <cell r="C2539">
            <v>373</v>
          </cell>
          <cell r="D2539" t="str">
            <v>Sheffield</v>
          </cell>
          <cell r="E2539">
            <v>2206</v>
          </cell>
          <cell r="F2539" t="str">
            <v>Ecclesall Primary School</v>
          </cell>
          <cell r="G2539" t="str">
            <v>Maintained</v>
          </cell>
          <cell r="H2539" t="str">
            <v>Community school</v>
          </cell>
          <cell r="I2539">
            <v>64449</v>
          </cell>
          <cell r="J2539">
            <v>111594.59999999999</v>
          </cell>
        </row>
        <row r="2540">
          <cell r="B2540">
            <v>3732213</v>
          </cell>
          <cell r="C2540">
            <v>373</v>
          </cell>
          <cell r="D2540" t="str">
            <v>Sheffield</v>
          </cell>
          <cell r="E2540">
            <v>2213</v>
          </cell>
          <cell r="F2540" t="str">
            <v>Holt House Infant School</v>
          </cell>
          <cell r="G2540" t="str">
            <v>Maintained</v>
          </cell>
          <cell r="H2540" t="str">
            <v>Community school</v>
          </cell>
          <cell r="I2540">
            <v>36828</v>
          </cell>
          <cell r="J2540">
            <v>64689.299999999996</v>
          </cell>
        </row>
        <row r="2541">
          <cell r="B2541">
            <v>3732221</v>
          </cell>
          <cell r="C2541">
            <v>373</v>
          </cell>
          <cell r="D2541" t="str">
            <v>Sheffield</v>
          </cell>
          <cell r="E2541">
            <v>2221</v>
          </cell>
          <cell r="F2541" t="str">
            <v>Nether Green Infant School</v>
          </cell>
          <cell r="G2541" t="str">
            <v>Maintained</v>
          </cell>
          <cell r="H2541" t="str">
            <v>Community school</v>
          </cell>
          <cell r="I2541">
            <v>47721</v>
          </cell>
          <cell r="J2541">
            <v>78916.5</v>
          </cell>
        </row>
        <row r="2542">
          <cell r="B2542">
            <v>3732233</v>
          </cell>
          <cell r="C2542">
            <v>373</v>
          </cell>
          <cell r="D2542" t="str">
            <v>Sheffield</v>
          </cell>
          <cell r="E2542">
            <v>2233</v>
          </cell>
          <cell r="F2542" t="str">
            <v>Bradway Primary School</v>
          </cell>
          <cell r="G2542" t="str">
            <v>Maintained</v>
          </cell>
          <cell r="H2542" t="str">
            <v>Community school</v>
          </cell>
          <cell r="I2542">
            <v>36958</v>
          </cell>
          <cell r="J2542">
            <v>59798.7</v>
          </cell>
        </row>
        <row r="2543">
          <cell r="B2543">
            <v>3732241</v>
          </cell>
          <cell r="C2543">
            <v>373</v>
          </cell>
          <cell r="D2543" t="str">
            <v>Sheffield</v>
          </cell>
          <cell r="E2543">
            <v>2241</v>
          </cell>
          <cell r="F2543" t="str">
            <v>Beighton Nursery Infant School</v>
          </cell>
          <cell r="G2543" t="str">
            <v>Maintained</v>
          </cell>
          <cell r="H2543" t="str">
            <v>Community school</v>
          </cell>
          <cell r="I2543">
            <v>57836</v>
          </cell>
          <cell r="J2543">
            <v>94255.2</v>
          </cell>
        </row>
        <row r="2544">
          <cell r="B2544">
            <v>3732252</v>
          </cell>
          <cell r="C2544">
            <v>373</v>
          </cell>
          <cell r="D2544" t="str">
            <v>Sheffield</v>
          </cell>
          <cell r="E2544">
            <v>2252</v>
          </cell>
          <cell r="F2544" t="str">
            <v>Halfway Nursery Infant School</v>
          </cell>
          <cell r="G2544" t="str">
            <v>Maintained</v>
          </cell>
          <cell r="H2544" t="str">
            <v>Community school</v>
          </cell>
          <cell r="I2544">
            <v>29566</v>
          </cell>
          <cell r="J2544">
            <v>44904.6</v>
          </cell>
        </row>
        <row r="2545">
          <cell r="B2545">
            <v>3732257</v>
          </cell>
          <cell r="C2545">
            <v>373</v>
          </cell>
          <cell r="D2545" t="str">
            <v>Sheffield</v>
          </cell>
          <cell r="E2545">
            <v>2257</v>
          </cell>
          <cell r="F2545" t="str">
            <v>Mosborough Primary School</v>
          </cell>
          <cell r="G2545" t="str">
            <v>Maintained</v>
          </cell>
          <cell r="H2545" t="str">
            <v>Community school</v>
          </cell>
          <cell r="I2545">
            <v>35272</v>
          </cell>
          <cell r="J2545">
            <v>59798.7</v>
          </cell>
        </row>
        <row r="2546">
          <cell r="B2546">
            <v>3732272</v>
          </cell>
          <cell r="C2546">
            <v>373</v>
          </cell>
          <cell r="D2546" t="str">
            <v>Sheffield</v>
          </cell>
          <cell r="E2546">
            <v>2272</v>
          </cell>
          <cell r="F2546" t="str">
            <v>Netherthorpe Primary School</v>
          </cell>
          <cell r="G2546" t="str">
            <v>Maintained</v>
          </cell>
          <cell r="H2546" t="str">
            <v>Community school</v>
          </cell>
          <cell r="I2546">
            <v>12320</v>
          </cell>
          <cell r="J2546">
            <v>20007</v>
          </cell>
        </row>
        <row r="2547">
          <cell r="B2547">
            <v>3732281</v>
          </cell>
          <cell r="C2547">
            <v>373</v>
          </cell>
          <cell r="D2547" t="str">
            <v>Sheffield</v>
          </cell>
          <cell r="E2547">
            <v>2281</v>
          </cell>
          <cell r="F2547" t="str">
            <v>Ballifield Primary School</v>
          </cell>
          <cell r="G2547" t="str">
            <v>Maintained</v>
          </cell>
          <cell r="H2547" t="str">
            <v>Foundation school</v>
          </cell>
          <cell r="I2547">
            <v>38903</v>
          </cell>
          <cell r="J2547">
            <v>63133.2</v>
          </cell>
        </row>
        <row r="2548">
          <cell r="B2548">
            <v>3732283</v>
          </cell>
          <cell r="C2548">
            <v>373</v>
          </cell>
          <cell r="D2548" t="str">
            <v>Sheffield</v>
          </cell>
          <cell r="E2548">
            <v>2283</v>
          </cell>
          <cell r="F2548" t="str">
            <v>Dobcroft Infant School</v>
          </cell>
          <cell r="G2548" t="str">
            <v>Maintained</v>
          </cell>
          <cell r="H2548" t="str">
            <v>Community school</v>
          </cell>
          <cell r="I2548">
            <v>66394</v>
          </cell>
          <cell r="J2548">
            <v>115373.7</v>
          </cell>
        </row>
        <row r="2549">
          <cell r="B2549">
            <v>3732296</v>
          </cell>
          <cell r="C2549">
            <v>373</v>
          </cell>
          <cell r="D2549" t="str">
            <v>Sheffield</v>
          </cell>
          <cell r="E2549">
            <v>2296</v>
          </cell>
          <cell r="F2549" t="str">
            <v>Grenoside Community Primary School</v>
          </cell>
          <cell r="G2549" t="str">
            <v>Maintained</v>
          </cell>
          <cell r="H2549" t="str">
            <v>Community school</v>
          </cell>
          <cell r="I2549">
            <v>28399</v>
          </cell>
          <cell r="J2549">
            <v>49350.6</v>
          </cell>
        </row>
        <row r="2550">
          <cell r="B2550">
            <v>3732297</v>
          </cell>
          <cell r="C2550">
            <v>373</v>
          </cell>
          <cell r="D2550" t="str">
            <v>Sheffield</v>
          </cell>
          <cell r="E2550">
            <v>2297</v>
          </cell>
          <cell r="F2550" t="str">
            <v>High Green Primary School</v>
          </cell>
          <cell r="G2550" t="str">
            <v>Maintained</v>
          </cell>
          <cell r="H2550" t="str">
            <v>Community school</v>
          </cell>
          <cell r="I2550">
            <v>20748</v>
          </cell>
          <cell r="J2550">
            <v>33345</v>
          </cell>
        </row>
        <row r="2551">
          <cell r="B2551">
            <v>3732302</v>
          </cell>
          <cell r="C2551">
            <v>373</v>
          </cell>
          <cell r="D2551" t="str">
            <v>Sheffield</v>
          </cell>
          <cell r="E2551">
            <v>2302</v>
          </cell>
          <cell r="F2551" t="str">
            <v>Stocksbridge Nursery Infant School</v>
          </cell>
          <cell r="G2551" t="str">
            <v>Maintained</v>
          </cell>
          <cell r="H2551" t="str">
            <v>Community school</v>
          </cell>
          <cell r="I2551">
            <v>43182</v>
          </cell>
          <cell r="J2551">
            <v>62466.299999999996</v>
          </cell>
        </row>
        <row r="2552">
          <cell r="B2552">
            <v>3732306</v>
          </cell>
          <cell r="C2552">
            <v>373</v>
          </cell>
          <cell r="D2552" t="str">
            <v>Sheffield</v>
          </cell>
          <cell r="E2552">
            <v>2306</v>
          </cell>
          <cell r="F2552" t="str">
            <v>Royd Nursery and Infant School</v>
          </cell>
          <cell r="G2552" t="str">
            <v>Maintained</v>
          </cell>
          <cell r="H2552" t="str">
            <v>Community school</v>
          </cell>
          <cell r="I2552">
            <v>30863</v>
          </cell>
          <cell r="J2552">
            <v>48239.1</v>
          </cell>
        </row>
        <row r="2553">
          <cell r="B2553">
            <v>3732312</v>
          </cell>
          <cell r="C2553">
            <v>373</v>
          </cell>
          <cell r="D2553" t="str">
            <v>Sheffield</v>
          </cell>
          <cell r="E2553">
            <v>2312</v>
          </cell>
          <cell r="F2553" t="str">
            <v>Coit Primary School</v>
          </cell>
          <cell r="G2553" t="str">
            <v>Maintained</v>
          </cell>
          <cell r="H2553" t="str">
            <v>Community school</v>
          </cell>
          <cell r="I2553">
            <v>19841</v>
          </cell>
          <cell r="J2553">
            <v>30677.399999999998</v>
          </cell>
        </row>
        <row r="2554">
          <cell r="B2554">
            <v>3732319</v>
          </cell>
          <cell r="C2554">
            <v>373</v>
          </cell>
          <cell r="D2554" t="str">
            <v>Sheffield</v>
          </cell>
          <cell r="E2554">
            <v>2319</v>
          </cell>
          <cell r="F2554" t="str">
            <v>Waterthorpe Infant School</v>
          </cell>
          <cell r="G2554" t="str">
            <v>Maintained</v>
          </cell>
          <cell r="H2554" t="str">
            <v>Community school</v>
          </cell>
          <cell r="I2554">
            <v>20359</v>
          </cell>
          <cell r="J2554">
            <v>36012.6</v>
          </cell>
        </row>
        <row r="2555">
          <cell r="B2555">
            <v>3732322</v>
          </cell>
          <cell r="C2555">
            <v>373</v>
          </cell>
          <cell r="D2555" t="str">
            <v>Sheffield</v>
          </cell>
          <cell r="E2555">
            <v>2322</v>
          </cell>
          <cell r="F2555" t="str">
            <v>Bankwood Community Primary School</v>
          </cell>
          <cell r="G2555" t="str">
            <v>Maintained</v>
          </cell>
          <cell r="H2555" t="str">
            <v>Community school</v>
          </cell>
          <cell r="I2555">
            <v>7522</v>
          </cell>
          <cell r="J2555">
            <v>17117.099999999999</v>
          </cell>
        </row>
        <row r="2556">
          <cell r="B2556">
            <v>3732325</v>
          </cell>
          <cell r="C2556">
            <v>373</v>
          </cell>
          <cell r="D2556" t="str">
            <v>Sheffield</v>
          </cell>
          <cell r="E2556">
            <v>2325</v>
          </cell>
          <cell r="F2556" t="str">
            <v>Brunswick Community Primary School</v>
          </cell>
          <cell r="G2556" t="str">
            <v>Maintained</v>
          </cell>
          <cell r="H2556" t="str">
            <v>Foundation school</v>
          </cell>
          <cell r="I2556">
            <v>25157</v>
          </cell>
          <cell r="J2556">
            <v>40236.299999999996</v>
          </cell>
        </row>
        <row r="2557">
          <cell r="B2557">
            <v>3732327</v>
          </cell>
          <cell r="C2557">
            <v>373</v>
          </cell>
          <cell r="D2557" t="str">
            <v>Sheffield</v>
          </cell>
          <cell r="E2557">
            <v>2327</v>
          </cell>
          <cell r="F2557" t="str">
            <v>Woodthorpe Primary School</v>
          </cell>
          <cell r="G2557" t="str">
            <v>Maintained</v>
          </cell>
          <cell r="H2557" t="str">
            <v>Foundation school</v>
          </cell>
          <cell r="I2557">
            <v>16988</v>
          </cell>
          <cell r="J2557">
            <v>25119.899999999998</v>
          </cell>
        </row>
        <row r="2558">
          <cell r="B2558">
            <v>3732329</v>
          </cell>
          <cell r="C2558">
            <v>373</v>
          </cell>
          <cell r="D2558" t="str">
            <v>Sheffield</v>
          </cell>
          <cell r="E2558">
            <v>2329</v>
          </cell>
          <cell r="F2558" t="str">
            <v>Springfield Primary School</v>
          </cell>
          <cell r="G2558" t="str">
            <v>Maintained</v>
          </cell>
          <cell r="H2558" t="str">
            <v>Community school</v>
          </cell>
          <cell r="I2558">
            <v>15302</v>
          </cell>
          <cell r="J2558">
            <v>21785.399999999998</v>
          </cell>
        </row>
        <row r="2559">
          <cell r="B2559">
            <v>3732334</v>
          </cell>
          <cell r="C2559">
            <v>373</v>
          </cell>
          <cell r="D2559" t="str">
            <v>Sheffield</v>
          </cell>
          <cell r="E2559">
            <v>2334</v>
          </cell>
          <cell r="F2559" t="str">
            <v>Reignhead Primary School</v>
          </cell>
          <cell r="G2559" t="str">
            <v>Maintained</v>
          </cell>
          <cell r="H2559" t="str">
            <v>Community school</v>
          </cell>
          <cell r="I2559">
            <v>22175</v>
          </cell>
          <cell r="J2559">
            <v>34678.799999999996</v>
          </cell>
        </row>
        <row r="2560">
          <cell r="B2560">
            <v>3732338</v>
          </cell>
          <cell r="C2560">
            <v>373</v>
          </cell>
          <cell r="D2560" t="str">
            <v>Sheffield</v>
          </cell>
          <cell r="E2560">
            <v>2338</v>
          </cell>
          <cell r="F2560" t="str">
            <v>Rivelin Primary School</v>
          </cell>
          <cell r="G2560" t="str">
            <v>Maintained</v>
          </cell>
          <cell r="H2560" t="str">
            <v>Community school</v>
          </cell>
          <cell r="I2560">
            <v>21008</v>
          </cell>
          <cell r="J2560">
            <v>38457.899999999994</v>
          </cell>
        </row>
        <row r="2561">
          <cell r="B2561">
            <v>3732340</v>
          </cell>
          <cell r="C2561">
            <v>373</v>
          </cell>
          <cell r="D2561" t="str">
            <v>Sheffield</v>
          </cell>
          <cell r="E2561">
            <v>2340</v>
          </cell>
          <cell r="F2561" t="str">
            <v>Athelstan Primary School</v>
          </cell>
          <cell r="G2561" t="str">
            <v>Maintained</v>
          </cell>
          <cell r="H2561" t="str">
            <v>Foundation school</v>
          </cell>
          <cell r="I2561">
            <v>40589</v>
          </cell>
          <cell r="J2561">
            <v>64466.999999999993</v>
          </cell>
        </row>
        <row r="2562">
          <cell r="B2562">
            <v>3732342</v>
          </cell>
          <cell r="C2562">
            <v>373</v>
          </cell>
          <cell r="D2562" t="str">
            <v>Sheffield</v>
          </cell>
          <cell r="E2562">
            <v>2342</v>
          </cell>
          <cell r="F2562" t="str">
            <v>Angram Bank Primary School</v>
          </cell>
          <cell r="G2562" t="str">
            <v>Maintained</v>
          </cell>
          <cell r="H2562" t="str">
            <v>Community school</v>
          </cell>
          <cell r="I2562">
            <v>13616</v>
          </cell>
          <cell r="J2562">
            <v>23119.199999999997</v>
          </cell>
        </row>
        <row r="2563">
          <cell r="B2563">
            <v>3732343</v>
          </cell>
          <cell r="C2563">
            <v>373</v>
          </cell>
          <cell r="D2563" t="str">
            <v>Sheffield</v>
          </cell>
          <cell r="E2563">
            <v>2343</v>
          </cell>
          <cell r="F2563" t="str">
            <v>Anns Grove Primary School</v>
          </cell>
          <cell r="G2563" t="str">
            <v>Maintained</v>
          </cell>
          <cell r="H2563" t="str">
            <v>Community school</v>
          </cell>
          <cell r="I2563">
            <v>23342</v>
          </cell>
          <cell r="J2563">
            <v>36234.899999999994</v>
          </cell>
        </row>
        <row r="2564">
          <cell r="B2564">
            <v>3732344</v>
          </cell>
          <cell r="C2564">
            <v>373</v>
          </cell>
          <cell r="D2564" t="str">
            <v>Sheffield</v>
          </cell>
          <cell r="E2564">
            <v>2344</v>
          </cell>
          <cell r="F2564" t="str">
            <v>Carfield Primary School</v>
          </cell>
          <cell r="G2564" t="str">
            <v>Maintained</v>
          </cell>
          <cell r="H2564" t="str">
            <v>Community school</v>
          </cell>
          <cell r="I2564">
            <v>34624</v>
          </cell>
          <cell r="J2564">
            <v>58020.299999999996</v>
          </cell>
        </row>
        <row r="2565">
          <cell r="B2565">
            <v>3732347</v>
          </cell>
          <cell r="C2565">
            <v>373</v>
          </cell>
          <cell r="D2565" t="str">
            <v>Sheffield</v>
          </cell>
          <cell r="E2565">
            <v>2347</v>
          </cell>
          <cell r="F2565" t="str">
            <v>Prince Edward Primary School</v>
          </cell>
          <cell r="G2565" t="str">
            <v>Maintained</v>
          </cell>
          <cell r="H2565" t="str">
            <v>Community school</v>
          </cell>
          <cell r="I2565">
            <v>20489</v>
          </cell>
          <cell r="J2565">
            <v>33567.299999999996</v>
          </cell>
        </row>
        <row r="2566">
          <cell r="B2566">
            <v>3732349</v>
          </cell>
          <cell r="C2566">
            <v>373</v>
          </cell>
          <cell r="D2566" t="str">
            <v>Sheffield</v>
          </cell>
          <cell r="E2566">
            <v>2349</v>
          </cell>
          <cell r="F2566" t="str">
            <v>Shooter's Grove Primary School</v>
          </cell>
          <cell r="G2566" t="str">
            <v>Maintained</v>
          </cell>
          <cell r="H2566" t="str">
            <v>Community school</v>
          </cell>
          <cell r="I2566">
            <v>23990</v>
          </cell>
          <cell r="J2566">
            <v>42903.899999999994</v>
          </cell>
        </row>
        <row r="2567">
          <cell r="B2567">
            <v>3732350</v>
          </cell>
          <cell r="C2567">
            <v>373</v>
          </cell>
          <cell r="D2567" t="str">
            <v>Sheffield</v>
          </cell>
          <cell r="E2567">
            <v>2350</v>
          </cell>
          <cell r="F2567" t="str">
            <v>Stradbroke Primary School</v>
          </cell>
          <cell r="G2567" t="str">
            <v>Maintained</v>
          </cell>
          <cell r="H2567" t="str">
            <v>Foundation school</v>
          </cell>
          <cell r="I2567">
            <v>24639</v>
          </cell>
          <cell r="J2567">
            <v>39347.1</v>
          </cell>
        </row>
        <row r="2568">
          <cell r="B2568">
            <v>3732351</v>
          </cell>
          <cell r="C2568">
            <v>373</v>
          </cell>
          <cell r="D2568" t="str">
            <v>Sheffield</v>
          </cell>
          <cell r="E2568">
            <v>2351</v>
          </cell>
          <cell r="F2568" t="str">
            <v>Walkley Primary School</v>
          </cell>
          <cell r="G2568" t="str">
            <v>Maintained</v>
          </cell>
          <cell r="H2568" t="str">
            <v>Community school</v>
          </cell>
          <cell r="I2568">
            <v>28788</v>
          </cell>
          <cell r="J2568">
            <v>52462.799999999996</v>
          </cell>
        </row>
        <row r="2569">
          <cell r="B2569">
            <v>3732352</v>
          </cell>
          <cell r="C2569">
            <v>373</v>
          </cell>
          <cell r="D2569" t="str">
            <v>Sheffield</v>
          </cell>
          <cell r="E2569">
            <v>2352</v>
          </cell>
          <cell r="F2569" t="str">
            <v>Westways Primary School</v>
          </cell>
          <cell r="G2569" t="str">
            <v>Maintained</v>
          </cell>
          <cell r="H2569" t="str">
            <v>Community school</v>
          </cell>
          <cell r="I2569">
            <v>52649</v>
          </cell>
          <cell r="J2569">
            <v>83140.2</v>
          </cell>
        </row>
        <row r="2570">
          <cell r="B2570">
            <v>3732356</v>
          </cell>
          <cell r="C2570">
            <v>373</v>
          </cell>
          <cell r="D2570" t="str">
            <v>Sheffield</v>
          </cell>
          <cell r="E2570">
            <v>2356</v>
          </cell>
          <cell r="F2570" t="str">
            <v>Greystones Primary School</v>
          </cell>
          <cell r="G2570" t="str">
            <v>Maintained</v>
          </cell>
          <cell r="H2570" t="str">
            <v>Community school</v>
          </cell>
          <cell r="I2570">
            <v>55112</v>
          </cell>
          <cell r="J2570">
            <v>96700.499999999985</v>
          </cell>
        </row>
        <row r="2571">
          <cell r="B2571">
            <v>3732358</v>
          </cell>
          <cell r="C2571">
            <v>373</v>
          </cell>
          <cell r="D2571" t="str">
            <v>Sheffield</v>
          </cell>
          <cell r="E2571">
            <v>2358</v>
          </cell>
          <cell r="F2571" t="str">
            <v>Malin Bridge Primary School</v>
          </cell>
          <cell r="G2571" t="str">
            <v>Maintained</v>
          </cell>
          <cell r="H2571" t="str">
            <v>Community school</v>
          </cell>
          <cell r="I2571">
            <v>48888</v>
          </cell>
          <cell r="J2571">
            <v>82251</v>
          </cell>
        </row>
        <row r="2572">
          <cell r="B2572">
            <v>3732360</v>
          </cell>
          <cell r="C2572">
            <v>373</v>
          </cell>
          <cell r="D2572" t="str">
            <v>Sheffield</v>
          </cell>
          <cell r="E2572">
            <v>2360</v>
          </cell>
          <cell r="F2572" t="str">
            <v>Shortbrook Primary School</v>
          </cell>
          <cell r="G2572" t="str">
            <v>Maintained</v>
          </cell>
          <cell r="H2572" t="str">
            <v>Community school</v>
          </cell>
          <cell r="I2572">
            <v>2983</v>
          </cell>
          <cell r="J2572">
            <v>3334.4999999999995</v>
          </cell>
        </row>
        <row r="2573">
          <cell r="B2573">
            <v>3733010</v>
          </cell>
          <cell r="C2573">
            <v>373</v>
          </cell>
          <cell r="D2573" t="str">
            <v>Sheffield</v>
          </cell>
          <cell r="E2573">
            <v>3010</v>
          </cell>
          <cell r="F2573" t="str">
            <v>Norton Free Church of England Primary School</v>
          </cell>
          <cell r="G2573" t="str">
            <v>Maintained</v>
          </cell>
          <cell r="H2573" t="str">
            <v>Voluntary controlled school</v>
          </cell>
          <cell r="I2573">
            <v>19322</v>
          </cell>
          <cell r="J2573">
            <v>35790.299999999996</v>
          </cell>
        </row>
        <row r="2574">
          <cell r="B2574">
            <v>3733428</v>
          </cell>
          <cell r="C2574">
            <v>373</v>
          </cell>
          <cell r="D2574" t="str">
            <v>Sheffield</v>
          </cell>
          <cell r="E2574">
            <v>3428</v>
          </cell>
          <cell r="F2574" t="str">
            <v>Parson Cross Church of England Primary School</v>
          </cell>
          <cell r="G2574" t="str">
            <v>Maintained</v>
          </cell>
          <cell r="H2574" t="str">
            <v>Voluntary aided school</v>
          </cell>
          <cell r="I2574">
            <v>17636</v>
          </cell>
          <cell r="J2574">
            <v>28009.8</v>
          </cell>
        </row>
        <row r="2575">
          <cell r="B2575">
            <v>3735200</v>
          </cell>
          <cell r="C2575">
            <v>373</v>
          </cell>
          <cell r="D2575" t="str">
            <v>Sheffield</v>
          </cell>
          <cell r="E2575">
            <v>5200</v>
          </cell>
          <cell r="F2575" t="str">
            <v>Clifford All Saints CofE Primary School</v>
          </cell>
          <cell r="G2575" t="str">
            <v>Maintained</v>
          </cell>
          <cell r="H2575" t="str">
            <v>Voluntary aided school</v>
          </cell>
          <cell r="I2575">
            <v>18025</v>
          </cell>
          <cell r="J2575">
            <v>32900.399999999994</v>
          </cell>
        </row>
        <row r="2576">
          <cell r="B2576">
            <v>3735204</v>
          </cell>
          <cell r="C2576">
            <v>373</v>
          </cell>
          <cell r="D2576" t="str">
            <v>Sheffield</v>
          </cell>
          <cell r="E2576">
            <v>5204</v>
          </cell>
          <cell r="F2576" t="str">
            <v>Broomhill Infant School</v>
          </cell>
          <cell r="G2576" t="str">
            <v>Maintained</v>
          </cell>
          <cell r="H2576" t="str">
            <v>Foundation school</v>
          </cell>
          <cell r="I2576">
            <v>27621</v>
          </cell>
          <cell r="J2576">
            <v>47349.899999999994</v>
          </cell>
        </row>
        <row r="2577">
          <cell r="B2577">
            <v>3735208</v>
          </cell>
          <cell r="C2577">
            <v>373</v>
          </cell>
          <cell r="D2577" t="str">
            <v>Sheffield</v>
          </cell>
          <cell r="E2577">
            <v>5208</v>
          </cell>
          <cell r="F2577" t="str">
            <v>St Theresa's Catholic Primary School</v>
          </cell>
          <cell r="G2577" t="str">
            <v>Maintained</v>
          </cell>
          <cell r="H2577" t="str">
            <v>Voluntary aided school</v>
          </cell>
          <cell r="I2577">
            <v>14265</v>
          </cell>
          <cell r="J2577">
            <v>25119.899999999998</v>
          </cell>
        </row>
        <row r="2578">
          <cell r="B2578">
            <v>3737013</v>
          </cell>
          <cell r="C2578">
            <v>373</v>
          </cell>
          <cell r="D2578" t="str">
            <v>Sheffield</v>
          </cell>
          <cell r="E2578">
            <v>7013</v>
          </cell>
          <cell r="F2578" t="str">
            <v>The Rowan School</v>
          </cell>
          <cell r="G2578" t="str">
            <v>Maintained</v>
          </cell>
          <cell r="H2578" t="str">
            <v>Community special school</v>
          </cell>
          <cell r="I2578">
            <v>2594</v>
          </cell>
          <cell r="J2578">
            <v>5557.5</v>
          </cell>
        </row>
        <row r="2579">
          <cell r="B2579">
            <v>3737023</v>
          </cell>
          <cell r="C2579">
            <v>373</v>
          </cell>
          <cell r="D2579" t="str">
            <v>Sheffield</v>
          </cell>
          <cell r="E2579">
            <v>7023</v>
          </cell>
          <cell r="F2579" t="str">
            <v>Norfolk Park School</v>
          </cell>
          <cell r="G2579" t="str">
            <v>Maintained</v>
          </cell>
          <cell r="H2579" t="str">
            <v>Community special school</v>
          </cell>
          <cell r="I2579">
            <v>4409</v>
          </cell>
          <cell r="J2579">
            <v>6446.7</v>
          </cell>
        </row>
        <row r="2580">
          <cell r="B2580">
            <v>3737026</v>
          </cell>
          <cell r="C2580">
            <v>373</v>
          </cell>
          <cell r="D2580" t="str">
            <v>Sheffield</v>
          </cell>
          <cell r="E2580">
            <v>7026</v>
          </cell>
          <cell r="F2580" t="str">
            <v>Woolley Wood School</v>
          </cell>
          <cell r="G2580" t="str">
            <v>Maintained</v>
          </cell>
          <cell r="H2580" t="str">
            <v>Community special school</v>
          </cell>
          <cell r="I2580">
            <v>4020</v>
          </cell>
          <cell r="J2580">
            <v>6224.4</v>
          </cell>
        </row>
        <row r="2581">
          <cell r="B2581">
            <v>3737036</v>
          </cell>
          <cell r="C2581">
            <v>373</v>
          </cell>
          <cell r="D2581" t="str">
            <v>Sheffield</v>
          </cell>
          <cell r="E2581">
            <v>7036</v>
          </cell>
          <cell r="F2581" t="str">
            <v>Mossbrook School</v>
          </cell>
          <cell r="G2581" t="str">
            <v>Maintained</v>
          </cell>
          <cell r="H2581" t="str">
            <v>Community special school</v>
          </cell>
          <cell r="I2581">
            <v>8170</v>
          </cell>
          <cell r="J2581">
            <v>8892</v>
          </cell>
        </row>
        <row r="2582">
          <cell r="B2582">
            <v>3802015</v>
          </cell>
          <cell r="C2582">
            <v>380</v>
          </cell>
          <cell r="D2582" t="str">
            <v>Bradford</v>
          </cell>
          <cell r="E2582">
            <v>2015</v>
          </cell>
          <cell r="F2582" t="str">
            <v>Clayton Village Primary School</v>
          </cell>
          <cell r="G2582" t="str">
            <v>Maintained</v>
          </cell>
          <cell r="H2582" t="str">
            <v>Community school</v>
          </cell>
          <cell r="I2582">
            <v>20748</v>
          </cell>
          <cell r="J2582">
            <v>35123.399999999994</v>
          </cell>
        </row>
        <row r="2583">
          <cell r="B2583">
            <v>3802027</v>
          </cell>
          <cell r="C2583">
            <v>380</v>
          </cell>
          <cell r="D2583" t="str">
            <v>Bradford</v>
          </cell>
          <cell r="E2583">
            <v>2027</v>
          </cell>
          <cell r="F2583" t="str">
            <v>Frizinghall Primary School</v>
          </cell>
          <cell r="G2583" t="str">
            <v>Maintained</v>
          </cell>
          <cell r="H2583" t="str">
            <v>Community school</v>
          </cell>
          <cell r="I2583">
            <v>26065</v>
          </cell>
          <cell r="J2583">
            <v>44460</v>
          </cell>
        </row>
        <row r="2584">
          <cell r="B2584">
            <v>3802043</v>
          </cell>
          <cell r="C2584">
            <v>380</v>
          </cell>
          <cell r="D2584" t="str">
            <v>Bradford</v>
          </cell>
          <cell r="E2584">
            <v>2043</v>
          </cell>
          <cell r="F2584" t="str">
            <v>Lidget Green Primary School</v>
          </cell>
          <cell r="G2584" t="str">
            <v>Maintained</v>
          </cell>
          <cell r="H2584" t="str">
            <v>Foundation school</v>
          </cell>
          <cell r="I2584">
            <v>44609</v>
          </cell>
          <cell r="J2584">
            <v>74025.899999999994</v>
          </cell>
        </row>
        <row r="2585">
          <cell r="B2585">
            <v>3802054</v>
          </cell>
          <cell r="C2585">
            <v>380</v>
          </cell>
          <cell r="D2585" t="str">
            <v>Bradford</v>
          </cell>
          <cell r="E2585">
            <v>2054</v>
          </cell>
          <cell r="F2585" t="str">
            <v>Newby Primary School</v>
          </cell>
          <cell r="G2585" t="str">
            <v>Maintained</v>
          </cell>
          <cell r="H2585" t="str">
            <v>Community school</v>
          </cell>
          <cell r="I2585">
            <v>34624</v>
          </cell>
          <cell r="J2585">
            <v>58242.6</v>
          </cell>
        </row>
        <row r="2586">
          <cell r="B2586">
            <v>3802055</v>
          </cell>
          <cell r="C2586">
            <v>380</v>
          </cell>
          <cell r="D2586" t="str">
            <v>Bradford</v>
          </cell>
          <cell r="E2586">
            <v>2055</v>
          </cell>
          <cell r="F2586" t="str">
            <v>Sandy Lane Primary School</v>
          </cell>
          <cell r="G2586" t="str">
            <v>Maintained</v>
          </cell>
          <cell r="H2586" t="str">
            <v>Community school</v>
          </cell>
          <cell r="I2586">
            <v>25028</v>
          </cell>
          <cell r="J2586">
            <v>41792.399999999994</v>
          </cell>
        </row>
        <row r="2587">
          <cell r="B2587">
            <v>3802057</v>
          </cell>
          <cell r="C2587">
            <v>380</v>
          </cell>
          <cell r="D2587" t="str">
            <v>Bradford</v>
          </cell>
          <cell r="E2587">
            <v>2057</v>
          </cell>
          <cell r="F2587" t="str">
            <v>Swain House Primary School</v>
          </cell>
          <cell r="G2587" t="str">
            <v>Maintained</v>
          </cell>
          <cell r="H2587" t="str">
            <v>Community school</v>
          </cell>
          <cell r="I2587">
            <v>32419</v>
          </cell>
          <cell r="J2587">
            <v>51128.999999999993</v>
          </cell>
        </row>
        <row r="2588">
          <cell r="B2588">
            <v>3802058</v>
          </cell>
          <cell r="C2588">
            <v>380</v>
          </cell>
          <cell r="D2588" t="str">
            <v>Bradford</v>
          </cell>
          <cell r="E2588">
            <v>2058</v>
          </cell>
          <cell r="F2588" t="str">
            <v>Thackley Primary School</v>
          </cell>
          <cell r="G2588" t="str">
            <v>Maintained</v>
          </cell>
          <cell r="H2588" t="str">
            <v>Community school</v>
          </cell>
          <cell r="I2588">
            <v>37477</v>
          </cell>
          <cell r="J2588">
            <v>64244.7</v>
          </cell>
        </row>
        <row r="2589">
          <cell r="B2589">
            <v>3802062</v>
          </cell>
          <cell r="C2589">
            <v>380</v>
          </cell>
          <cell r="D2589" t="str">
            <v>Bradford</v>
          </cell>
          <cell r="E2589">
            <v>2062</v>
          </cell>
          <cell r="F2589" t="str">
            <v>Blakehill Primary School</v>
          </cell>
          <cell r="G2589" t="str">
            <v>Maintained</v>
          </cell>
          <cell r="H2589" t="str">
            <v>Community school</v>
          </cell>
          <cell r="I2589">
            <v>38384</v>
          </cell>
          <cell r="J2589">
            <v>64911.6</v>
          </cell>
        </row>
        <row r="2590">
          <cell r="B2590">
            <v>3802071</v>
          </cell>
          <cell r="C2590">
            <v>380</v>
          </cell>
          <cell r="D2590" t="str">
            <v>Bradford</v>
          </cell>
          <cell r="E2590">
            <v>2071</v>
          </cell>
          <cell r="F2590" t="str">
            <v>Wellington Primary School</v>
          </cell>
          <cell r="G2590" t="str">
            <v>Maintained</v>
          </cell>
          <cell r="H2590" t="str">
            <v>Community school</v>
          </cell>
          <cell r="I2590">
            <v>36699</v>
          </cell>
          <cell r="J2590">
            <v>57131.1</v>
          </cell>
        </row>
        <row r="2591">
          <cell r="B2591">
            <v>3802074</v>
          </cell>
          <cell r="C2591">
            <v>380</v>
          </cell>
          <cell r="D2591" t="str">
            <v>Bradford</v>
          </cell>
          <cell r="E2591">
            <v>2074</v>
          </cell>
          <cell r="F2591" t="str">
            <v>Wibsey Primary School</v>
          </cell>
          <cell r="G2591" t="str">
            <v>Maintained</v>
          </cell>
          <cell r="H2591" t="str">
            <v>Community school</v>
          </cell>
          <cell r="I2591">
            <v>42275</v>
          </cell>
          <cell r="J2591">
            <v>68690.7</v>
          </cell>
        </row>
        <row r="2592">
          <cell r="B2592">
            <v>3802075</v>
          </cell>
          <cell r="C2592">
            <v>380</v>
          </cell>
          <cell r="D2592" t="str">
            <v>Bradford</v>
          </cell>
          <cell r="E2592">
            <v>2075</v>
          </cell>
          <cell r="F2592" t="str">
            <v>Bowling Park Primary School</v>
          </cell>
          <cell r="G2592" t="str">
            <v>Maintained</v>
          </cell>
          <cell r="H2592" t="str">
            <v>Community school</v>
          </cell>
          <cell r="I2592">
            <v>45646</v>
          </cell>
          <cell r="J2592">
            <v>62243.999999999993</v>
          </cell>
        </row>
        <row r="2593">
          <cell r="B2593">
            <v>3802081</v>
          </cell>
          <cell r="C2593">
            <v>380</v>
          </cell>
          <cell r="D2593" t="str">
            <v>Bradford</v>
          </cell>
          <cell r="E2593">
            <v>2081</v>
          </cell>
          <cell r="F2593" t="str">
            <v>Stocks Lane Primary School</v>
          </cell>
          <cell r="G2593" t="str">
            <v>Maintained</v>
          </cell>
          <cell r="H2593" t="str">
            <v>Community school</v>
          </cell>
          <cell r="I2593">
            <v>17377</v>
          </cell>
          <cell r="J2593">
            <v>28676.699999999997</v>
          </cell>
        </row>
        <row r="2594">
          <cell r="B2594">
            <v>3802084</v>
          </cell>
          <cell r="C2594">
            <v>380</v>
          </cell>
          <cell r="D2594" t="str">
            <v>Bradford</v>
          </cell>
          <cell r="E2594">
            <v>2084</v>
          </cell>
          <cell r="F2594" t="str">
            <v>Farfield Primary and Nursery School</v>
          </cell>
          <cell r="G2594" t="str">
            <v>Maintained</v>
          </cell>
          <cell r="H2594" t="str">
            <v>Community school</v>
          </cell>
          <cell r="I2594">
            <v>15043</v>
          </cell>
          <cell r="J2594">
            <v>21340.799999999999</v>
          </cell>
        </row>
        <row r="2595">
          <cell r="B2595">
            <v>3802087</v>
          </cell>
          <cell r="C2595">
            <v>380</v>
          </cell>
          <cell r="D2595" t="str">
            <v>Bradford</v>
          </cell>
          <cell r="E2595">
            <v>2087</v>
          </cell>
          <cell r="F2595" t="str">
            <v>Carrwood Primary School</v>
          </cell>
          <cell r="G2595" t="str">
            <v>Maintained</v>
          </cell>
          <cell r="H2595" t="str">
            <v>Community school</v>
          </cell>
          <cell r="I2595">
            <v>15561</v>
          </cell>
          <cell r="J2595">
            <v>23341.5</v>
          </cell>
        </row>
        <row r="2596">
          <cell r="B2596">
            <v>3802090</v>
          </cell>
          <cell r="C2596">
            <v>380</v>
          </cell>
          <cell r="D2596" t="str">
            <v>Bradford</v>
          </cell>
          <cell r="E2596">
            <v>2090</v>
          </cell>
          <cell r="F2596" t="str">
            <v>Ley Top Primary School</v>
          </cell>
          <cell r="G2596" t="str">
            <v>Maintained</v>
          </cell>
          <cell r="H2596" t="str">
            <v>Community school</v>
          </cell>
          <cell r="I2596">
            <v>25028</v>
          </cell>
          <cell r="J2596">
            <v>41347.799999999996</v>
          </cell>
        </row>
        <row r="2597">
          <cell r="B2597">
            <v>3802094</v>
          </cell>
          <cell r="C2597">
            <v>380</v>
          </cell>
          <cell r="D2597" t="str">
            <v>Bradford</v>
          </cell>
          <cell r="E2597">
            <v>2094</v>
          </cell>
          <cell r="F2597" t="str">
            <v>Cavendish Primary School</v>
          </cell>
          <cell r="G2597" t="str">
            <v>Maintained</v>
          </cell>
          <cell r="H2597" t="str">
            <v>Community school</v>
          </cell>
          <cell r="I2597">
            <v>27232</v>
          </cell>
          <cell r="J2597">
            <v>40903.199999999997</v>
          </cell>
        </row>
        <row r="2598">
          <cell r="B2598">
            <v>3802100</v>
          </cell>
          <cell r="C2598">
            <v>380</v>
          </cell>
          <cell r="D2598" t="str">
            <v>Bradford</v>
          </cell>
          <cell r="E2598">
            <v>2100</v>
          </cell>
          <cell r="F2598" t="str">
            <v>Worthinghead Primary School</v>
          </cell>
          <cell r="G2598" t="str">
            <v>Maintained</v>
          </cell>
          <cell r="H2598" t="str">
            <v>Community school</v>
          </cell>
          <cell r="I2598">
            <v>17377</v>
          </cell>
          <cell r="J2598">
            <v>31344.3</v>
          </cell>
        </row>
        <row r="2599">
          <cell r="B2599">
            <v>3802101</v>
          </cell>
          <cell r="C2599">
            <v>380</v>
          </cell>
          <cell r="D2599" t="str">
            <v>Bradford</v>
          </cell>
          <cell r="E2599">
            <v>2101</v>
          </cell>
          <cell r="F2599" t="str">
            <v>Poplars Farm Primary School</v>
          </cell>
          <cell r="G2599" t="str">
            <v>Maintained</v>
          </cell>
          <cell r="H2599" t="str">
            <v>Community school</v>
          </cell>
          <cell r="I2599">
            <v>27103</v>
          </cell>
          <cell r="J2599">
            <v>49128.299999999996</v>
          </cell>
        </row>
        <row r="2600">
          <cell r="B2600">
            <v>3802102</v>
          </cell>
          <cell r="C2600">
            <v>380</v>
          </cell>
          <cell r="D2600" t="str">
            <v>Bradford</v>
          </cell>
          <cell r="E2600">
            <v>2102</v>
          </cell>
          <cell r="F2600" t="str">
            <v>Bankfoot Primary School</v>
          </cell>
          <cell r="G2600" t="str">
            <v>Maintained</v>
          </cell>
          <cell r="H2600" t="str">
            <v>Community school</v>
          </cell>
          <cell r="I2600">
            <v>19063</v>
          </cell>
          <cell r="J2600">
            <v>31566.6</v>
          </cell>
        </row>
        <row r="2601">
          <cell r="B2601">
            <v>3802103</v>
          </cell>
          <cell r="C2601">
            <v>380</v>
          </cell>
          <cell r="D2601" t="str">
            <v>Bradford</v>
          </cell>
          <cell r="E2601">
            <v>2103</v>
          </cell>
          <cell r="F2601" t="str">
            <v>Fagley Primary School</v>
          </cell>
          <cell r="G2601" t="str">
            <v>Maintained</v>
          </cell>
          <cell r="H2601" t="str">
            <v>Community school</v>
          </cell>
          <cell r="I2601">
            <v>13487</v>
          </cell>
          <cell r="J2601">
            <v>19562.399999999998</v>
          </cell>
        </row>
        <row r="2602">
          <cell r="B2602">
            <v>3802107</v>
          </cell>
          <cell r="C2602">
            <v>380</v>
          </cell>
          <cell r="D2602" t="str">
            <v>Bradford</v>
          </cell>
          <cell r="E2602">
            <v>2107</v>
          </cell>
          <cell r="F2602" t="str">
            <v>Brackenhill Primary School</v>
          </cell>
          <cell r="G2602" t="str">
            <v>Maintained</v>
          </cell>
          <cell r="H2602" t="str">
            <v>Community school</v>
          </cell>
          <cell r="I2602">
            <v>32549</v>
          </cell>
          <cell r="J2602">
            <v>48905.999999999993</v>
          </cell>
        </row>
        <row r="2603">
          <cell r="B2603">
            <v>3802111</v>
          </cell>
          <cell r="C2603">
            <v>380</v>
          </cell>
          <cell r="D2603" t="str">
            <v>Bradford</v>
          </cell>
          <cell r="E2603">
            <v>2111</v>
          </cell>
          <cell r="F2603" t="str">
            <v>Crossflatts Primary School</v>
          </cell>
          <cell r="G2603" t="str">
            <v>Maintained</v>
          </cell>
          <cell r="H2603" t="str">
            <v>Community school</v>
          </cell>
          <cell r="I2603">
            <v>35920</v>
          </cell>
          <cell r="J2603">
            <v>61132.499999999993</v>
          </cell>
        </row>
        <row r="2604">
          <cell r="B2604">
            <v>3802113</v>
          </cell>
          <cell r="C2604">
            <v>380</v>
          </cell>
          <cell r="D2604" t="str">
            <v>Bradford</v>
          </cell>
          <cell r="E2604">
            <v>2113</v>
          </cell>
          <cell r="F2604" t="str">
            <v>Eldwick Primary School</v>
          </cell>
          <cell r="G2604" t="str">
            <v>Maintained</v>
          </cell>
          <cell r="H2604" t="str">
            <v>Community school</v>
          </cell>
          <cell r="I2604">
            <v>53297</v>
          </cell>
          <cell r="J2604">
            <v>90031.5</v>
          </cell>
        </row>
        <row r="2605">
          <cell r="B2605">
            <v>3802124</v>
          </cell>
          <cell r="C2605">
            <v>380</v>
          </cell>
          <cell r="D2605" t="str">
            <v>Bradford</v>
          </cell>
          <cell r="E2605">
            <v>2124</v>
          </cell>
          <cell r="F2605" t="str">
            <v>Ingrow Primary School</v>
          </cell>
          <cell r="G2605" t="str">
            <v>Maintained</v>
          </cell>
          <cell r="H2605" t="str">
            <v>Community school</v>
          </cell>
          <cell r="I2605">
            <v>14654</v>
          </cell>
          <cell r="J2605">
            <v>21340.799999999999</v>
          </cell>
        </row>
        <row r="2606">
          <cell r="B2606">
            <v>3802128</v>
          </cell>
          <cell r="C2606">
            <v>380</v>
          </cell>
          <cell r="D2606" t="str">
            <v>Bradford</v>
          </cell>
          <cell r="E2606">
            <v>2128</v>
          </cell>
          <cell r="F2606" t="str">
            <v>Long Lee Primary School</v>
          </cell>
          <cell r="G2606" t="str">
            <v>Maintained</v>
          </cell>
          <cell r="H2606" t="str">
            <v>Community school</v>
          </cell>
          <cell r="I2606">
            <v>27881</v>
          </cell>
          <cell r="J2606">
            <v>40236.299999999996</v>
          </cell>
        </row>
        <row r="2607">
          <cell r="B2607">
            <v>3802134</v>
          </cell>
          <cell r="C2607">
            <v>380</v>
          </cell>
          <cell r="D2607" t="str">
            <v>Bradford</v>
          </cell>
          <cell r="E2607">
            <v>2134</v>
          </cell>
          <cell r="F2607" t="str">
            <v>Stanbury Village School</v>
          </cell>
          <cell r="G2607" t="str">
            <v>Maintained</v>
          </cell>
          <cell r="H2607" t="str">
            <v>Community school</v>
          </cell>
          <cell r="I2607">
            <v>10245</v>
          </cell>
          <cell r="J2607">
            <v>16005.599999999999</v>
          </cell>
        </row>
        <row r="2608">
          <cell r="B2608">
            <v>3802140</v>
          </cell>
          <cell r="C2608">
            <v>380</v>
          </cell>
          <cell r="D2608" t="str">
            <v>Bradford</v>
          </cell>
          <cell r="E2608">
            <v>2140</v>
          </cell>
          <cell r="F2608" t="str">
            <v>Saltaire Primary School</v>
          </cell>
          <cell r="G2608" t="str">
            <v>Maintained</v>
          </cell>
          <cell r="H2608" t="str">
            <v>Community school</v>
          </cell>
          <cell r="I2608">
            <v>37606</v>
          </cell>
          <cell r="J2608">
            <v>64466.999999999993</v>
          </cell>
        </row>
        <row r="2609">
          <cell r="B2609">
            <v>3802145</v>
          </cell>
          <cell r="C2609">
            <v>380</v>
          </cell>
          <cell r="D2609" t="str">
            <v>Bradford</v>
          </cell>
          <cell r="E2609">
            <v>2145</v>
          </cell>
          <cell r="F2609" t="str">
            <v>Low Ash Primary School</v>
          </cell>
          <cell r="G2609" t="str">
            <v>Maintained</v>
          </cell>
          <cell r="H2609" t="str">
            <v>Community school</v>
          </cell>
          <cell r="I2609">
            <v>46035</v>
          </cell>
          <cell r="J2609">
            <v>75582</v>
          </cell>
        </row>
        <row r="2610">
          <cell r="B2610">
            <v>3802146</v>
          </cell>
          <cell r="C2610">
            <v>380</v>
          </cell>
          <cell r="D2610" t="str">
            <v>Bradford</v>
          </cell>
          <cell r="E2610">
            <v>2146</v>
          </cell>
          <cell r="F2610" t="str">
            <v>Silsden Primary School</v>
          </cell>
          <cell r="G2610" t="str">
            <v>Maintained</v>
          </cell>
          <cell r="H2610" t="str">
            <v>Community school</v>
          </cell>
          <cell r="I2610">
            <v>58354</v>
          </cell>
          <cell r="J2610">
            <v>98923.499999999985</v>
          </cell>
        </row>
        <row r="2611">
          <cell r="B2611">
            <v>3802147</v>
          </cell>
          <cell r="C2611">
            <v>380</v>
          </cell>
          <cell r="D2611" t="str">
            <v>Bradford</v>
          </cell>
          <cell r="E2611">
            <v>2147</v>
          </cell>
          <cell r="F2611" t="str">
            <v>Eastburn Junior and Infant School</v>
          </cell>
          <cell r="G2611" t="str">
            <v>Maintained</v>
          </cell>
          <cell r="H2611" t="str">
            <v>Community school</v>
          </cell>
          <cell r="I2611">
            <v>20748</v>
          </cell>
          <cell r="J2611">
            <v>35345.699999999997</v>
          </cell>
        </row>
        <row r="2612">
          <cell r="B2612">
            <v>3802148</v>
          </cell>
          <cell r="C2612">
            <v>380</v>
          </cell>
          <cell r="D2612" t="str">
            <v>Bradford</v>
          </cell>
          <cell r="E2612">
            <v>2148</v>
          </cell>
          <cell r="F2612" t="str">
            <v>Steeton Primary School</v>
          </cell>
          <cell r="G2612" t="str">
            <v>Maintained</v>
          </cell>
          <cell r="H2612" t="str">
            <v>Community school</v>
          </cell>
          <cell r="I2612">
            <v>27232</v>
          </cell>
          <cell r="J2612">
            <v>44682.299999999996</v>
          </cell>
        </row>
        <row r="2613">
          <cell r="B2613">
            <v>3802150</v>
          </cell>
          <cell r="C2613">
            <v>380</v>
          </cell>
          <cell r="D2613" t="str">
            <v>Bradford</v>
          </cell>
          <cell r="E2613">
            <v>2150</v>
          </cell>
          <cell r="F2613" t="str">
            <v>Ashlands Primary School</v>
          </cell>
          <cell r="G2613" t="str">
            <v>Maintained</v>
          </cell>
          <cell r="H2613" t="str">
            <v>Community school</v>
          </cell>
          <cell r="I2613">
            <v>34494</v>
          </cell>
          <cell r="J2613">
            <v>51351.299999999996</v>
          </cell>
        </row>
        <row r="2614">
          <cell r="B2614">
            <v>3802157</v>
          </cell>
          <cell r="C2614">
            <v>380</v>
          </cell>
          <cell r="D2614" t="str">
            <v>Bradford</v>
          </cell>
          <cell r="E2614">
            <v>2157</v>
          </cell>
          <cell r="F2614" t="str">
            <v>Glenaire Primary School</v>
          </cell>
          <cell r="G2614" t="str">
            <v>Maintained</v>
          </cell>
          <cell r="H2614" t="str">
            <v>Community school</v>
          </cell>
          <cell r="I2614">
            <v>8948</v>
          </cell>
          <cell r="J2614">
            <v>13115.699999999999</v>
          </cell>
        </row>
        <row r="2615">
          <cell r="B2615">
            <v>3802166</v>
          </cell>
          <cell r="C2615">
            <v>380</v>
          </cell>
          <cell r="D2615" t="str">
            <v>Bradford</v>
          </cell>
          <cell r="E2615">
            <v>2166</v>
          </cell>
          <cell r="F2615" t="str">
            <v>Ben Rhydding Primary School</v>
          </cell>
          <cell r="G2615" t="str">
            <v>Maintained</v>
          </cell>
          <cell r="H2615" t="str">
            <v>Community school</v>
          </cell>
          <cell r="I2615">
            <v>19192</v>
          </cell>
          <cell r="J2615">
            <v>27787.499999999996</v>
          </cell>
        </row>
        <row r="2616">
          <cell r="B2616">
            <v>3802168</v>
          </cell>
          <cell r="C2616">
            <v>380</v>
          </cell>
          <cell r="D2616" t="str">
            <v>Bradford</v>
          </cell>
          <cell r="E2616">
            <v>2168</v>
          </cell>
          <cell r="F2616" t="str">
            <v>Hoyle Court Primary School</v>
          </cell>
          <cell r="G2616" t="str">
            <v>Maintained</v>
          </cell>
          <cell r="H2616" t="str">
            <v>Community school</v>
          </cell>
          <cell r="I2616">
            <v>26714</v>
          </cell>
          <cell r="J2616">
            <v>39347.1</v>
          </cell>
        </row>
        <row r="2617">
          <cell r="B2617">
            <v>3802173</v>
          </cell>
          <cell r="C2617">
            <v>380</v>
          </cell>
          <cell r="D2617" t="str">
            <v>Bradford</v>
          </cell>
          <cell r="E2617">
            <v>2173</v>
          </cell>
          <cell r="F2617" t="str">
            <v>Addingham Primary School</v>
          </cell>
          <cell r="G2617" t="str">
            <v>Maintained</v>
          </cell>
          <cell r="H2617" t="str">
            <v>Community school</v>
          </cell>
          <cell r="I2617">
            <v>22823</v>
          </cell>
          <cell r="J2617">
            <v>33345</v>
          </cell>
        </row>
        <row r="2618">
          <cell r="B2618">
            <v>3802174</v>
          </cell>
          <cell r="C2618">
            <v>380</v>
          </cell>
          <cell r="D2618" t="str">
            <v>Bradford</v>
          </cell>
          <cell r="E2618">
            <v>2174</v>
          </cell>
          <cell r="F2618" t="str">
            <v>Sandal Primary School</v>
          </cell>
          <cell r="G2618" t="str">
            <v>Maintained</v>
          </cell>
          <cell r="H2618" t="str">
            <v>Community school</v>
          </cell>
          <cell r="I2618">
            <v>37088</v>
          </cell>
          <cell r="J2618">
            <v>58464.899999999994</v>
          </cell>
        </row>
        <row r="2619">
          <cell r="B2619">
            <v>3802182</v>
          </cell>
          <cell r="C2619">
            <v>380</v>
          </cell>
          <cell r="D2619" t="str">
            <v>Bradford</v>
          </cell>
          <cell r="E2619">
            <v>2182</v>
          </cell>
          <cell r="F2619" t="str">
            <v>Girlington Primary School</v>
          </cell>
          <cell r="G2619" t="str">
            <v>Maintained</v>
          </cell>
          <cell r="H2619" t="str">
            <v>Community school</v>
          </cell>
          <cell r="I2619">
            <v>34883</v>
          </cell>
          <cell r="J2619">
            <v>56464.2</v>
          </cell>
        </row>
        <row r="2620">
          <cell r="B2620">
            <v>3802185</v>
          </cell>
          <cell r="C2620">
            <v>380</v>
          </cell>
          <cell r="D2620" t="str">
            <v>Bradford</v>
          </cell>
          <cell r="E2620">
            <v>2185</v>
          </cell>
          <cell r="F2620" t="str">
            <v>Miriam Lord Community Primary School</v>
          </cell>
          <cell r="G2620" t="str">
            <v>Maintained</v>
          </cell>
          <cell r="H2620" t="str">
            <v>Community school</v>
          </cell>
          <cell r="I2620">
            <v>22045</v>
          </cell>
          <cell r="J2620">
            <v>36457.199999999997</v>
          </cell>
        </row>
        <row r="2621">
          <cell r="B2621">
            <v>3802192</v>
          </cell>
          <cell r="C2621">
            <v>380</v>
          </cell>
          <cell r="D2621" t="str">
            <v>Bradford</v>
          </cell>
          <cell r="E2621">
            <v>2192</v>
          </cell>
          <cell r="F2621" t="str">
            <v>Menston Primary School</v>
          </cell>
          <cell r="G2621" t="str">
            <v>Maintained</v>
          </cell>
          <cell r="H2621" t="str">
            <v>Community school</v>
          </cell>
          <cell r="I2621">
            <v>41107</v>
          </cell>
          <cell r="J2621">
            <v>69802.2</v>
          </cell>
        </row>
        <row r="2622">
          <cell r="B2622">
            <v>3803000</v>
          </cell>
          <cell r="C2622">
            <v>380</v>
          </cell>
          <cell r="D2622" t="str">
            <v>Bradford</v>
          </cell>
          <cell r="E2622">
            <v>3000</v>
          </cell>
          <cell r="F2622" t="str">
            <v>All Saints CofE Primary School</v>
          </cell>
          <cell r="G2622" t="str">
            <v>Maintained</v>
          </cell>
          <cell r="H2622" t="str">
            <v>Voluntary controlled school</v>
          </cell>
          <cell r="I2622">
            <v>42145</v>
          </cell>
          <cell r="J2622">
            <v>66467.7</v>
          </cell>
        </row>
        <row r="2623">
          <cell r="B2623">
            <v>3803013</v>
          </cell>
          <cell r="C2623">
            <v>380</v>
          </cell>
          <cell r="D2623" t="str">
            <v>Bradford</v>
          </cell>
          <cell r="E2623">
            <v>3013</v>
          </cell>
          <cell r="F2623" t="str">
            <v>St Matthew's CofE Primary School and Nursery</v>
          </cell>
          <cell r="G2623" t="str">
            <v>Maintained</v>
          </cell>
          <cell r="H2623" t="str">
            <v>Voluntary controlled school</v>
          </cell>
          <cell r="I2623">
            <v>33068</v>
          </cell>
          <cell r="J2623">
            <v>53574.299999999996</v>
          </cell>
        </row>
        <row r="2624">
          <cell r="B2624">
            <v>3803021</v>
          </cell>
          <cell r="C2624">
            <v>380</v>
          </cell>
          <cell r="D2624" t="str">
            <v>Bradford</v>
          </cell>
          <cell r="E2624">
            <v>3021</v>
          </cell>
          <cell r="F2624" t="str">
            <v>St Luke's CofE Primary School</v>
          </cell>
          <cell r="G2624" t="str">
            <v>Maintained</v>
          </cell>
          <cell r="H2624" t="str">
            <v>Voluntary controlled school</v>
          </cell>
          <cell r="I2624">
            <v>16210</v>
          </cell>
          <cell r="J2624">
            <v>26231.399999999998</v>
          </cell>
        </row>
        <row r="2625">
          <cell r="B2625">
            <v>3803023</v>
          </cell>
          <cell r="C2625">
            <v>380</v>
          </cell>
          <cell r="D2625" t="str">
            <v>Bradford</v>
          </cell>
          <cell r="E2625">
            <v>3023</v>
          </cell>
          <cell r="F2625" t="str">
            <v>Low Moor CofE Primary School</v>
          </cell>
          <cell r="G2625" t="str">
            <v>Maintained</v>
          </cell>
          <cell r="H2625" t="str">
            <v>Voluntary controlled school</v>
          </cell>
          <cell r="I2625">
            <v>38514</v>
          </cell>
          <cell r="J2625">
            <v>65578.5</v>
          </cell>
        </row>
        <row r="2626">
          <cell r="B2626">
            <v>3803026</v>
          </cell>
          <cell r="C2626">
            <v>380</v>
          </cell>
          <cell r="D2626" t="str">
            <v>Bradford</v>
          </cell>
          <cell r="E2626">
            <v>3026</v>
          </cell>
          <cell r="F2626" t="str">
            <v>All Saints' CofE Primary School</v>
          </cell>
          <cell r="G2626" t="str">
            <v>Maintained</v>
          </cell>
          <cell r="H2626" t="str">
            <v>Voluntary controlled school</v>
          </cell>
          <cell r="I2626">
            <v>34494</v>
          </cell>
          <cell r="J2626">
            <v>58242.6</v>
          </cell>
        </row>
        <row r="2627">
          <cell r="B2627">
            <v>3803031</v>
          </cell>
          <cell r="C2627">
            <v>380</v>
          </cell>
          <cell r="D2627" t="str">
            <v>Bradford</v>
          </cell>
          <cell r="E2627">
            <v>3031</v>
          </cell>
          <cell r="F2627" t="str">
            <v>Burley and Woodhead CofE Primary School</v>
          </cell>
          <cell r="G2627" t="str">
            <v>Maintained</v>
          </cell>
          <cell r="H2627" t="str">
            <v>Voluntary controlled school</v>
          </cell>
          <cell r="I2627">
            <v>21786</v>
          </cell>
          <cell r="J2627">
            <v>35345.699999999997</v>
          </cell>
        </row>
        <row r="2628">
          <cell r="B2628">
            <v>3803301</v>
          </cell>
          <cell r="C2628">
            <v>380</v>
          </cell>
          <cell r="D2628" t="str">
            <v>Bradford</v>
          </cell>
          <cell r="E2628">
            <v>3301</v>
          </cell>
          <cell r="F2628" t="str">
            <v>St Paul's CofE Primary School</v>
          </cell>
          <cell r="G2628" t="str">
            <v>Maintained</v>
          </cell>
          <cell r="H2628" t="str">
            <v>Voluntary aided school</v>
          </cell>
          <cell r="I2628">
            <v>14135</v>
          </cell>
          <cell r="J2628">
            <v>23563.8</v>
          </cell>
        </row>
        <row r="2629">
          <cell r="B2629">
            <v>3803304</v>
          </cell>
          <cell r="C2629">
            <v>380</v>
          </cell>
          <cell r="D2629" t="str">
            <v>Bradford</v>
          </cell>
          <cell r="E2629">
            <v>3304</v>
          </cell>
          <cell r="F2629" t="str">
            <v>Idle CofE Primary School</v>
          </cell>
          <cell r="G2629" t="str">
            <v>Maintained</v>
          </cell>
          <cell r="H2629" t="str">
            <v>Voluntary aided school</v>
          </cell>
          <cell r="I2629">
            <v>41496</v>
          </cell>
          <cell r="J2629">
            <v>69802.2</v>
          </cell>
        </row>
        <row r="2630">
          <cell r="B2630">
            <v>3803308</v>
          </cell>
          <cell r="C2630">
            <v>380</v>
          </cell>
          <cell r="D2630" t="str">
            <v>Bradford</v>
          </cell>
          <cell r="E2630">
            <v>3308</v>
          </cell>
          <cell r="F2630" t="str">
            <v>Heaton St Barnabas' CofE Aided Primary School</v>
          </cell>
          <cell r="G2630" t="str">
            <v>Maintained</v>
          </cell>
          <cell r="H2630" t="str">
            <v>Voluntary aided school</v>
          </cell>
          <cell r="I2630">
            <v>37995</v>
          </cell>
          <cell r="J2630">
            <v>59131.799999999996</v>
          </cell>
        </row>
        <row r="2631">
          <cell r="B2631">
            <v>3803313</v>
          </cell>
          <cell r="C2631">
            <v>380</v>
          </cell>
          <cell r="D2631" t="str">
            <v>Bradford</v>
          </cell>
          <cell r="E2631">
            <v>3313</v>
          </cell>
          <cell r="F2631" t="str">
            <v>St Stephen's CofE Primary School</v>
          </cell>
          <cell r="G2631" t="str">
            <v>Maintained</v>
          </cell>
          <cell r="H2631" t="str">
            <v>Voluntary aided school</v>
          </cell>
          <cell r="I2631">
            <v>27751</v>
          </cell>
          <cell r="J2631">
            <v>45349.2</v>
          </cell>
        </row>
        <row r="2632">
          <cell r="B2632">
            <v>3803334</v>
          </cell>
          <cell r="C2632">
            <v>380</v>
          </cell>
          <cell r="D2632" t="str">
            <v>Bradford</v>
          </cell>
          <cell r="E2632">
            <v>3334</v>
          </cell>
          <cell r="F2632" t="str">
            <v>St Clare's Catholic Primary School</v>
          </cell>
          <cell r="G2632" t="str">
            <v>Maintained</v>
          </cell>
          <cell r="H2632" t="str">
            <v>Voluntary aided school</v>
          </cell>
          <cell r="I2632">
            <v>11153</v>
          </cell>
          <cell r="J2632">
            <v>16894.8</v>
          </cell>
        </row>
        <row r="2633">
          <cell r="B2633">
            <v>3803347</v>
          </cell>
          <cell r="C2633">
            <v>380</v>
          </cell>
          <cell r="D2633" t="str">
            <v>Bradford</v>
          </cell>
          <cell r="E2633">
            <v>3347</v>
          </cell>
          <cell r="F2633" t="str">
            <v>St. Mary's &amp; St. Peter's Catholic Primary School</v>
          </cell>
          <cell r="G2633" t="str">
            <v>Maintained</v>
          </cell>
          <cell r="H2633" t="str">
            <v>Voluntary aided school</v>
          </cell>
          <cell r="I2633">
            <v>14913</v>
          </cell>
          <cell r="J2633">
            <v>24452.999999999996</v>
          </cell>
        </row>
        <row r="2634">
          <cell r="B2634">
            <v>3803355</v>
          </cell>
          <cell r="C2634">
            <v>380</v>
          </cell>
          <cell r="D2634" t="str">
            <v>Bradford</v>
          </cell>
          <cell r="E2634">
            <v>3355</v>
          </cell>
          <cell r="F2634" t="str">
            <v>St Matthew's Catholic Primary School</v>
          </cell>
          <cell r="G2634" t="str">
            <v>Maintained</v>
          </cell>
          <cell r="H2634" t="str">
            <v>Voluntary aided school</v>
          </cell>
          <cell r="I2634">
            <v>12449</v>
          </cell>
          <cell r="J2634">
            <v>20229.3</v>
          </cell>
        </row>
        <row r="2635">
          <cell r="B2635">
            <v>3803360</v>
          </cell>
          <cell r="C2635">
            <v>380</v>
          </cell>
          <cell r="D2635" t="str">
            <v>Bradford</v>
          </cell>
          <cell r="E2635">
            <v>3360</v>
          </cell>
          <cell r="F2635" t="str">
            <v>Baildon CofE Primary School</v>
          </cell>
          <cell r="G2635" t="str">
            <v>Maintained</v>
          </cell>
          <cell r="H2635" t="str">
            <v>Voluntary aided school</v>
          </cell>
          <cell r="I2635">
            <v>44090</v>
          </cell>
          <cell r="J2635">
            <v>74025.899999999994</v>
          </cell>
        </row>
        <row r="2636">
          <cell r="B2636">
            <v>3803362</v>
          </cell>
          <cell r="C2636">
            <v>380</v>
          </cell>
          <cell r="D2636" t="str">
            <v>Bradford</v>
          </cell>
          <cell r="E2636">
            <v>3362</v>
          </cell>
          <cell r="F2636" t="str">
            <v>Trinity All Saints CofE VA Primary School</v>
          </cell>
          <cell r="G2636" t="str">
            <v>Maintained</v>
          </cell>
          <cell r="H2636" t="str">
            <v>Voluntary aided school</v>
          </cell>
          <cell r="I2636">
            <v>16729</v>
          </cell>
          <cell r="J2636">
            <v>19784.699999999997</v>
          </cell>
        </row>
        <row r="2637">
          <cell r="B2637">
            <v>3803363</v>
          </cell>
          <cell r="C2637">
            <v>380</v>
          </cell>
          <cell r="D2637" t="str">
            <v>Bradford</v>
          </cell>
          <cell r="E2637">
            <v>3363</v>
          </cell>
          <cell r="F2637" t="str">
            <v>Keighley St Andrew's CofE Primary School and Nursery</v>
          </cell>
          <cell r="G2637" t="str">
            <v>Maintained</v>
          </cell>
          <cell r="H2637" t="str">
            <v>Voluntary aided school</v>
          </cell>
          <cell r="I2637">
            <v>26325</v>
          </cell>
          <cell r="J2637">
            <v>41570.1</v>
          </cell>
        </row>
        <row r="2638">
          <cell r="B2638">
            <v>3803365</v>
          </cell>
          <cell r="C2638">
            <v>380</v>
          </cell>
          <cell r="D2638" t="str">
            <v>Bradford</v>
          </cell>
          <cell r="E2638">
            <v>3365</v>
          </cell>
          <cell r="F2638" t="str">
            <v>Riddlesden St Mary's CofE Primary School</v>
          </cell>
          <cell r="G2638" t="str">
            <v>Maintained</v>
          </cell>
          <cell r="H2638" t="str">
            <v>Voluntary aided school</v>
          </cell>
          <cell r="I2638">
            <v>30863</v>
          </cell>
          <cell r="J2638">
            <v>48461.399999999994</v>
          </cell>
        </row>
        <row r="2639">
          <cell r="B2639">
            <v>3805200</v>
          </cell>
          <cell r="C2639">
            <v>380</v>
          </cell>
          <cell r="D2639" t="str">
            <v>Bradford</v>
          </cell>
          <cell r="E2639">
            <v>5200</v>
          </cell>
          <cell r="F2639" t="str">
            <v>Killinghall Primary School</v>
          </cell>
          <cell r="G2639" t="str">
            <v>Maintained</v>
          </cell>
          <cell r="H2639" t="str">
            <v>Foundation school</v>
          </cell>
          <cell r="I2639">
            <v>52000</v>
          </cell>
          <cell r="J2639">
            <v>83584.799999999988</v>
          </cell>
        </row>
        <row r="2640">
          <cell r="B2640">
            <v>3805201</v>
          </cell>
          <cell r="C2640">
            <v>380</v>
          </cell>
          <cell r="D2640" t="str">
            <v>Bradford</v>
          </cell>
          <cell r="E2640">
            <v>5201</v>
          </cell>
          <cell r="F2640" t="str">
            <v>Foxhill Primary School</v>
          </cell>
          <cell r="G2640" t="str">
            <v>Maintained</v>
          </cell>
          <cell r="H2640" t="str">
            <v>Foundation school</v>
          </cell>
          <cell r="I2640">
            <v>20359</v>
          </cell>
          <cell r="J2640">
            <v>34234.199999999997</v>
          </cell>
        </row>
        <row r="2641">
          <cell r="B2641">
            <v>3805202</v>
          </cell>
          <cell r="C2641">
            <v>380</v>
          </cell>
          <cell r="D2641" t="str">
            <v>Bradford</v>
          </cell>
          <cell r="E2641">
            <v>5202</v>
          </cell>
          <cell r="F2641" t="str">
            <v>Russell Hall Primary School</v>
          </cell>
          <cell r="G2641" t="str">
            <v>Maintained</v>
          </cell>
          <cell r="H2641" t="str">
            <v>Foundation school</v>
          </cell>
          <cell r="I2641">
            <v>16210</v>
          </cell>
          <cell r="J2641">
            <v>26009.1</v>
          </cell>
        </row>
        <row r="2642">
          <cell r="B2642">
            <v>3805203</v>
          </cell>
          <cell r="C2642">
            <v>380</v>
          </cell>
          <cell r="D2642" t="str">
            <v>Bradford</v>
          </cell>
          <cell r="E2642">
            <v>5203</v>
          </cell>
          <cell r="F2642" t="str">
            <v>Hill Top CofE Primary School</v>
          </cell>
          <cell r="G2642" t="str">
            <v>Maintained</v>
          </cell>
          <cell r="H2642" t="str">
            <v>Foundation school</v>
          </cell>
          <cell r="I2642">
            <v>19581</v>
          </cell>
          <cell r="J2642">
            <v>33789.599999999999</v>
          </cell>
        </row>
        <row r="2643">
          <cell r="B2643">
            <v>3805206</v>
          </cell>
          <cell r="C2643">
            <v>380</v>
          </cell>
          <cell r="D2643" t="str">
            <v>Bradford</v>
          </cell>
          <cell r="E2643">
            <v>5206</v>
          </cell>
          <cell r="F2643" t="str">
            <v>Myrtle Park Primary</v>
          </cell>
          <cell r="G2643" t="str">
            <v>Maintained</v>
          </cell>
          <cell r="H2643" t="str">
            <v>Foundation school</v>
          </cell>
          <cell r="I2643">
            <v>21786</v>
          </cell>
          <cell r="J2643">
            <v>36012.6</v>
          </cell>
        </row>
        <row r="2644">
          <cell r="B2644">
            <v>3805207</v>
          </cell>
          <cell r="C2644">
            <v>380</v>
          </cell>
          <cell r="D2644" t="str">
            <v>Bradford</v>
          </cell>
          <cell r="E2644">
            <v>5207</v>
          </cell>
          <cell r="F2644" t="str">
            <v>Keelham Primary School</v>
          </cell>
          <cell r="G2644" t="str">
            <v>Maintained</v>
          </cell>
          <cell r="H2644" t="str">
            <v>Foundation school</v>
          </cell>
          <cell r="I2644">
            <v>10245</v>
          </cell>
          <cell r="J2644">
            <v>16450.199999999997</v>
          </cell>
        </row>
        <row r="2645">
          <cell r="B2645">
            <v>3812003</v>
          </cell>
          <cell r="C2645">
            <v>381</v>
          </cell>
          <cell r="D2645" t="str">
            <v>Calderdale</v>
          </cell>
          <cell r="E2645">
            <v>2003</v>
          </cell>
          <cell r="F2645" t="str">
            <v>Ferney Lee Primary School</v>
          </cell>
          <cell r="G2645" t="str">
            <v>Maintained</v>
          </cell>
          <cell r="H2645" t="str">
            <v>Community school</v>
          </cell>
          <cell r="I2645">
            <v>10504</v>
          </cell>
          <cell r="J2645">
            <v>16227.9</v>
          </cell>
        </row>
        <row r="2646">
          <cell r="B2646">
            <v>3812006</v>
          </cell>
          <cell r="C2646">
            <v>381</v>
          </cell>
          <cell r="D2646" t="str">
            <v>Calderdale</v>
          </cell>
          <cell r="E2646">
            <v>2006</v>
          </cell>
          <cell r="F2646" t="str">
            <v>Copley Primary School</v>
          </cell>
          <cell r="G2646" t="str">
            <v>Maintained</v>
          </cell>
          <cell r="H2646" t="str">
            <v>Community school</v>
          </cell>
          <cell r="I2646">
            <v>28140</v>
          </cell>
          <cell r="J2646">
            <v>54018.899999999994</v>
          </cell>
        </row>
        <row r="2647">
          <cell r="B2647">
            <v>3812009</v>
          </cell>
          <cell r="C2647">
            <v>381</v>
          </cell>
          <cell r="D2647" t="str">
            <v>Calderdale</v>
          </cell>
          <cell r="E2647">
            <v>2009</v>
          </cell>
          <cell r="F2647" t="str">
            <v>Savile Park Primary School</v>
          </cell>
          <cell r="G2647" t="str">
            <v>Maintained</v>
          </cell>
          <cell r="H2647" t="str">
            <v>Community school</v>
          </cell>
          <cell r="I2647">
            <v>32160</v>
          </cell>
          <cell r="J2647">
            <v>55352.7</v>
          </cell>
        </row>
        <row r="2648">
          <cell r="B2648">
            <v>3812010</v>
          </cell>
          <cell r="C2648">
            <v>381</v>
          </cell>
          <cell r="D2648" t="str">
            <v>Calderdale</v>
          </cell>
          <cell r="E2648">
            <v>2010</v>
          </cell>
          <cell r="F2648" t="str">
            <v>Lee Mount Primary School</v>
          </cell>
          <cell r="G2648" t="str">
            <v>Maintained</v>
          </cell>
          <cell r="H2648" t="str">
            <v>Community school</v>
          </cell>
          <cell r="I2648">
            <v>23083</v>
          </cell>
          <cell r="J2648">
            <v>35568</v>
          </cell>
        </row>
        <row r="2649">
          <cell r="B2649">
            <v>3812015</v>
          </cell>
          <cell r="C2649">
            <v>381</v>
          </cell>
          <cell r="D2649" t="str">
            <v>Calderdale</v>
          </cell>
          <cell r="E2649">
            <v>2015</v>
          </cell>
          <cell r="F2649" t="str">
            <v>Northowram Primary School</v>
          </cell>
          <cell r="G2649" t="str">
            <v>Maintained</v>
          </cell>
          <cell r="H2649" t="str">
            <v>Community school</v>
          </cell>
          <cell r="I2649">
            <v>40718</v>
          </cell>
          <cell r="J2649">
            <v>66912.299999999988</v>
          </cell>
        </row>
        <row r="2650">
          <cell r="B2650">
            <v>3812017</v>
          </cell>
          <cell r="C2650">
            <v>381</v>
          </cell>
          <cell r="D2650" t="str">
            <v>Calderdale</v>
          </cell>
          <cell r="E2650">
            <v>2017</v>
          </cell>
          <cell r="F2650" t="str">
            <v>Parkinson Lane Community Primary School</v>
          </cell>
          <cell r="G2650" t="str">
            <v>Maintained</v>
          </cell>
          <cell r="H2650" t="str">
            <v>Community school</v>
          </cell>
          <cell r="I2650">
            <v>45646</v>
          </cell>
          <cell r="J2650">
            <v>78249.599999999991</v>
          </cell>
        </row>
        <row r="2651">
          <cell r="B2651">
            <v>3812021</v>
          </cell>
          <cell r="C2651">
            <v>381</v>
          </cell>
          <cell r="D2651" t="str">
            <v>Calderdale</v>
          </cell>
          <cell r="E2651">
            <v>2021</v>
          </cell>
          <cell r="F2651" t="str">
            <v>Salterhebble Junior and Infant School</v>
          </cell>
          <cell r="G2651" t="str">
            <v>Maintained</v>
          </cell>
          <cell r="H2651" t="str">
            <v>Community school</v>
          </cell>
          <cell r="I2651">
            <v>19711</v>
          </cell>
          <cell r="J2651">
            <v>35345.699999999997</v>
          </cell>
        </row>
        <row r="2652">
          <cell r="B2652">
            <v>3812030</v>
          </cell>
          <cell r="C2652">
            <v>381</v>
          </cell>
          <cell r="D2652" t="str">
            <v>Calderdale</v>
          </cell>
          <cell r="E2652">
            <v>2030</v>
          </cell>
          <cell r="F2652" t="str">
            <v>Warley Town School</v>
          </cell>
          <cell r="G2652" t="str">
            <v>Maintained</v>
          </cell>
          <cell r="H2652" t="str">
            <v>Community school</v>
          </cell>
          <cell r="I2652">
            <v>13616</v>
          </cell>
          <cell r="J2652">
            <v>22230</v>
          </cell>
        </row>
        <row r="2653">
          <cell r="B2653">
            <v>3812033</v>
          </cell>
          <cell r="C2653">
            <v>381</v>
          </cell>
          <cell r="D2653" t="str">
            <v>Calderdale</v>
          </cell>
          <cell r="E2653">
            <v>2033</v>
          </cell>
          <cell r="F2653" t="str">
            <v>Ling Bob Junior, Infant and Nursery School</v>
          </cell>
          <cell r="G2653" t="str">
            <v>Maintained</v>
          </cell>
          <cell r="H2653" t="str">
            <v>Community school</v>
          </cell>
          <cell r="I2653">
            <v>17247</v>
          </cell>
          <cell r="J2653">
            <v>30232.799999999999</v>
          </cell>
        </row>
        <row r="2654">
          <cell r="B2654">
            <v>3812040</v>
          </cell>
          <cell r="C2654">
            <v>381</v>
          </cell>
          <cell r="D2654" t="str">
            <v>Calderdale</v>
          </cell>
          <cell r="E2654">
            <v>2040</v>
          </cell>
          <cell r="F2654" t="str">
            <v>Bailiffe Bridge Junior and Infant School</v>
          </cell>
          <cell r="G2654" t="str">
            <v>Maintained</v>
          </cell>
          <cell r="H2654" t="str">
            <v>Community school</v>
          </cell>
          <cell r="I2654">
            <v>21786</v>
          </cell>
          <cell r="J2654">
            <v>37124.1</v>
          </cell>
        </row>
        <row r="2655">
          <cell r="B2655">
            <v>3812042</v>
          </cell>
          <cell r="C2655">
            <v>381</v>
          </cell>
          <cell r="D2655" t="str">
            <v>Calderdale</v>
          </cell>
          <cell r="E2655">
            <v>2042</v>
          </cell>
          <cell r="F2655" t="str">
            <v>Carr Green Primary School</v>
          </cell>
          <cell r="G2655" t="str">
            <v>Maintained</v>
          </cell>
          <cell r="H2655" t="str">
            <v>Community school</v>
          </cell>
          <cell r="I2655">
            <v>29696</v>
          </cell>
          <cell r="J2655">
            <v>47349.899999999994</v>
          </cell>
        </row>
        <row r="2656">
          <cell r="B2656">
            <v>3815207</v>
          </cell>
          <cell r="C2656">
            <v>381</v>
          </cell>
          <cell r="D2656" t="str">
            <v>Calderdale</v>
          </cell>
          <cell r="E2656">
            <v>5207</v>
          </cell>
          <cell r="F2656" t="str">
            <v>Longroyde Primary School</v>
          </cell>
          <cell r="G2656" t="str">
            <v>Maintained</v>
          </cell>
          <cell r="H2656" t="str">
            <v>Foundation school</v>
          </cell>
          <cell r="I2656">
            <v>33716</v>
          </cell>
          <cell r="J2656">
            <v>53796.6</v>
          </cell>
        </row>
        <row r="2657">
          <cell r="B2657">
            <v>3812046</v>
          </cell>
          <cell r="C2657">
            <v>381</v>
          </cell>
          <cell r="D2657" t="str">
            <v>Calderdale</v>
          </cell>
          <cell r="E2657">
            <v>2046</v>
          </cell>
          <cell r="F2657" t="str">
            <v>Withinfields Primary School</v>
          </cell>
          <cell r="G2657" t="str">
            <v>Maintained</v>
          </cell>
          <cell r="H2657" t="str">
            <v>Community school</v>
          </cell>
          <cell r="I2657">
            <v>23990</v>
          </cell>
          <cell r="J2657">
            <v>40236.299999999996</v>
          </cell>
        </row>
        <row r="2658">
          <cell r="B2658">
            <v>3812050</v>
          </cell>
          <cell r="C2658">
            <v>381</v>
          </cell>
          <cell r="D2658" t="str">
            <v>Calderdale</v>
          </cell>
          <cell r="E2658">
            <v>2050</v>
          </cell>
          <cell r="F2658" t="str">
            <v>Holywell Green Primary School</v>
          </cell>
          <cell r="G2658" t="str">
            <v>Maintained</v>
          </cell>
          <cell r="H2658" t="str">
            <v>Community school</v>
          </cell>
          <cell r="I2658">
            <v>15043</v>
          </cell>
          <cell r="J2658">
            <v>26453.699999999997</v>
          </cell>
        </row>
        <row r="2659">
          <cell r="B2659">
            <v>3812054</v>
          </cell>
          <cell r="C2659">
            <v>381</v>
          </cell>
          <cell r="D2659" t="str">
            <v>Calderdale</v>
          </cell>
          <cell r="E2659">
            <v>2054</v>
          </cell>
          <cell r="F2659" t="str">
            <v>Central Street Infant and Nursery School</v>
          </cell>
          <cell r="G2659" t="str">
            <v>Maintained</v>
          </cell>
          <cell r="H2659" t="str">
            <v>Community school</v>
          </cell>
          <cell r="I2659">
            <v>9856</v>
          </cell>
          <cell r="J2659">
            <v>16894.8</v>
          </cell>
        </row>
        <row r="2660">
          <cell r="B2660">
            <v>3812057</v>
          </cell>
          <cell r="C2660">
            <v>381</v>
          </cell>
          <cell r="D2660" t="str">
            <v>Calderdale</v>
          </cell>
          <cell r="E2660">
            <v>2057</v>
          </cell>
          <cell r="F2660" t="str">
            <v>Stubbings Infant School</v>
          </cell>
          <cell r="G2660" t="str">
            <v>Maintained</v>
          </cell>
          <cell r="H2660" t="str">
            <v>Community school</v>
          </cell>
          <cell r="I2660">
            <v>9596</v>
          </cell>
          <cell r="J2660">
            <v>11559.599999999999</v>
          </cell>
        </row>
        <row r="2661">
          <cell r="B2661">
            <v>3812058</v>
          </cell>
          <cell r="C2661">
            <v>381</v>
          </cell>
          <cell r="D2661" t="str">
            <v>Calderdale</v>
          </cell>
          <cell r="E2661">
            <v>2058</v>
          </cell>
          <cell r="F2661" t="str">
            <v>Heptonstall Junior Infant and Nursery School</v>
          </cell>
          <cell r="G2661" t="str">
            <v>Maintained</v>
          </cell>
          <cell r="H2661" t="str">
            <v>Community school</v>
          </cell>
          <cell r="I2661">
            <v>5187</v>
          </cell>
          <cell r="J2661">
            <v>8225.0999999999985</v>
          </cell>
        </row>
        <row r="2662">
          <cell r="B2662">
            <v>3812059</v>
          </cell>
          <cell r="C2662">
            <v>381</v>
          </cell>
          <cell r="D2662" t="str">
            <v>Calderdale</v>
          </cell>
          <cell r="E2662">
            <v>2059</v>
          </cell>
          <cell r="F2662" t="str">
            <v>Colden Junior and Infant School</v>
          </cell>
          <cell r="G2662" t="str">
            <v>Maintained</v>
          </cell>
          <cell r="H2662" t="str">
            <v>Community school</v>
          </cell>
          <cell r="I2662">
            <v>7392</v>
          </cell>
          <cell r="J2662">
            <v>12893.4</v>
          </cell>
        </row>
        <row r="2663">
          <cell r="B2663">
            <v>3812060</v>
          </cell>
          <cell r="C2663">
            <v>381</v>
          </cell>
          <cell r="D2663" t="str">
            <v>Calderdale</v>
          </cell>
          <cell r="E2663">
            <v>2060</v>
          </cell>
          <cell r="F2663" t="str">
            <v>Shelf Junior and Infant School</v>
          </cell>
          <cell r="G2663" t="str">
            <v>Maintained</v>
          </cell>
          <cell r="H2663" t="str">
            <v>Community school</v>
          </cell>
          <cell r="I2663">
            <v>19711</v>
          </cell>
          <cell r="J2663">
            <v>32455.8</v>
          </cell>
        </row>
        <row r="2664">
          <cell r="B2664">
            <v>3812061</v>
          </cell>
          <cell r="C2664">
            <v>381</v>
          </cell>
          <cell r="D2664" t="str">
            <v>Calderdale</v>
          </cell>
          <cell r="E2664">
            <v>2061</v>
          </cell>
          <cell r="F2664" t="str">
            <v>Ripponden Junior and Infant School</v>
          </cell>
          <cell r="G2664" t="str">
            <v>Maintained</v>
          </cell>
          <cell r="H2664" t="str">
            <v>Community school</v>
          </cell>
          <cell r="I2664">
            <v>20489</v>
          </cell>
          <cell r="J2664">
            <v>34234.199999999997</v>
          </cell>
        </row>
        <row r="2665">
          <cell r="B2665">
            <v>3812065</v>
          </cell>
          <cell r="C2665">
            <v>381</v>
          </cell>
          <cell r="D2665" t="str">
            <v>Calderdale</v>
          </cell>
          <cell r="E2665">
            <v>2065</v>
          </cell>
          <cell r="F2665" t="str">
            <v>Midgley School</v>
          </cell>
          <cell r="G2665" t="str">
            <v>Maintained</v>
          </cell>
          <cell r="H2665" t="str">
            <v>Community school</v>
          </cell>
          <cell r="I2665">
            <v>10893</v>
          </cell>
          <cell r="J2665">
            <v>16450.199999999997</v>
          </cell>
        </row>
        <row r="2666">
          <cell r="B2666">
            <v>3812066</v>
          </cell>
          <cell r="C2666">
            <v>381</v>
          </cell>
          <cell r="D2666" t="str">
            <v>Calderdale</v>
          </cell>
          <cell r="E2666">
            <v>2066</v>
          </cell>
          <cell r="F2666" t="str">
            <v>New Road Primary School</v>
          </cell>
          <cell r="G2666" t="str">
            <v>Maintained</v>
          </cell>
          <cell r="H2666" t="str">
            <v>Community school</v>
          </cell>
          <cell r="I2666">
            <v>10504</v>
          </cell>
          <cell r="J2666">
            <v>15338.699999999999</v>
          </cell>
        </row>
        <row r="2667">
          <cell r="B2667">
            <v>3812067</v>
          </cell>
          <cell r="C2667">
            <v>381</v>
          </cell>
          <cell r="D2667" t="str">
            <v>Calderdale</v>
          </cell>
          <cell r="E2667">
            <v>2067</v>
          </cell>
          <cell r="F2667" t="str">
            <v>Tuel Lane Infant School</v>
          </cell>
          <cell r="G2667" t="str">
            <v>Maintained</v>
          </cell>
          <cell r="H2667" t="str">
            <v>Community school</v>
          </cell>
          <cell r="I2667">
            <v>12709</v>
          </cell>
          <cell r="J2667">
            <v>20451.599999999999</v>
          </cell>
        </row>
        <row r="2668">
          <cell r="B2668">
            <v>3812068</v>
          </cell>
          <cell r="C2668">
            <v>381</v>
          </cell>
          <cell r="D2668" t="str">
            <v>Calderdale</v>
          </cell>
          <cell r="E2668">
            <v>2068</v>
          </cell>
          <cell r="F2668" t="str">
            <v>Castle Hill Primary School</v>
          </cell>
          <cell r="G2668" t="str">
            <v>Maintained</v>
          </cell>
          <cell r="H2668" t="str">
            <v>Community school</v>
          </cell>
          <cell r="I2668">
            <v>19581</v>
          </cell>
          <cell r="J2668">
            <v>24230.699999999997</v>
          </cell>
        </row>
        <row r="2669">
          <cell r="B2669">
            <v>3812069</v>
          </cell>
          <cell r="C2669">
            <v>381</v>
          </cell>
          <cell r="D2669" t="str">
            <v>Calderdale</v>
          </cell>
          <cell r="E2669">
            <v>2069</v>
          </cell>
          <cell r="F2669" t="str">
            <v>Cornholme Junior, Infant and Nursery School</v>
          </cell>
          <cell r="G2669" t="str">
            <v>Maintained</v>
          </cell>
          <cell r="H2669" t="str">
            <v>Community school</v>
          </cell>
          <cell r="I2669">
            <v>11801</v>
          </cell>
          <cell r="J2669">
            <v>19340.099999999999</v>
          </cell>
        </row>
        <row r="2670">
          <cell r="B2670">
            <v>3812073</v>
          </cell>
          <cell r="C2670">
            <v>381</v>
          </cell>
          <cell r="D2670" t="str">
            <v>Calderdale</v>
          </cell>
          <cell r="E2670">
            <v>2073</v>
          </cell>
          <cell r="F2670" t="str">
            <v>Shade Primary School</v>
          </cell>
          <cell r="G2670" t="str">
            <v>Maintained</v>
          </cell>
          <cell r="H2670" t="str">
            <v>Community school</v>
          </cell>
          <cell r="I2670">
            <v>12060</v>
          </cell>
          <cell r="J2670">
            <v>21785.399999999998</v>
          </cell>
        </row>
        <row r="2671">
          <cell r="B2671">
            <v>3812075</v>
          </cell>
          <cell r="C2671">
            <v>381</v>
          </cell>
          <cell r="D2671" t="str">
            <v>Calderdale</v>
          </cell>
          <cell r="E2671">
            <v>2075</v>
          </cell>
          <cell r="F2671" t="str">
            <v>Old Town Primary School</v>
          </cell>
          <cell r="G2671" t="str">
            <v>Maintained</v>
          </cell>
          <cell r="H2671" t="str">
            <v>Community school</v>
          </cell>
          <cell r="I2671">
            <v>8429</v>
          </cell>
          <cell r="J2671">
            <v>12448.8</v>
          </cell>
        </row>
        <row r="2672">
          <cell r="B2672">
            <v>3812076</v>
          </cell>
          <cell r="C2672">
            <v>381</v>
          </cell>
          <cell r="D2672" t="str">
            <v>Calderdale</v>
          </cell>
          <cell r="E2672">
            <v>2076</v>
          </cell>
          <cell r="F2672" t="str">
            <v>Cliffe Hill Community Primary School</v>
          </cell>
          <cell r="G2672" t="str">
            <v>Maintained</v>
          </cell>
          <cell r="H2672" t="str">
            <v>Community school</v>
          </cell>
          <cell r="I2672">
            <v>9337</v>
          </cell>
          <cell r="J2672">
            <v>13782.599999999999</v>
          </cell>
        </row>
        <row r="2673">
          <cell r="B2673">
            <v>3812081</v>
          </cell>
          <cell r="C2673">
            <v>381</v>
          </cell>
          <cell r="D2673" t="str">
            <v>Calderdale</v>
          </cell>
          <cell r="E2673">
            <v>2081</v>
          </cell>
          <cell r="F2673" t="str">
            <v>Woodhouse Primary School</v>
          </cell>
          <cell r="G2673" t="str">
            <v>Maintained</v>
          </cell>
          <cell r="H2673" t="str">
            <v>Community school</v>
          </cell>
          <cell r="I2673">
            <v>39292</v>
          </cell>
          <cell r="J2673">
            <v>67801.5</v>
          </cell>
        </row>
        <row r="2674">
          <cell r="B2674">
            <v>3812087</v>
          </cell>
          <cell r="C2674">
            <v>381</v>
          </cell>
          <cell r="D2674" t="str">
            <v>Calderdale</v>
          </cell>
          <cell r="E2674">
            <v>2087</v>
          </cell>
          <cell r="F2674" t="str">
            <v>Cross Lane Primary and Nursery School</v>
          </cell>
          <cell r="G2674" t="str">
            <v>Maintained</v>
          </cell>
          <cell r="H2674" t="str">
            <v>Community school</v>
          </cell>
          <cell r="I2674">
            <v>19581</v>
          </cell>
          <cell r="J2674">
            <v>30677.399999999998</v>
          </cell>
        </row>
        <row r="2675">
          <cell r="B2675">
            <v>3812093</v>
          </cell>
          <cell r="C2675">
            <v>381</v>
          </cell>
          <cell r="D2675" t="str">
            <v>Calderdale</v>
          </cell>
          <cell r="E2675">
            <v>2093</v>
          </cell>
          <cell r="F2675" t="str">
            <v>Ash Green Community Primary School</v>
          </cell>
          <cell r="G2675" t="str">
            <v>Maintained</v>
          </cell>
          <cell r="H2675" t="str">
            <v>Community school</v>
          </cell>
          <cell r="I2675">
            <v>23861</v>
          </cell>
          <cell r="J2675">
            <v>37791</v>
          </cell>
        </row>
        <row r="2676">
          <cell r="B2676">
            <v>3813001</v>
          </cell>
          <cell r="C2676">
            <v>381</v>
          </cell>
          <cell r="D2676" t="str">
            <v>Calderdale</v>
          </cell>
          <cell r="E2676">
            <v>3001</v>
          </cell>
          <cell r="F2676" t="str">
            <v>Christ Church Pellon CofE VC Primary School</v>
          </cell>
          <cell r="G2676" t="str">
            <v>Maintained</v>
          </cell>
          <cell r="H2676" t="str">
            <v>Voluntary controlled school</v>
          </cell>
          <cell r="I2676">
            <v>7392</v>
          </cell>
          <cell r="J2676">
            <v>14227.199999999999</v>
          </cell>
        </row>
        <row r="2677">
          <cell r="B2677">
            <v>3813010</v>
          </cell>
          <cell r="C2677">
            <v>381</v>
          </cell>
          <cell r="D2677" t="str">
            <v>Calderdale</v>
          </cell>
          <cell r="E2677">
            <v>3010</v>
          </cell>
          <cell r="F2677" t="str">
            <v>Norland CE School</v>
          </cell>
          <cell r="G2677" t="str">
            <v>Maintained</v>
          </cell>
          <cell r="H2677" t="str">
            <v>Voluntary controlled school</v>
          </cell>
          <cell r="I2677">
            <v>9596</v>
          </cell>
          <cell r="J2677">
            <v>16005.599999999999</v>
          </cell>
        </row>
        <row r="2678">
          <cell r="B2678">
            <v>3813011</v>
          </cell>
          <cell r="C2678">
            <v>381</v>
          </cell>
          <cell r="D2678" t="str">
            <v>Calderdale</v>
          </cell>
          <cell r="E2678">
            <v>3011</v>
          </cell>
          <cell r="F2678" t="str">
            <v>St Mary's CofE (VC) J and I School</v>
          </cell>
          <cell r="G2678" t="str">
            <v>Maintained</v>
          </cell>
          <cell r="H2678" t="str">
            <v>Voluntary controlled school</v>
          </cell>
          <cell r="I2678">
            <v>9726</v>
          </cell>
          <cell r="J2678">
            <v>14227.199999999999</v>
          </cell>
        </row>
        <row r="2679">
          <cell r="B2679">
            <v>3813013</v>
          </cell>
          <cell r="C2679">
            <v>381</v>
          </cell>
          <cell r="D2679" t="str">
            <v>Calderdale</v>
          </cell>
          <cell r="E2679">
            <v>3013</v>
          </cell>
          <cell r="F2679" t="str">
            <v>Triangle CofE VC Primary School</v>
          </cell>
          <cell r="G2679" t="str">
            <v>Maintained</v>
          </cell>
          <cell r="H2679" t="str">
            <v>Voluntary controlled school</v>
          </cell>
          <cell r="I2679">
            <v>18285</v>
          </cell>
          <cell r="J2679">
            <v>27565.199999999997</v>
          </cell>
        </row>
        <row r="2680">
          <cell r="B2680">
            <v>3813014</v>
          </cell>
          <cell r="C2680">
            <v>381</v>
          </cell>
          <cell r="D2680" t="str">
            <v>Calderdale</v>
          </cell>
          <cell r="E2680">
            <v>3014</v>
          </cell>
          <cell r="F2680" t="str">
            <v>Luddenden CofE School</v>
          </cell>
          <cell r="G2680" t="str">
            <v>Maintained</v>
          </cell>
          <cell r="H2680" t="str">
            <v>Voluntary controlled school</v>
          </cell>
          <cell r="I2680">
            <v>7133</v>
          </cell>
          <cell r="J2680">
            <v>8447.4</v>
          </cell>
        </row>
        <row r="2681">
          <cell r="B2681">
            <v>3813303</v>
          </cell>
          <cell r="C2681">
            <v>381</v>
          </cell>
          <cell r="D2681" t="str">
            <v>Calderdale</v>
          </cell>
          <cell r="E2681">
            <v>3303</v>
          </cell>
          <cell r="F2681" t="str">
            <v>St Augustine's CofE VA Junior and Infant School</v>
          </cell>
          <cell r="G2681" t="str">
            <v>Maintained</v>
          </cell>
          <cell r="H2681" t="str">
            <v>Voluntary aided school</v>
          </cell>
          <cell r="I2681">
            <v>9467</v>
          </cell>
          <cell r="J2681">
            <v>17117.099999999999</v>
          </cell>
        </row>
        <row r="2682">
          <cell r="B2682">
            <v>3813305</v>
          </cell>
          <cell r="C2682">
            <v>381</v>
          </cell>
          <cell r="D2682" t="str">
            <v>Calderdale</v>
          </cell>
          <cell r="E2682">
            <v>3305</v>
          </cell>
          <cell r="F2682" t="str">
            <v>St Joseph's Catholic Primary School</v>
          </cell>
          <cell r="G2682" t="str">
            <v>Maintained</v>
          </cell>
          <cell r="H2682" t="str">
            <v>Voluntary aided school</v>
          </cell>
          <cell r="I2682">
            <v>18674</v>
          </cell>
          <cell r="J2682">
            <v>33122.699999999997</v>
          </cell>
        </row>
        <row r="2683">
          <cell r="B2683">
            <v>3813308</v>
          </cell>
          <cell r="C2683">
            <v>381</v>
          </cell>
          <cell r="D2683" t="str">
            <v>Calderdale</v>
          </cell>
          <cell r="E2683">
            <v>3308</v>
          </cell>
          <cell r="F2683" t="str">
            <v>St Mary's Catholic Primary School</v>
          </cell>
          <cell r="G2683" t="str">
            <v>Maintained</v>
          </cell>
          <cell r="H2683" t="str">
            <v>Voluntary aided school</v>
          </cell>
          <cell r="I2683">
            <v>25157</v>
          </cell>
          <cell r="J2683">
            <v>36457.199999999997</v>
          </cell>
        </row>
        <row r="2684">
          <cell r="B2684">
            <v>3813315</v>
          </cell>
          <cell r="C2684">
            <v>381</v>
          </cell>
          <cell r="D2684" t="str">
            <v>Calderdale</v>
          </cell>
          <cell r="E2684">
            <v>3315</v>
          </cell>
          <cell r="F2684" t="str">
            <v>St Andrew's Church of England (VA) Infant School</v>
          </cell>
          <cell r="G2684" t="str">
            <v>Maintained</v>
          </cell>
          <cell r="H2684" t="str">
            <v>Voluntary aided school</v>
          </cell>
          <cell r="I2684">
            <v>28529</v>
          </cell>
          <cell r="J2684">
            <v>51795.899999999994</v>
          </cell>
        </row>
        <row r="2685">
          <cell r="B2685">
            <v>3813318</v>
          </cell>
          <cell r="C2685">
            <v>381</v>
          </cell>
          <cell r="D2685" t="str">
            <v>Calderdale</v>
          </cell>
          <cell r="E2685">
            <v>3318</v>
          </cell>
          <cell r="F2685" t="str">
            <v>Elland CofE Junior and Infant School</v>
          </cell>
          <cell r="G2685" t="str">
            <v>Maintained</v>
          </cell>
          <cell r="H2685" t="str">
            <v>Voluntary aided school</v>
          </cell>
          <cell r="I2685">
            <v>7911</v>
          </cell>
          <cell r="J2685">
            <v>11337.3</v>
          </cell>
        </row>
        <row r="2686">
          <cell r="B2686">
            <v>3813319</v>
          </cell>
          <cell r="C2686">
            <v>381</v>
          </cell>
          <cell r="D2686" t="str">
            <v>Calderdale</v>
          </cell>
          <cell r="E2686">
            <v>3319</v>
          </cell>
          <cell r="F2686" t="str">
            <v>Hebden Royd CofE VA Primary School</v>
          </cell>
          <cell r="G2686" t="str">
            <v>Maintained</v>
          </cell>
          <cell r="H2686" t="str">
            <v>Voluntary aided school</v>
          </cell>
          <cell r="I2686">
            <v>9596</v>
          </cell>
          <cell r="J2686">
            <v>14227.199999999999</v>
          </cell>
        </row>
        <row r="2687">
          <cell r="B2687">
            <v>3813321</v>
          </cell>
          <cell r="C2687">
            <v>381</v>
          </cell>
          <cell r="D2687" t="str">
            <v>Calderdale</v>
          </cell>
          <cell r="E2687">
            <v>3321</v>
          </cell>
          <cell r="F2687" t="str">
            <v>Barkisland CofE VA Primary School</v>
          </cell>
          <cell r="G2687" t="str">
            <v>Maintained</v>
          </cell>
          <cell r="H2687" t="str">
            <v>Voluntary aided school</v>
          </cell>
          <cell r="I2687">
            <v>18414</v>
          </cell>
          <cell r="J2687">
            <v>31344.3</v>
          </cell>
        </row>
        <row r="2688">
          <cell r="B2688">
            <v>3813326</v>
          </cell>
          <cell r="C2688">
            <v>381</v>
          </cell>
          <cell r="D2688" t="str">
            <v>Calderdale</v>
          </cell>
          <cell r="E2688">
            <v>3326</v>
          </cell>
          <cell r="F2688" t="str">
            <v>Todmorden CofE J, I &amp; N School</v>
          </cell>
          <cell r="G2688" t="str">
            <v>Maintained</v>
          </cell>
          <cell r="H2688" t="str">
            <v>Voluntary aided school</v>
          </cell>
          <cell r="I2688">
            <v>15302</v>
          </cell>
          <cell r="J2688">
            <v>25119.899999999998</v>
          </cell>
        </row>
        <row r="2689">
          <cell r="B2689">
            <v>3813327</v>
          </cell>
          <cell r="C2689">
            <v>381</v>
          </cell>
          <cell r="D2689" t="str">
            <v>Calderdale</v>
          </cell>
          <cell r="E2689">
            <v>3327</v>
          </cell>
          <cell r="F2689" t="str">
            <v>St Patrick's Catholic Primary School</v>
          </cell>
          <cell r="G2689" t="str">
            <v>Maintained</v>
          </cell>
          <cell r="H2689" t="str">
            <v>Voluntary aided school</v>
          </cell>
          <cell r="I2689">
            <v>9596</v>
          </cell>
          <cell r="J2689">
            <v>16894.8</v>
          </cell>
        </row>
        <row r="2690">
          <cell r="B2690">
            <v>3813329</v>
          </cell>
          <cell r="C2690">
            <v>381</v>
          </cell>
          <cell r="D2690" t="str">
            <v>Calderdale</v>
          </cell>
          <cell r="E2690">
            <v>3329</v>
          </cell>
          <cell r="F2690" t="str">
            <v>St Joseph's Catholic Primary School, Brighouse</v>
          </cell>
          <cell r="G2690" t="str">
            <v>Maintained</v>
          </cell>
          <cell r="H2690" t="str">
            <v>Voluntary aided school</v>
          </cell>
          <cell r="I2690">
            <v>18155</v>
          </cell>
          <cell r="J2690">
            <v>29788.199999999997</v>
          </cell>
        </row>
        <row r="2691">
          <cell r="B2691">
            <v>3814022</v>
          </cell>
          <cell r="C2691">
            <v>381</v>
          </cell>
          <cell r="D2691" t="str">
            <v>Calderdale</v>
          </cell>
          <cell r="E2691">
            <v>4022</v>
          </cell>
          <cell r="F2691" t="str">
            <v>The Calder Learning Trust</v>
          </cell>
          <cell r="G2691" t="str">
            <v>Maintained</v>
          </cell>
          <cell r="H2691" t="str">
            <v>Foundation school</v>
          </cell>
          <cell r="I2691">
            <v>4928</v>
          </cell>
          <cell r="J2691">
            <v>8225.0999999999985</v>
          </cell>
        </row>
        <row r="2692">
          <cell r="B2692">
            <v>3815201</v>
          </cell>
          <cell r="C2692">
            <v>381</v>
          </cell>
          <cell r="D2692" t="str">
            <v>Calderdale</v>
          </cell>
          <cell r="E2692">
            <v>5201</v>
          </cell>
          <cell r="F2692" t="str">
            <v>All Saints' CofE VA Junior and Infant School</v>
          </cell>
          <cell r="G2692" t="str">
            <v>Maintained</v>
          </cell>
          <cell r="H2692" t="str">
            <v>Voluntary aided school</v>
          </cell>
          <cell r="I2692">
            <v>20619</v>
          </cell>
          <cell r="J2692">
            <v>34678.799999999996</v>
          </cell>
        </row>
        <row r="2693">
          <cell r="B2693">
            <v>3815202</v>
          </cell>
          <cell r="C2693">
            <v>381</v>
          </cell>
          <cell r="D2693" t="str">
            <v>Calderdale</v>
          </cell>
          <cell r="E2693">
            <v>5202</v>
          </cell>
          <cell r="F2693" t="str">
            <v>St Michael and All Angels CofE Primary &amp; Pre School</v>
          </cell>
          <cell r="G2693" t="str">
            <v>Maintained</v>
          </cell>
          <cell r="H2693" t="str">
            <v>Foundation school</v>
          </cell>
          <cell r="I2693">
            <v>15043</v>
          </cell>
          <cell r="J2693">
            <v>26675.999999999996</v>
          </cell>
        </row>
        <row r="2694">
          <cell r="B2694">
            <v>3817008</v>
          </cell>
          <cell r="C2694">
            <v>381</v>
          </cell>
          <cell r="D2694" t="str">
            <v>Calderdale</v>
          </cell>
          <cell r="E2694">
            <v>7008</v>
          </cell>
          <cell r="F2694" t="str">
            <v>Wood Bank School</v>
          </cell>
          <cell r="G2694" t="str">
            <v>Maintained</v>
          </cell>
          <cell r="H2694" t="str">
            <v>Community special school</v>
          </cell>
          <cell r="I2694">
            <v>5058</v>
          </cell>
          <cell r="J2694">
            <v>6446.7</v>
          </cell>
        </row>
        <row r="2695">
          <cell r="B2695">
            <v>3817010</v>
          </cell>
          <cell r="C2695">
            <v>381</v>
          </cell>
          <cell r="D2695" t="str">
            <v>Calderdale</v>
          </cell>
          <cell r="E2695">
            <v>7010</v>
          </cell>
          <cell r="F2695" t="str">
            <v>Highbury School</v>
          </cell>
          <cell r="G2695" t="str">
            <v>Maintained</v>
          </cell>
          <cell r="H2695" t="str">
            <v>Community special school</v>
          </cell>
          <cell r="I2695">
            <v>2983</v>
          </cell>
          <cell r="J2695">
            <v>8002.7999999999993</v>
          </cell>
        </row>
        <row r="2696">
          <cell r="B2696">
            <v>3822004</v>
          </cell>
          <cell r="C2696">
            <v>382</v>
          </cell>
          <cell r="D2696" t="str">
            <v>Kirklees</v>
          </cell>
          <cell r="E2696">
            <v>2004</v>
          </cell>
          <cell r="F2696" t="str">
            <v>Berry Brow Infant and Nursery School</v>
          </cell>
          <cell r="G2696" t="str">
            <v>Maintained</v>
          </cell>
          <cell r="H2696" t="str">
            <v>Community school</v>
          </cell>
          <cell r="I2696">
            <v>32290</v>
          </cell>
          <cell r="J2696">
            <v>43793.1</v>
          </cell>
        </row>
        <row r="2697">
          <cell r="B2697">
            <v>3822005</v>
          </cell>
          <cell r="C2697">
            <v>382</v>
          </cell>
          <cell r="D2697" t="str">
            <v>Kirklees</v>
          </cell>
          <cell r="E2697">
            <v>2005</v>
          </cell>
          <cell r="F2697" t="str">
            <v>Carlton Junior and Infant School</v>
          </cell>
          <cell r="G2697" t="str">
            <v>Maintained</v>
          </cell>
          <cell r="H2697" t="str">
            <v>Community school</v>
          </cell>
          <cell r="I2697">
            <v>17118</v>
          </cell>
          <cell r="J2697">
            <v>26453.699999999997</v>
          </cell>
        </row>
        <row r="2698">
          <cell r="B2698">
            <v>3822006</v>
          </cell>
          <cell r="C2698">
            <v>382</v>
          </cell>
          <cell r="D2698" t="str">
            <v>Kirklees</v>
          </cell>
          <cell r="E2698">
            <v>2006</v>
          </cell>
          <cell r="F2698" t="str">
            <v>Birkby Infant and Nursery School</v>
          </cell>
          <cell r="G2698" t="str">
            <v>Maintained</v>
          </cell>
          <cell r="H2698" t="str">
            <v>Community school</v>
          </cell>
          <cell r="I2698">
            <v>81955</v>
          </cell>
          <cell r="J2698">
            <v>126933.29999999999</v>
          </cell>
        </row>
        <row r="2699">
          <cell r="B2699">
            <v>3822007</v>
          </cell>
          <cell r="C2699">
            <v>382</v>
          </cell>
          <cell r="D2699" t="str">
            <v>Kirklees</v>
          </cell>
          <cell r="E2699">
            <v>2007</v>
          </cell>
          <cell r="F2699" t="str">
            <v>Eastborough Junior Infant and Nursery School</v>
          </cell>
          <cell r="G2699" t="str">
            <v>Maintained</v>
          </cell>
          <cell r="H2699" t="str">
            <v>Community school</v>
          </cell>
          <cell r="I2699">
            <v>15951</v>
          </cell>
          <cell r="J2699">
            <v>23119.199999999997</v>
          </cell>
        </row>
        <row r="2700">
          <cell r="B2700">
            <v>3822013</v>
          </cell>
          <cell r="C2700">
            <v>382</v>
          </cell>
          <cell r="D2700" t="str">
            <v>Kirklees</v>
          </cell>
          <cell r="E2700">
            <v>2013</v>
          </cell>
          <cell r="F2700" t="str">
            <v>Earlsheaton Infant School</v>
          </cell>
          <cell r="G2700" t="str">
            <v>Maintained</v>
          </cell>
          <cell r="H2700" t="str">
            <v>Community school</v>
          </cell>
          <cell r="I2700">
            <v>24250</v>
          </cell>
          <cell r="J2700">
            <v>39124.799999999996</v>
          </cell>
        </row>
        <row r="2701">
          <cell r="B2701">
            <v>3822014</v>
          </cell>
          <cell r="C2701">
            <v>382</v>
          </cell>
          <cell r="D2701" t="str">
            <v>Kirklees</v>
          </cell>
          <cell r="E2701">
            <v>2014</v>
          </cell>
          <cell r="F2701" t="str">
            <v>Shaw Cross Infant and Nursery School</v>
          </cell>
          <cell r="G2701" t="str">
            <v>Maintained</v>
          </cell>
          <cell r="H2701" t="str">
            <v>Community school</v>
          </cell>
          <cell r="I2701">
            <v>34753</v>
          </cell>
          <cell r="J2701">
            <v>52462.799999999996</v>
          </cell>
        </row>
        <row r="2702">
          <cell r="B2702">
            <v>3822023</v>
          </cell>
          <cell r="C2702">
            <v>382</v>
          </cell>
          <cell r="D2702" t="str">
            <v>Kirklees</v>
          </cell>
          <cell r="E2702">
            <v>2023</v>
          </cell>
          <cell r="F2702" t="str">
            <v>Westmoor Primary School</v>
          </cell>
          <cell r="G2702" t="str">
            <v>Maintained</v>
          </cell>
          <cell r="H2702" t="str">
            <v>Community school</v>
          </cell>
          <cell r="I2702">
            <v>21397</v>
          </cell>
          <cell r="J2702">
            <v>34901.1</v>
          </cell>
        </row>
        <row r="2703">
          <cell r="B2703">
            <v>3822025</v>
          </cell>
          <cell r="C2703">
            <v>382</v>
          </cell>
          <cell r="D2703" t="str">
            <v>Kirklees</v>
          </cell>
          <cell r="E2703">
            <v>2025</v>
          </cell>
          <cell r="F2703" t="str">
            <v>Paddock Junior Infant and Nursery School</v>
          </cell>
          <cell r="G2703" t="str">
            <v>Maintained</v>
          </cell>
          <cell r="H2703" t="str">
            <v>Foundation school</v>
          </cell>
          <cell r="I2703">
            <v>20359</v>
          </cell>
          <cell r="J2703">
            <v>31788.899999999998</v>
          </cell>
        </row>
        <row r="2704">
          <cell r="B2704">
            <v>3822028</v>
          </cell>
          <cell r="C2704">
            <v>382</v>
          </cell>
          <cell r="D2704" t="str">
            <v>Kirklees</v>
          </cell>
          <cell r="E2704">
            <v>2028</v>
          </cell>
          <cell r="F2704" t="str">
            <v>Spring Grove Junior Infant and Nursery School</v>
          </cell>
          <cell r="G2704" t="str">
            <v>Maintained</v>
          </cell>
          <cell r="H2704" t="str">
            <v>Community school</v>
          </cell>
          <cell r="I2704">
            <v>19192</v>
          </cell>
          <cell r="J2704">
            <v>28676.699999999997</v>
          </cell>
        </row>
        <row r="2705">
          <cell r="B2705">
            <v>3822037</v>
          </cell>
          <cell r="C2705">
            <v>382</v>
          </cell>
          <cell r="D2705" t="str">
            <v>Kirklees</v>
          </cell>
          <cell r="E2705">
            <v>2037</v>
          </cell>
          <cell r="F2705" t="str">
            <v>Reinwood Infant and Nursery School</v>
          </cell>
          <cell r="G2705" t="str">
            <v>Maintained</v>
          </cell>
          <cell r="H2705" t="str">
            <v>Community school</v>
          </cell>
          <cell r="I2705">
            <v>52649</v>
          </cell>
          <cell r="J2705">
            <v>90031.5</v>
          </cell>
        </row>
        <row r="2706">
          <cell r="B2706">
            <v>3822038</v>
          </cell>
          <cell r="C2706">
            <v>382</v>
          </cell>
          <cell r="D2706" t="str">
            <v>Kirklees</v>
          </cell>
          <cell r="E2706">
            <v>2038</v>
          </cell>
          <cell r="F2706" t="str">
            <v>Crow Lane Primary and Foundation Stage School</v>
          </cell>
          <cell r="G2706" t="str">
            <v>Maintained</v>
          </cell>
          <cell r="H2706" t="str">
            <v>Foundation school</v>
          </cell>
          <cell r="I2706">
            <v>9856</v>
          </cell>
          <cell r="J2706">
            <v>15116.4</v>
          </cell>
        </row>
        <row r="2707">
          <cell r="B2707">
            <v>3822043</v>
          </cell>
          <cell r="C2707">
            <v>382</v>
          </cell>
          <cell r="D2707" t="str">
            <v>Kirklees</v>
          </cell>
          <cell r="E2707">
            <v>2043</v>
          </cell>
          <cell r="F2707" t="str">
            <v>Ashbrow School</v>
          </cell>
          <cell r="G2707" t="str">
            <v>Maintained</v>
          </cell>
          <cell r="H2707" t="str">
            <v>Community school</v>
          </cell>
          <cell r="I2707">
            <v>31252</v>
          </cell>
          <cell r="J2707">
            <v>41570.1</v>
          </cell>
        </row>
        <row r="2708">
          <cell r="B2708">
            <v>3822056</v>
          </cell>
          <cell r="C2708">
            <v>382</v>
          </cell>
          <cell r="D2708" t="str">
            <v>Kirklees</v>
          </cell>
          <cell r="E2708">
            <v>2056</v>
          </cell>
          <cell r="F2708" t="str">
            <v>Fixby Junior and Infant School</v>
          </cell>
          <cell r="G2708" t="str">
            <v>Maintained</v>
          </cell>
          <cell r="H2708" t="str">
            <v>Community school</v>
          </cell>
          <cell r="I2708">
            <v>26714</v>
          </cell>
          <cell r="J2708">
            <v>40014</v>
          </cell>
        </row>
        <row r="2709">
          <cell r="B2709">
            <v>3822065</v>
          </cell>
          <cell r="C2709">
            <v>382</v>
          </cell>
          <cell r="D2709" t="str">
            <v>Kirklees</v>
          </cell>
          <cell r="E2709">
            <v>2065</v>
          </cell>
          <cell r="F2709" t="str">
            <v>Mill Lane Primary School</v>
          </cell>
          <cell r="G2709" t="str">
            <v>Maintained</v>
          </cell>
          <cell r="H2709" t="str">
            <v>Community school</v>
          </cell>
          <cell r="I2709">
            <v>11412</v>
          </cell>
          <cell r="J2709">
            <v>19117.8</v>
          </cell>
        </row>
        <row r="2710">
          <cell r="B2710">
            <v>3822066</v>
          </cell>
          <cell r="C2710">
            <v>382</v>
          </cell>
          <cell r="D2710" t="str">
            <v>Kirklees</v>
          </cell>
          <cell r="E2710">
            <v>2066</v>
          </cell>
          <cell r="F2710" t="str">
            <v>Park Road Junior Infant and Nursery School</v>
          </cell>
          <cell r="G2710" t="str">
            <v>Maintained</v>
          </cell>
          <cell r="H2710" t="str">
            <v>Community school</v>
          </cell>
          <cell r="I2710">
            <v>15691</v>
          </cell>
          <cell r="J2710">
            <v>22674.6</v>
          </cell>
        </row>
        <row r="2711">
          <cell r="B2711">
            <v>3822067</v>
          </cell>
          <cell r="C2711">
            <v>382</v>
          </cell>
          <cell r="D2711" t="str">
            <v>Kirklees</v>
          </cell>
          <cell r="E2711">
            <v>2067</v>
          </cell>
          <cell r="F2711" t="str">
            <v>Purlwell Infant and Nursery School</v>
          </cell>
          <cell r="G2711" t="str">
            <v>Maintained</v>
          </cell>
          <cell r="H2711" t="str">
            <v>Community school</v>
          </cell>
          <cell r="I2711">
            <v>42793</v>
          </cell>
          <cell r="J2711">
            <v>72025.2</v>
          </cell>
        </row>
        <row r="2712">
          <cell r="B2712">
            <v>3822068</v>
          </cell>
          <cell r="C2712">
            <v>382</v>
          </cell>
          <cell r="D2712" t="str">
            <v>Kirklees</v>
          </cell>
          <cell r="E2712">
            <v>2068</v>
          </cell>
          <cell r="F2712" t="str">
            <v>Warwick Road Primary School</v>
          </cell>
          <cell r="G2712" t="str">
            <v>Maintained</v>
          </cell>
          <cell r="H2712" t="str">
            <v>Community school</v>
          </cell>
          <cell r="I2712">
            <v>30474</v>
          </cell>
          <cell r="J2712">
            <v>49572.899999999994</v>
          </cell>
        </row>
        <row r="2713">
          <cell r="B2713">
            <v>3822069</v>
          </cell>
          <cell r="C2713">
            <v>382</v>
          </cell>
          <cell r="D2713" t="str">
            <v>Kirklees</v>
          </cell>
          <cell r="E2713">
            <v>2069</v>
          </cell>
          <cell r="F2713" t="str">
            <v>Clough Head Junior and Infant School</v>
          </cell>
          <cell r="G2713" t="str">
            <v>Maintained</v>
          </cell>
          <cell r="H2713" t="str">
            <v>Community school</v>
          </cell>
          <cell r="I2713">
            <v>7522</v>
          </cell>
          <cell r="J2713">
            <v>12893.4</v>
          </cell>
        </row>
        <row r="2714">
          <cell r="B2714">
            <v>3822073</v>
          </cell>
          <cell r="C2714">
            <v>382</v>
          </cell>
          <cell r="D2714" t="str">
            <v>Kirklees</v>
          </cell>
          <cell r="E2714">
            <v>2073</v>
          </cell>
          <cell r="F2714" t="str">
            <v>Marsden Infant and Nursery School</v>
          </cell>
          <cell r="G2714" t="str">
            <v>Maintained</v>
          </cell>
          <cell r="H2714" t="str">
            <v>Community school</v>
          </cell>
          <cell r="I2714">
            <v>26325</v>
          </cell>
          <cell r="J2714">
            <v>34011.899999999994</v>
          </cell>
        </row>
        <row r="2715">
          <cell r="B2715">
            <v>3822074</v>
          </cell>
          <cell r="C2715">
            <v>382</v>
          </cell>
          <cell r="D2715" t="str">
            <v>Kirklees</v>
          </cell>
          <cell r="E2715">
            <v>2074</v>
          </cell>
          <cell r="F2715" t="str">
            <v>Scapegoat Hill Junior and Infant School</v>
          </cell>
          <cell r="G2715" t="str">
            <v>Maintained</v>
          </cell>
          <cell r="H2715" t="str">
            <v>Community school</v>
          </cell>
          <cell r="I2715">
            <v>8170</v>
          </cell>
          <cell r="J2715">
            <v>13337.999999999998</v>
          </cell>
        </row>
        <row r="2716">
          <cell r="B2716">
            <v>3822075</v>
          </cell>
          <cell r="C2716">
            <v>382</v>
          </cell>
          <cell r="D2716" t="str">
            <v>Kirklees</v>
          </cell>
          <cell r="E2716">
            <v>2075</v>
          </cell>
          <cell r="F2716" t="str">
            <v>Nields Junior Infant and Nursery School</v>
          </cell>
          <cell r="G2716" t="str">
            <v>Maintained</v>
          </cell>
          <cell r="H2716" t="str">
            <v>Community school</v>
          </cell>
          <cell r="I2716">
            <v>17247</v>
          </cell>
          <cell r="J2716">
            <v>29121.3</v>
          </cell>
        </row>
        <row r="2717">
          <cell r="B2717">
            <v>3822076</v>
          </cell>
          <cell r="C2717">
            <v>382</v>
          </cell>
          <cell r="D2717" t="str">
            <v>Kirklees</v>
          </cell>
          <cell r="E2717">
            <v>2076</v>
          </cell>
          <cell r="F2717" t="str">
            <v>Wellhouse Junior and Infant School</v>
          </cell>
          <cell r="G2717" t="str">
            <v>Maintained</v>
          </cell>
          <cell r="H2717" t="str">
            <v>Community school</v>
          </cell>
          <cell r="I2717">
            <v>5966</v>
          </cell>
          <cell r="J2717">
            <v>12004.199999999999</v>
          </cell>
        </row>
        <row r="2718">
          <cell r="B2718">
            <v>3822077</v>
          </cell>
          <cell r="C2718">
            <v>382</v>
          </cell>
          <cell r="D2718" t="str">
            <v>Kirklees</v>
          </cell>
          <cell r="E2718">
            <v>2077</v>
          </cell>
          <cell r="F2718" t="str">
            <v>Wilberlee Junior and Infant School</v>
          </cell>
          <cell r="G2718" t="str">
            <v>Maintained</v>
          </cell>
          <cell r="H2718" t="str">
            <v>Community school</v>
          </cell>
          <cell r="I2718">
            <v>8689</v>
          </cell>
          <cell r="J2718">
            <v>15338.699999999999</v>
          </cell>
        </row>
        <row r="2719">
          <cell r="B2719">
            <v>3822079</v>
          </cell>
          <cell r="C2719">
            <v>382</v>
          </cell>
          <cell r="D2719" t="str">
            <v>Kirklees</v>
          </cell>
          <cell r="E2719">
            <v>2079</v>
          </cell>
          <cell r="F2719" t="str">
            <v>Kaye's First and Nursery School</v>
          </cell>
          <cell r="G2719" t="str">
            <v>Maintained</v>
          </cell>
          <cell r="H2719" t="str">
            <v>Community school</v>
          </cell>
          <cell r="I2719">
            <v>18414</v>
          </cell>
          <cell r="J2719">
            <v>29121.3</v>
          </cell>
        </row>
        <row r="2720">
          <cell r="B2720">
            <v>3822081</v>
          </cell>
          <cell r="C2720">
            <v>382</v>
          </cell>
          <cell r="D2720" t="str">
            <v>Kirklees</v>
          </cell>
          <cell r="E2720">
            <v>2081</v>
          </cell>
          <cell r="F2720" t="str">
            <v>Emley First School</v>
          </cell>
          <cell r="G2720" t="str">
            <v>Maintained</v>
          </cell>
          <cell r="H2720" t="str">
            <v>Community school</v>
          </cell>
          <cell r="I2720">
            <v>14913</v>
          </cell>
          <cell r="J2720">
            <v>24675.3</v>
          </cell>
        </row>
        <row r="2721">
          <cell r="B2721">
            <v>3822085</v>
          </cell>
          <cell r="C2721">
            <v>382</v>
          </cell>
          <cell r="D2721" t="str">
            <v>Kirklees</v>
          </cell>
          <cell r="E2721">
            <v>2085</v>
          </cell>
          <cell r="F2721" t="str">
            <v>Holmfirth Junior Infant and Nursery School</v>
          </cell>
          <cell r="G2721" t="str">
            <v>Maintained</v>
          </cell>
          <cell r="H2721" t="str">
            <v>Community school</v>
          </cell>
          <cell r="I2721">
            <v>13746</v>
          </cell>
          <cell r="J2721">
            <v>21118.5</v>
          </cell>
        </row>
        <row r="2722">
          <cell r="B2722">
            <v>3822086</v>
          </cell>
          <cell r="C2722">
            <v>382</v>
          </cell>
          <cell r="D2722" t="str">
            <v>Kirklees</v>
          </cell>
          <cell r="E2722">
            <v>2086</v>
          </cell>
          <cell r="F2722" t="str">
            <v>Hade Edge Junior, Infant  and  Nursery School</v>
          </cell>
          <cell r="G2722" t="str">
            <v>Maintained</v>
          </cell>
          <cell r="H2722" t="str">
            <v>Community school</v>
          </cell>
          <cell r="I2722">
            <v>6355</v>
          </cell>
          <cell r="J2722">
            <v>10892.699999999999</v>
          </cell>
        </row>
        <row r="2723">
          <cell r="B2723">
            <v>3822087</v>
          </cell>
          <cell r="C2723">
            <v>382</v>
          </cell>
          <cell r="D2723" t="str">
            <v>Kirklees</v>
          </cell>
          <cell r="E2723">
            <v>2087</v>
          </cell>
          <cell r="F2723" t="str">
            <v>Hepworth Junior and Infant School</v>
          </cell>
          <cell r="G2723" t="str">
            <v>Maintained</v>
          </cell>
          <cell r="H2723" t="str">
            <v>Community school</v>
          </cell>
          <cell r="I2723">
            <v>8818</v>
          </cell>
          <cell r="J2723">
            <v>17784</v>
          </cell>
        </row>
        <row r="2724">
          <cell r="B2724">
            <v>3822088</v>
          </cell>
          <cell r="C2724">
            <v>382</v>
          </cell>
          <cell r="D2724" t="str">
            <v>Kirklees</v>
          </cell>
          <cell r="E2724">
            <v>2088</v>
          </cell>
          <cell r="F2724" t="str">
            <v>Hinchliffe Mill Junior and Infant School</v>
          </cell>
          <cell r="G2724" t="str">
            <v>Maintained</v>
          </cell>
          <cell r="H2724" t="str">
            <v>Community school</v>
          </cell>
          <cell r="I2724">
            <v>6614</v>
          </cell>
          <cell r="J2724">
            <v>13782.599999999999</v>
          </cell>
        </row>
        <row r="2725">
          <cell r="B2725">
            <v>3822089</v>
          </cell>
          <cell r="C2725">
            <v>382</v>
          </cell>
          <cell r="D2725" t="str">
            <v>Kirklees</v>
          </cell>
          <cell r="E2725">
            <v>2089</v>
          </cell>
          <cell r="F2725" t="str">
            <v>Holme Junior and Infant School</v>
          </cell>
          <cell r="G2725" t="str">
            <v>Maintained</v>
          </cell>
          <cell r="H2725" t="str">
            <v>Community school</v>
          </cell>
          <cell r="I2725">
            <v>3761</v>
          </cell>
          <cell r="J2725">
            <v>6668.9999999999991</v>
          </cell>
        </row>
        <row r="2726">
          <cell r="B2726">
            <v>3822090</v>
          </cell>
          <cell r="C2726">
            <v>382</v>
          </cell>
          <cell r="D2726" t="str">
            <v>Kirklees</v>
          </cell>
          <cell r="E2726">
            <v>2090</v>
          </cell>
          <cell r="F2726" t="str">
            <v>Netherthong Primary School</v>
          </cell>
          <cell r="G2726" t="str">
            <v>Maintained</v>
          </cell>
          <cell r="H2726" t="str">
            <v>Community school</v>
          </cell>
          <cell r="I2726">
            <v>19452</v>
          </cell>
          <cell r="J2726">
            <v>33567.299999999996</v>
          </cell>
        </row>
        <row r="2727">
          <cell r="B2727">
            <v>3822091</v>
          </cell>
          <cell r="C2727">
            <v>382</v>
          </cell>
          <cell r="D2727" t="str">
            <v>Kirklees</v>
          </cell>
          <cell r="E2727">
            <v>2091</v>
          </cell>
          <cell r="F2727" t="str">
            <v>Scholes (Holmfirth) J &amp; I School</v>
          </cell>
          <cell r="G2727" t="str">
            <v>Maintained</v>
          </cell>
          <cell r="H2727" t="str">
            <v>Community school</v>
          </cell>
          <cell r="I2727">
            <v>17118</v>
          </cell>
          <cell r="J2727">
            <v>29121.3</v>
          </cell>
        </row>
        <row r="2728">
          <cell r="B2728">
            <v>3822095</v>
          </cell>
          <cell r="C2728">
            <v>382</v>
          </cell>
          <cell r="D2728" t="str">
            <v>Kirklees</v>
          </cell>
          <cell r="E2728">
            <v>2095</v>
          </cell>
          <cell r="F2728" t="str">
            <v>Shepley First School</v>
          </cell>
          <cell r="G2728" t="str">
            <v>Maintained</v>
          </cell>
          <cell r="H2728" t="str">
            <v>Community school</v>
          </cell>
          <cell r="I2728">
            <v>17896</v>
          </cell>
          <cell r="J2728">
            <v>32011.199999999997</v>
          </cell>
        </row>
        <row r="2729">
          <cell r="B2729">
            <v>3822096</v>
          </cell>
          <cell r="C2729">
            <v>382</v>
          </cell>
          <cell r="D2729" t="str">
            <v>Kirklees</v>
          </cell>
          <cell r="E2729">
            <v>2096</v>
          </cell>
          <cell r="F2729" t="str">
            <v>Grange Moor Primary School</v>
          </cell>
          <cell r="G2729" t="str">
            <v>Maintained</v>
          </cell>
          <cell r="H2729" t="str">
            <v>Community school</v>
          </cell>
          <cell r="I2729">
            <v>8300</v>
          </cell>
          <cell r="J2729">
            <v>12226.499999999998</v>
          </cell>
        </row>
        <row r="2730">
          <cell r="B2730">
            <v>3822097</v>
          </cell>
          <cell r="C2730">
            <v>382</v>
          </cell>
          <cell r="D2730" t="str">
            <v>Kirklees</v>
          </cell>
          <cell r="E2730">
            <v>2097</v>
          </cell>
          <cell r="F2730" t="str">
            <v>Hopton Primary School</v>
          </cell>
          <cell r="G2730" t="str">
            <v>Maintained</v>
          </cell>
          <cell r="H2730" t="str">
            <v>Community school</v>
          </cell>
          <cell r="I2730">
            <v>29048</v>
          </cell>
          <cell r="J2730">
            <v>48016.799999999996</v>
          </cell>
        </row>
        <row r="2731">
          <cell r="B2731">
            <v>3822099</v>
          </cell>
          <cell r="C2731">
            <v>382</v>
          </cell>
          <cell r="D2731" t="str">
            <v>Kirklees</v>
          </cell>
          <cell r="E2731">
            <v>2099</v>
          </cell>
          <cell r="F2731" t="str">
            <v>Gomersal Primary School</v>
          </cell>
          <cell r="G2731" t="str">
            <v>Maintained</v>
          </cell>
          <cell r="H2731" t="str">
            <v>Community school</v>
          </cell>
          <cell r="I2731">
            <v>41886</v>
          </cell>
          <cell r="J2731">
            <v>72469.799999999988</v>
          </cell>
        </row>
        <row r="2732">
          <cell r="B2732">
            <v>3822100</v>
          </cell>
          <cell r="C2732">
            <v>382</v>
          </cell>
          <cell r="D2732" t="str">
            <v>Kirklees</v>
          </cell>
          <cell r="E2732">
            <v>2100</v>
          </cell>
          <cell r="F2732" t="str">
            <v>Hartshead Junior and Infant School</v>
          </cell>
          <cell r="G2732" t="str">
            <v>Maintained</v>
          </cell>
          <cell r="H2732" t="str">
            <v>Community school</v>
          </cell>
          <cell r="I2732">
            <v>7003</v>
          </cell>
          <cell r="J2732">
            <v>12671.099999999999</v>
          </cell>
        </row>
        <row r="2733">
          <cell r="B2733">
            <v>3822102</v>
          </cell>
          <cell r="C2733">
            <v>382</v>
          </cell>
          <cell r="D2733" t="str">
            <v>Kirklees</v>
          </cell>
          <cell r="E2733">
            <v>2102</v>
          </cell>
          <cell r="F2733" t="str">
            <v>Hightown Junior Infant &amp; Nursery School</v>
          </cell>
          <cell r="G2733" t="str">
            <v>Maintained</v>
          </cell>
          <cell r="H2733" t="str">
            <v>Community school</v>
          </cell>
          <cell r="I2733">
            <v>12190</v>
          </cell>
          <cell r="J2733">
            <v>19784.699999999997</v>
          </cell>
        </row>
        <row r="2734">
          <cell r="B2734">
            <v>3822103</v>
          </cell>
          <cell r="C2734">
            <v>382</v>
          </cell>
          <cell r="D2734" t="str">
            <v>Kirklees</v>
          </cell>
          <cell r="E2734">
            <v>2103</v>
          </cell>
          <cell r="F2734" t="str">
            <v>Littletown Junior Infant and Nursery School</v>
          </cell>
          <cell r="G2734" t="str">
            <v>Maintained</v>
          </cell>
          <cell r="H2734" t="str">
            <v>Foundation school</v>
          </cell>
          <cell r="I2734">
            <v>13098</v>
          </cell>
          <cell r="J2734">
            <v>21785.399999999998</v>
          </cell>
        </row>
        <row r="2735">
          <cell r="B2735">
            <v>3822108</v>
          </cell>
          <cell r="C2735">
            <v>382</v>
          </cell>
          <cell r="D2735" t="str">
            <v>Kirklees</v>
          </cell>
          <cell r="E2735">
            <v>2108</v>
          </cell>
          <cell r="F2735" t="str">
            <v>Howard Park Community School</v>
          </cell>
          <cell r="G2735" t="str">
            <v>Maintained</v>
          </cell>
          <cell r="H2735" t="str">
            <v>Community school</v>
          </cell>
          <cell r="I2735">
            <v>17377</v>
          </cell>
          <cell r="J2735">
            <v>28454.399999999998</v>
          </cell>
        </row>
        <row r="2736">
          <cell r="B2736">
            <v>3822110</v>
          </cell>
          <cell r="C2736">
            <v>382</v>
          </cell>
          <cell r="D2736" t="str">
            <v>Kirklees</v>
          </cell>
          <cell r="E2736">
            <v>2110</v>
          </cell>
          <cell r="F2736" t="str">
            <v>Manorfield Infant and Nursery School</v>
          </cell>
          <cell r="G2736" t="str">
            <v>Maintained</v>
          </cell>
          <cell r="H2736" t="str">
            <v>Community school</v>
          </cell>
          <cell r="I2736">
            <v>53945</v>
          </cell>
          <cell r="J2736">
            <v>87141.599999999991</v>
          </cell>
        </row>
        <row r="2737">
          <cell r="B2737">
            <v>3822114</v>
          </cell>
          <cell r="C2737">
            <v>382</v>
          </cell>
          <cell r="D2737" t="str">
            <v>Kirklees</v>
          </cell>
          <cell r="E2737">
            <v>2114</v>
          </cell>
          <cell r="F2737" t="str">
            <v>Scholes Village Primary School</v>
          </cell>
          <cell r="G2737" t="str">
            <v>Maintained</v>
          </cell>
          <cell r="H2737" t="str">
            <v>Community school</v>
          </cell>
          <cell r="I2737">
            <v>16340</v>
          </cell>
          <cell r="J2737">
            <v>24897.599999999999</v>
          </cell>
        </row>
        <row r="2738">
          <cell r="B2738">
            <v>3822120</v>
          </cell>
          <cell r="C2738">
            <v>382</v>
          </cell>
          <cell r="D2738" t="str">
            <v>Kirklees</v>
          </cell>
          <cell r="E2738">
            <v>2120</v>
          </cell>
          <cell r="F2738" t="str">
            <v>Rowley Lane Junior Infant and Nursery School</v>
          </cell>
          <cell r="G2738" t="str">
            <v>Maintained</v>
          </cell>
          <cell r="H2738" t="str">
            <v>Community school</v>
          </cell>
          <cell r="I2738">
            <v>41107</v>
          </cell>
          <cell r="J2738">
            <v>66023.099999999991</v>
          </cell>
        </row>
        <row r="2739">
          <cell r="B2739">
            <v>3822122</v>
          </cell>
          <cell r="C2739">
            <v>382</v>
          </cell>
          <cell r="D2739" t="str">
            <v>Kirklees</v>
          </cell>
          <cell r="E2739">
            <v>2122</v>
          </cell>
          <cell r="F2739" t="str">
            <v>Lydgate Junior and Infant School</v>
          </cell>
          <cell r="G2739" t="str">
            <v>Maintained</v>
          </cell>
          <cell r="H2739" t="str">
            <v>Community school</v>
          </cell>
          <cell r="I2739">
            <v>26973</v>
          </cell>
          <cell r="J2739">
            <v>37124.1</v>
          </cell>
        </row>
        <row r="2740">
          <cell r="B2740">
            <v>3822125</v>
          </cell>
          <cell r="C2740">
            <v>382</v>
          </cell>
          <cell r="D2740" t="str">
            <v>Kirklees</v>
          </cell>
          <cell r="E2740">
            <v>2125</v>
          </cell>
          <cell r="F2740" t="str">
            <v>Upperthong Junior and Infant School</v>
          </cell>
          <cell r="G2740" t="str">
            <v>Maintained</v>
          </cell>
          <cell r="H2740" t="str">
            <v>Community school</v>
          </cell>
          <cell r="I2740">
            <v>19841</v>
          </cell>
          <cell r="J2740">
            <v>31344.3</v>
          </cell>
        </row>
        <row r="2741">
          <cell r="B2741">
            <v>3822134</v>
          </cell>
          <cell r="C2741">
            <v>382</v>
          </cell>
          <cell r="D2741" t="str">
            <v>Kirklees</v>
          </cell>
          <cell r="E2741">
            <v>2134</v>
          </cell>
          <cell r="F2741" t="str">
            <v>High Bank Junior Infant and Nursery School</v>
          </cell>
          <cell r="G2741" t="str">
            <v>Maintained</v>
          </cell>
          <cell r="H2741" t="str">
            <v>Community school</v>
          </cell>
          <cell r="I2741">
            <v>7133</v>
          </cell>
          <cell r="J2741">
            <v>11337.3</v>
          </cell>
        </row>
        <row r="2742">
          <cell r="B2742">
            <v>3822135</v>
          </cell>
          <cell r="C2742">
            <v>382</v>
          </cell>
          <cell r="D2742" t="str">
            <v>Kirklees</v>
          </cell>
          <cell r="E2742">
            <v>2135</v>
          </cell>
          <cell r="F2742" t="str">
            <v>Norristhorpe Junior and Infant School</v>
          </cell>
          <cell r="G2742" t="str">
            <v>Maintained</v>
          </cell>
          <cell r="H2742" t="str">
            <v>Community school</v>
          </cell>
          <cell r="I2742">
            <v>35402</v>
          </cell>
          <cell r="J2742">
            <v>61577.1</v>
          </cell>
        </row>
        <row r="2743">
          <cell r="B2743">
            <v>3822139</v>
          </cell>
          <cell r="C2743">
            <v>382</v>
          </cell>
          <cell r="D2743" t="str">
            <v>Kirklees</v>
          </cell>
          <cell r="E2743">
            <v>2139</v>
          </cell>
          <cell r="F2743" t="str">
            <v>Denby Dale First and Nursery School</v>
          </cell>
          <cell r="G2743" t="str">
            <v>Maintained</v>
          </cell>
          <cell r="H2743" t="str">
            <v>Community school</v>
          </cell>
          <cell r="I2743">
            <v>12190</v>
          </cell>
          <cell r="J2743">
            <v>24897.599999999999</v>
          </cell>
        </row>
        <row r="2744">
          <cell r="B2744">
            <v>3822144</v>
          </cell>
          <cell r="C2744">
            <v>382</v>
          </cell>
          <cell r="D2744" t="str">
            <v>Kirklees</v>
          </cell>
          <cell r="E2744">
            <v>2144</v>
          </cell>
          <cell r="F2744" t="str">
            <v>Pentland Infant and Nursery School</v>
          </cell>
          <cell r="G2744" t="str">
            <v>Maintained</v>
          </cell>
          <cell r="H2744" t="str">
            <v>Community school</v>
          </cell>
          <cell r="I2744">
            <v>29955</v>
          </cell>
          <cell r="J2744">
            <v>50017.499999999993</v>
          </cell>
        </row>
        <row r="2745">
          <cell r="B2745">
            <v>3822145</v>
          </cell>
          <cell r="C2745">
            <v>382</v>
          </cell>
          <cell r="D2745" t="str">
            <v>Kirklees</v>
          </cell>
          <cell r="E2745">
            <v>2145</v>
          </cell>
          <cell r="F2745" t="str">
            <v>Moldgreen Community Primary School</v>
          </cell>
          <cell r="G2745" t="str">
            <v>Maintained</v>
          </cell>
          <cell r="H2745" t="str">
            <v>Community school</v>
          </cell>
          <cell r="I2745">
            <v>23342</v>
          </cell>
          <cell r="J2745">
            <v>38013.299999999996</v>
          </cell>
        </row>
        <row r="2746">
          <cell r="B2746">
            <v>3822148</v>
          </cell>
          <cell r="C2746">
            <v>382</v>
          </cell>
          <cell r="D2746" t="str">
            <v>Kirklees</v>
          </cell>
          <cell r="E2746">
            <v>2148</v>
          </cell>
          <cell r="F2746" t="str">
            <v>Linthwaite Clough J I &amp; Early Years Unit</v>
          </cell>
          <cell r="G2746" t="str">
            <v>Maintained</v>
          </cell>
          <cell r="H2746" t="str">
            <v>Community school</v>
          </cell>
          <cell r="I2746">
            <v>26843</v>
          </cell>
          <cell r="J2746">
            <v>42903.899999999994</v>
          </cell>
        </row>
        <row r="2747">
          <cell r="B2747">
            <v>3822151</v>
          </cell>
          <cell r="C2747">
            <v>382</v>
          </cell>
          <cell r="D2747" t="str">
            <v>Kirklees</v>
          </cell>
          <cell r="E2747">
            <v>2151</v>
          </cell>
          <cell r="F2747" t="str">
            <v>Golcar Junior Infant and Nursery School</v>
          </cell>
          <cell r="G2747" t="str">
            <v>Maintained</v>
          </cell>
          <cell r="H2747" t="str">
            <v>Foundation school</v>
          </cell>
          <cell r="I2747">
            <v>37995</v>
          </cell>
          <cell r="J2747">
            <v>59798.7</v>
          </cell>
        </row>
        <row r="2748">
          <cell r="B2748">
            <v>3822152</v>
          </cell>
          <cell r="C2748">
            <v>382</v>
          </cell>
          <cell r="D2748" t="str">
            <v>Kirklees</v>
          </cell>
          <cell r="E2748">
            <v>2152</v>
          </cell>
          <cell r="F2748" t="str">
            <v>Crossley Fields Junior and Infant School</v>
          </cell>
          <cell r="G2748" t="str">
            <v>Maintained</v>
          </cell>
          <cell r="H2748" t="str">
            <v>Community school</v>
          </cell>
          <cell r="I2748">
            <v>44479</v>
          </cell>
          <cell r="J2748">
            <v>72247.5</v>
          </cell>
        </row>
        <row r="2749">
          <cell r="B2749">
            <v>3823000</v>
          </cell>
          <cell r="C2749">
            <v>382</v>
          </cell>
          <cell r="D2749" t="str">
            <v>Kirklees</v>
          </cell>
          <cell r="E2749">
            <v>3000</v>
          </cell>
          <cell r="F2749" t="str">
            <v>Lowerhouses CofE (Voluntary Controlled) Junior Infant and Early Years School</v>
          </cell>
          <cell r="G2749" t="str">
            <v>Maintained</v>
          </cell>
          <cell r="H2749" t="str">
            <v>Voluntary controlled school</v>
          </cell>
          <cell r="I2749">
            <v>10245</v>
          </cell>
          <cell r="J2749">
            <v>15560.999999999998</v>
          </cell>
        </row>
        <row r="2750">
          <cell r="B2750">
            <v>3823002</v>
          </cell>
          <cell r="C2750">
            <v>382</v>
          </cell>
          <cell r="D2750" t="str">
            <v>Kirklees</v>
          </cell>
          <cell r="E2750">
            <v>3002</v>
          </cell>
          <cell r="F2750" t="str">
            <v>Netherhall St James CofE (VC) Infant and Nursery School</v>
          </cell>
          <cell r="G2750" t="str">
            <v>Maintained</v>
          </cell>
          <cell r="H2750" t="str">
            <v>Voluntary controlled school</v>
          </cell>
          <cell r="I2750">
            <v>21916</v>
          </cell>
          <cell r="J2750">
            <v>26009.1</v>
          </cell>
        </row>
        <row r="2751">
          <cell r="B2751">
            <v>3823003</v>
          </cell>
          <cell r="C2751">
            <v>382</v>
          </cell>
          <cell r="D2751" t="str">
            <v>Kirklees</v>
          </cell>
          <cell r="E2751">
            <v>3003</v>
          </cell>
          <cell r="F2751" t="str">
            <v>St John's Church of England Voluntary Controlled Infant School</v>
          </cell>
          <cell r="G2751" t="str">
            <v>Maintained</v>
          </cell>
          <cell r="H2751" t="str">
            <v>Voluntary controlled school</v>
          </cell>
          <cell r="I2751">
            <v>26454</v>
          </cell>
          <cell r="J2751">
            <v>42459.299999999996</v>
          </cell>
        </row>
        <row r="2752">
          <cell r="B2752">
            <v>3823004</v>
          </cell>
          <cell r="C2752">
            <v>382</v>
          </cell>
          <cell r="D2752" t="str">
            <v>Kirklees</v>
          </cell>
          <cell r="E2752">
            <v>3004</v>
          </cell>
          <cell r="F2752" t="str">
            <v>Savile Town Church of England Voluntary Controlled Infant and Nursery School</v>
          </cell>
          <cell r="G2752" t="str">
            <v>Maintained</v>
          </cell>
          <cell r="H2752" t="str">
            <v>Voluntary controlled school</v>
          </cell>
          <cell r="I2752">
            <v>18155</v>
          </cell>
          <cell r="J2752">
            <v>28454.399999999998</v>
          </cell>
        </row>
        <row r="2753">
          <cell r="B2753">
            <v>3823008</v>
          </cell>
          <cell r="C2753">
            <v>382</v>
          </cell>
          <cell r="D2753" t="str">
            <v>Kirklees</v>
          </cell>
          <cell r="E2753">
            <v>3008</v>
          </cell>
          <cell r="F2753" t="str">
            <v>Thornhill Lees Church of England Voluntary Controlled Infant and Nursery School</v>
          </cell>
          <cell r="G2753" t="str">
            <v>Maintained</v>
          </cell>
          <cell r="H2753" t="str">
            <v>Voluntary controlled school</v>
          </cell>
          <cell r="I2753">
            <v>47721</v>
          </cell>
          <cell r="J2753">
            <v>74915.099999999991</v>
          </cell>
        </row>
        <row r="2754">
          <cell r="B2754">
            <v>3823014</v>
          </cell>
          <cell r="C2754">
            <v>382</v>
          </cell>
          <cell r="D2754" t="str">
            <v>Kirklees</v>
          </cell>
          <cell r="E2754">
            <v>3014</v>
          </cell>
          <cell r="F2754" t="str">
            <v>Hanging Heaton Church of England Voluntary Controlled Junior and Infant School</v>
          </cell>
          <cell r="G2754" t="str">
            <v>Maintained</v>
          </cell>
          <cell r="H2754" t="str">
            <v>Voluntary controlled school</v>
          </cell>
          <cell r="I2754">
            <v>13616</v>
          </cell>
          <cell r="J2754">
            <v>23341.5</v>
          </cell>
        </row>
        <row r="2755">
          <cell r="B2755">
            <v>3823016</v>
          </cell>
          <cell r="C2755">
            <v>382</v>
          </cell>
          <cell r="D2755" t="str">
            <v>Kirklees</v>
          </cell>
          <cell r="E2755">
            <v>3016</v>
          </cell>
          <cell r="F2755" t="str">
            <v>Slaithwaite Church of England Voluntary Controlled Junior and Infant School</v>
          </cell>
          <cell r="G2755" t="str">
            <v>Maintained</v>
          </cell>
          <cell r="H2755" t="str">
            <v>Voluntary controlled school</v>
          </cell>
          <cell r="I2755">
            <v>17636</v>
          </cell>
          <cell r="J2755">
            <v>28676.699999999997</v>
          </cell>
        </row>
        <row r="2756">
          <cell r="B2756">
            <v>3823021</v>
          </cell>
          <cell r="C2756">
            <v>382</v>
          </cell>
          <cell r="D2756" t="str">
            <v>Kirklees</v>
          </cell>
          <cell r="E2756">
            <v>3021</v>
          </cell>
          <cell r="F2756" t="str">
            <v>Brockholes Church of England Voluntary Controlled Junior and Infant School</v>
          </cell>
          <cell r="G2756" t="str">
            <v>Maintained</v>
          </cell>
          <cell r="H2756" t="str">
            <v>Voluntary controlled school</v>
          </cell>
          <cell r="I2756">
            <v>19841</v>
          </cell>
          <cell r="J2756">
            <v>34678.799999999996</v>
          </cell>
        </row>
        <row r="2757">
          <cell r="B2757">
            <v>3823022</v>
          </cell>
          <cell r="C2757">
            <v>382</v>
          </cell>
          <cell r="D2757" t="str">
            <v>Kirklees</v>
          </cell>
          <cell r="E2757">
            <v>3022</v>
          </cell>
          <cell r="F2757" t="str">
            <v>Flockton Church of England Voluntary Controlled First School</v>
          </cell>
          <cell r="G2757" t="str">
            <v>Maintained</v>
          </cell>
          <cell r="H2757" t="str">
            <v>Voluntary controlled school</v>
          </cell>
          <cell r="I2757">
            <v>7781</v>
          </cell>
          <cell r="J2757">
            <v>9336.5999999999985</v>
          </cell>
        </row>
        <row r="2758">
          <cell r="B2758">
            <v>3823023</v>
          </cell>
          <cell r="C2758">
            <v>382</v>
          </cell>
          <cell r="D2758" t="str">
            <v>Kirklees</v>
          </cell>
          <cell r="E2758">
            <v>3023</v>
          </cell>
          <cell r="F2758" t="str">
            <v>Highburton Church of England Voluntary Controlled First School</v>
          </cell>
          <cell r="G2758" t="str">
            <v>Maintained</v>
          </cell>
          <cell r="H2758" t="str">
            <v>Voluntary controlled school</v>
          </cell>
          <cell r="I2758">
            <v>20489</v>
          </cell>
          <cell r="J2758">
            <v>31788.899999999998</v>
          </cell>
        </row>
        <row r="2759">
          <cell r="B2759">
            <v>3823027</v>
          </cell>
          <cell r="C2759">
            <v>382</v>
          </cell>
          <cell r="D2759" t="str">
            <v>Kirklees</v>
          </cell>
          <cell r="E2759">
            <v>3027</v>
          </cell>
          <cell r="F2759" t="str">
            <v>Thurstonland Endowed Voluntary Controlled First School</v>
          </cell>
          <cell r="G2759" t="str">
            <v>Maintained</v>
          </cell>
          <cell r="H2759" t="str">
            <v>Voluntary controlled school</v>
          </cell>
          <cell r="I2759">
            <v>7781</v>
          </cell>
          <cell r="J2759">
            <v>11559.599999999999</v>
          </cell>
        </row>
        <row r="2760">
          <cell r="B2760">
            <v>3823028</v>
          </cell>
          <cell r="C2760">
            <v>382</v>
          </cell>
          <cell r="D2760" t="str">
            <v>Kirklees</v>
          </cell>
          <cell r="E2760">
            <v>3028</v>
          </cell>
          <cell r="F2760" t="str">
            <v>Meltham CofE (VC) Primary School</v>
          </cell>
          <cell r="G2760" t="str">
            <v>Maintained</v>
          </cell>
          <cell r="H2760" t="str">
            <v>Voluntary controlled school</v>
          </cell>
          <cell r="I2760">
            <v>39292</v>
          </cell>
          <cell r="J2760">
            <v>63133.2</v>
          </cell>
        </row>
        <row r="2761">
          <cell r="B2761">
            <v>3823032</v>
          </cell>
          <cell r="C2761">
            <v>382</v>
          </cell>
          <cell r="D2761" t="str">
            <v>Kirklees</v>
          </cell>
          <cell r="E2761">
            <v>3032</v>
          </cell>
          <cell r="F2761" t="str">
            <v>East Bierley Church of England Voluntary Controlled Primary School</v>
          </cell>
          <cell r="G2761" t="str">
            <v>Maintained</v>
          </cell>
          <cell r="H2761" t="str">
            <v>Voluntary controlled school</v>
          </cell>
          <cell r="I2761">
            <v>21267</v>
          </cell>
          <cell r="J2761">
            <v>35790.299999999996</v>
          </cell>
        </row>
        <row r="2762">
          <cell r="B2762">
            <v>3823034</v>
          </cell>
          <cell r="C2762">
            <v>382</v>
          </cell>
          <cell r="D2762" t="str">
            <v>Kirklees</v>
          </cell>
          <cell r="E2762">
            <v>3034</v>
          </cell>
          <cell r="F2762" t="str">
            <v>Roberttown Church of England Voluntary Controlled Junior and Infant School</v>
          </cell>
          <cell r="G2762" t="str">
            <v>Maintained</v>
          </cell>
          <cell r="H2762" t="str">
            <v>Voluntary controlled school</v>
          </cell>
          <cell r="I2762">
            <v>20878</v>
          </cell>
          <cell r="J2762">
            <v>35123.399999999994</v>
          </cell>
        </row>
        <row r="2763">
          <cell r="B2763">
            <v>3823036</v>
          </cell>
          <cell r="C2763">
            <v>382</v>
          </cell>
          <cell r="D2763" t="str">
            <v>Kirklees</v>
          </cell>
          <cell r="E2763">
            <v>3036</v>
          </cell>
          <cell r="F2763" t="str">
            <v>Farnley Tyas Church of England Voluntary Controlled First School</v>
          </cell>
          <cell r="G2763" t="str">
            <v>Maintained</v>
          </cell>
          <cell r="H2763" t="str">
            <v>Voluntary controlled school</v>
          </cell>
          <cell r="I2763">
            <v>5577</v>
          </cell>
          <cell r="J2763">
            <v>9336.5999999999985</v>
          </cell>
        </row>
        <row r="2764">
          <cell r="B2764">
            <v>3823037</v>
          </cell>
          <cell r="C2764">
            <v>382</v>
          </cell>
          <cell r="D2764" t="str">
            <v>Kirklees</v>
          </cell>
          <cell r="E2764">
            <v>3037</v>
          </cell>
          <cell r="F2764" t="str">
            <v>Headlands Church of England Voluntary Controlled Junior, Infant and Nursery School</v>
          </cell>
          <cell r="G2764" t="str">
            <v>Maintained</v>
          </cell>
          <cell r="H2764" t="str">
            <v>Voluntary controlled school</v>
          </cell>
          <cell r="I2764">
            <v>28529</v>
          </cell>
          <cell r="J2764">
            <v>44015.399999999994</v>
          </cell>
        </row>
        <row r="2765">
          <cell r="B2765">
            <v>3823041</v>
          </cell>
          <cell r="C2765">
            <v>382</v>
          </cell>
          <cell r="D2765" t="str">
            <v>Kirklees</v>
          </cell>
          <cell r="E2765">
            <v>3041</v>
          </cell>
          <cell r="F2765" t="str">
            <v>Crowlees Church of England Voluntary Controlled Junior and Infant School</v>
          </cell>
          <cell r="G2765" t="str">
            <v>Maintained</v>
          </cell>
          <cell r="H2765" t="str">
            <v>Voluntary controlled school</v>
          </cell>
          <cell r="I2765">
            <v>43442</v>
          </cell>
          <cell r="J2765">
            <v>72692.099999999991</v>
          </cell>
        </row>
        <row r="2766">
          <cell r="B2766">
            <v>3823045</v>
          </cell>
          <cell r="C2766">
            <v>382</v>
          </cell>
          <cell r="D2766" t="str">
            <v>Kirklees</v>
          </cell>
          <cell r="E2766">
            <v>3045</v>
          </cell>
          <cell r="F2766" t="str">
            <v>All Hallows' CofE (VA) Primary School</v>
          </cell>
          <cell r="G2766" t="str">
            <v>Maintained</v>
          </cell>
          <cell r="H2766" t="str">
            <v>Voluntary aided school</v>
          </cell>
          <cell r="I2766">
            <v>16988</v>
          </cell>
          <cell r="J2766">
            <v>26453.699999999997</v>
          </cell>
        </row>
        <row r="2767">
          <cell r="B2767">
            <v>3823046</v>
          </cell>
          <cell r="C2767">
            <v>382</v>
          </cell>
          <cell r="D2767" t="str">
            <v>Kirklees</v>
          </cell>
          <cell r="E2767">
            <v>3046</v>
          </cell>
          <cell r="F2767" t="str">
            <v>Battyeford CofE (VC) Primary School</v>
          </cell>
          <cell r="G2767" t="str">
            <v>Maintained</v>
          </cell>
          <cell r="H2767" t="str">
            <v>Voluntary controlled school</v>
          </cell>
          <cell r="I2767">
            <v>36050</v>
          </cell>
          <cell r="J2767">
            <v>62466.299999999996</v>
          </cell>
        </row>
        <row r="2768">
          <cell r="B2768">
            <v>3823048</v>
          </cell>
          <cell r="C2768">
            <v>382</v>
          </cell>
          <cell r="D2768" t="str">
            <v>Kirklees</v>
          </cell>
          <cell r="E2768">
            <v>3048</v>
          </cell>
          <cell r="F2768" t="str">
            <v>Birkenshaw Church of England Voluntary Controlled Primary School</v>
          </cell>
          <cell r="G2768" t="str">
            <v>Maintained</v>
          </cell>
          <cell r="H2768" t="str">
            <v>Voluntary controlled school</v>
          </cell>
          <cell r="I2768">
            <v>40718</v>
          </cell>
          <cell r="J2768">
            <v>69802.2</v>
          </cell>
        </row>
        <row r="2769">
          <cell r="B2769">
            <v>3823304</v>
          </cell>
          <cell r="C2769">
            <v>382</v>
          </cell>
          <cell r="D2769" t="str">
            <v>Kirklees</v>
          </cell>
          <cell r="E2769">
            <v>3304</v>
          </cell>
          <cell r="F2769" t="str">
            <v>St Mary's Catholic Primary School, Batley</v>
          </cell>
          <cell r="G2769" t="str">
            <v>Maintained</v>
          </cell>
          <cell r="H2769" t="str">
            <v>Voluntary aided school</v>
          </cell>
          <cell r="I2769">
            <v>20100</v>
          </cell>
          <cell r="J2769">
            <v>29121.3</v>
          </cell>
        </row>
        <row r="2770">
          <cell r="B2770">
            <v>3823310</v>
          </cell>
          <cell r="C2770">
            <v>382</v>
          </cell>
          <cell r="D2770" t="str">
            <v>Kirklees</v>
          </cell>
          <cell r="E2770">
            <v>3310</v>
          </cell>
          <cell r="F2770" t="str">
            <v>St Joseph's Catholic Primary School (Dewsbury)</v>
          </cell>
          <cell r="G2770" t="str">
            <v>Maintained</v>
          </cell>
          <cell r="H2770" t="str">
            <v>Voluntary aided school</v>
          </cell>
          <cell r="I2770">
            <v>17507</v>
          </cell>
          <cell r="J2770">
            <v>26453.699999999997</v>
          </cell>
        </row>
        <row r="2771">
          <cell r="B2771">
            <v>3823320</v>
          </cell>
          <cell r="C2771">
            <v>382</v>
          </cell>
          <cell r="D2771" t="str">
            <v>Kirklees</v>
          </cell>
          <cell r="E2771">
            <v>3320</v>
          </cell>
          <cell r="F2771" t="str">
            <v>Batley Parish Church of England Voluntary Aided Junior Infant and Nursery School</v>
          </cell>
          <cell r="G2771" t="str">
            <v>Maintained</v>
          </cell>
          <cell r="H2771" t="str">
            <v>Voluntary aided school</v>
          </cell>
          <cell r="I2771">
            <v>16340</v>
          </cell>
          <cell r="J2771">
            <v>27120.6</v>
          </cell>
        </row>
        <row r="2772">
          <cell r="B2772">
            <v>3823321</v>
          </cell>
          <cell r="C2772">
            <v>382</v>
          </cell>
          <cell r="D2772" t="str">
            <v>Kirklees</v>
          </cell>
          <cell r="E2772">
            <v>3321</v>
          </cell>
          <cell r="F2772" t="str">
            <v>St Peter's Church of England Voluntary Aided Junior, Infant and Early Years School</v>
          </cell>
          <cell r="G2772" t="str">
            <v>Maintained</v>
          </cell>
          <cell r="H2772" t="str">
            <v>Voluntary aided school</v>
          </cell>
          <cell r="I2772">
            <v>17766</v>
          </cell>
          <cell r="J2772">
            <v>25342.199999999997</v>
          </cell>
        </row>
        <row r="2773">
          <cell r="B2773">
            <v>3823323</v>
          </cell>
          <cell r="C2773">
            <v>382</v>
          </cell>
          <cell r="D2773" t="str">
            <v>Kirklees</v>
          </cell>
          <cell r="E2773">
            <v>3323</v>
          </cell>
          <cell r="F2773" t="str">
            <v>St John's Church of England Voluntary Aided Junior and Infant School</v>
          </cell>
          <cell r="G2773" t="str">
            <v>Maintained</v>
          </cell>
          <cell r="H2773" t="str">
            <v>Voluntary aided school</v>
          </cell>
          <cell r="I2773">
            <v>18155</v>
          </cell>
          <cell r="J2773">
            <v>30677.399999999998</v>
          </cell>
        </row>
        <row r="2774">
          <cell r="B2774">
            <v>3823324</v>
          </cell>
          <cell r="C2774">
            <v>382</v>
          </cell>
          <cell r="D2774" t="str">
            <v>Kirklees</v>
          </cell>
          <cell r="E2774">
            <v>3324</v>
          </cell>
          <cell r="F2774" t="str">
            <v>Linthwaite Ardron CofE (Voluntary Aided) Junior and Infant School</v>
          </cell>
          <cell r="G2774" t="str">
            <v>Maintained</v>
          </cell>
          <cell r="H2774" t="str">
            <v>Voluntary aided school</v>
          </cell>
          <cell r="I2774">
            <v>16080</v>
          </cell>
          <cell r="J2774">
            <v>27787.499999999996</v>
          </cell>
        </row>
        <row r="2775">
          <cell r="B2775">
            <v>3823325</v>
          </cell>
          <cell r="C2775">
            <v>382</v>
          </cell>
          <cell r="D2775" t="str">
            <v>Kirklees</v>
          </cell>
          <cell r="E2775">
            <v>3325</v>
          </cell>
          <cell r="F2775" t="str">
            <v>Cumberworth Church of England Voluntary Aided First School</v>
          </cell>
          <cell r="G2775" t="str">
            <v>Maintained</v>
          </cell>
          <cell r="H2775" t="str">
            <v>Voluntary aided school</v>
          </cell>
          <cell r="I2775">
            <v>13487</v>
          </cell>
          <cell r="J2775">
            <v>24452.999999999996</v>
          </cell>
        </row>
        <row r="2776">
          <cell r="B2776">
            <v>3823326</v>
          </cell>
          <cell r="C2776">
            <v>382</v>
          </cell>
          <cell r="D2776" t="str">
            <v>Kirklees</v>
          </cell>
          <cell r="E2776">
            <v>3326</v>
          </cell>
          <cell r="F2776" t="str">
            <v>Denby Church of England Voluntary Aided First School</v>
          </cell>
          <cell r="G2776" t="str">
            <v>Maintained</v>
          </cell>
          <cell r="H2776" t="str">
            <v>Voluntary aided school</v>
          </cell>
          <cell r="I2776">
            <v>7522</v>
          </cell>
          <cell r="J2776">
            <v>13337.999999999998</v>
          </cell>
        </row>
        <row r="2777">
          <cell r="B2777">
            <v>3823329</v>
          </cell>
          <cell r="C2777">
            <v>382</v>
          </cell>
          <cell r="D2777" t="str">
            <v>Kirklees</v>
          </cell>
          <cell r="E2777">
            <v>3329</v>
          </cell>
          <cell r="F2777" t="str">
            <v>Kirkburton Church of England Voluntary Aided First School</v>
          </cell>
          <cell r="G2777" t="str">
            <v>Maintained</v>
          </cell>
          <cell r="H2777" t="str">
            <v>Voluntary aided school</v>
          </cell>
          <cell r="I2777">
            <v>15691</v>
          </cell>
          <cell r="J2777">
            <v>24452.999999999996</v>
          </cell>
        </row>
        <row r="2778">
          <cell r="B2778">
            <v>3823332</v>
          </cell>
          <cell r="C2778">
            <v>382</v>
          </cell>
          <cell r="D2778" t="str">
            <v>Kirklees</v>
          </cell>
          <cell r="E2778">
            <v>3332</v>
          </cell>
          <cell r="F2778" t="str">
            <v>Gomersal St Mary's Church of England Voluntary Controlled Primary School</v>
          </cell>
          <cell r="G2778" t="str">
            <v>Maintained</v>
          </cell>
          <cell r="H2778" t="str">
            <v>Voluntary controlled school</v>
          </cell>
          <cell r="I2778">
            <v>14005</v>
          </cell>
          <cell r="J2778">
            <v>25119.899999999998</v>
          </cell>
        </row>
        <row r="2779">
          <cell r="B2779">
            <v>3823336</v>
          </cell>
          <cell r="C2779">
            <v>382</v>
          </cell>
          <cell r="D2779" t="str">
            <v>Kirklees</v>
          </cell>
          <cell r="E2779">
            <v>3336</v>
          </cell>
          <cell r="F2779" t="str">
            <v>Holy Spirit Catholic Primary School</v>
          </cell>
          <cell r="G2779" t="str">
            <v>Maintained</v>
          </cell>
          <cell r="H2779" t="str">
            <v>Voluntary aided school</v>
          </cell>
          <cell r="I2779">
            <v>19322</v>
          </cell>
          <cell r="J2779">
            <v>31788.899999999998</v>
          </cell>
        </row>
        <row r="2780">
          <cell r="B2780">
            <v>3823400</v>
          </cell>
          <cell r="C2780">
            <v>382</v>
          </cell>
          <cell r="D2780" t="str">
            <v>Kirklees</v>
          </cell>
          <cell r="E2780">
            <v>3400</v>
          </cell>
          <cell r="F2780" t="str">
            <v>St Joseph's Catholic Primary School (Huddersfield)</v>
          </cell>
          <cell r="G2780" t="str">
            <v>Maintained</v>
          </cell>
          <cell r="H2780" t="str">
            <v>Voluntary aided school</v>
          </cell>
          <cell r="I2780">
            <v>19322</v>
          </cell>
          <cell r="J2780">
            <v>34678.799999999996</v>
          </cell>
        </row>
        <row r="2781">
          <cell r="B2781">
            <v>3823401</v>
          </cell>
          <cell r="C2781">
            <v>382</v>
          </cell>
          <cell r="D2781" t="str">
            <v>Kirklees</v>
          </cell>
          <cell r="E2781">
            <v>3401</v>
          </cell>
          <cell r="F2781" t="str">
            <v>St Patrick's Catholic Primary School, Huddersfield</v>
          </cell>
          <cell r="G2781" t="str">
            <v>Maintained</v>
          </cell>
          <cell r="H2781" t="str">
            <v>Voluntary aided school</v>
          </cell>
          <cell r="I2781">
            <v>35920</v>
          </cell>
          <cell r="J2781">
            <v>58242.6</v>
          </cell>
        </row>
        <row r="2782">
          <cell r="B2782">
            <v>3823402</v>
          </cell>
          <cell r="C2782">
            <v>382</v>
          </cell>
          <cell r="D2782" t="str">
            <v>Kirklees</v>
          </cell>
          <cell r="E2782">
            <v>3402</v>
          </cell>
          <cell r="F2782" t="str">
            <v>Our Lady of Lourdes Catholic Primary School</v>
          </cell>
          <cell r="G2782" t="str">
            <v>Maintained</v>
          </cell>
          <cell r="H2782" t="str">
            <v>Voluntary aided school</v>
          </cell>
          <cell r="I2782">
            <v>16210</v>
          </cell>
          <cell r="J2782">
            <v>23786.1</v>
          </cell>
        </row>
        <row r="2783">
          <cell r="B2783">
            <v>3823405</v>
          </cell>
          <cell r="C2783">
            <v>382</v>
          </cell>
          <cell r="D2783" t="str">
            <v>Kirklees</v>
          </cell>
          <cell r="E2783">
            <v>3405</v>
          </cell>
          <cell r="F2783" t="str">
            <v>St Patrick's Catholic Primary School, Birstall</v>
          </cell>
          <cell r="G2783" t="str">
            <v>Maintained</v>
          </cell>
          <cell r="H2783" t="str">
            <v>Voluntary aided school</v>
          </cell>
          <cell r="I2783">
            <v>22434</v>
          </cell>
          <cell r="J2783">
            <v>37791</v>
          </cell>
        </row>
        <row r="2784">
          <cell r="B2784">
            <v>3823408</v>
          </cell>
          <cell r="C2784">
            <v>382</v>
          </cell>
          <cell r="D2784" t="str">
            <v>Kirklees</v>
          </cell>
          <cell r="E2784">
            <v>3408</v>
          </cell>
          <cell r="F2784" t="str">
            <v>St Paulinus Catholic Primary School</v>
          </cell>
          <cell r="G2784" t="str">
            <v>Maintained</v>
          </cell>
          <cell r="H2784" t="str">
            <v>Voluntary aided school</v>
          </cell>
          <cell r="I2784">
            <v>29696</v>
          </cell>
          <cell r="J2784">
            <v>46016.1</v>
          </cell>
        </row>
        <row r="2785">
          <cell r="B2785">
            <v>3827001</v>
          </cell>
          <cell r="C2785">
            <v>382</v>
          </cell>
          <cell r="D2785" t="str">
            <v>Kirklees</v>
          </cell>
          <cell r="E2785">
            <v>7001</v>
          </cell>
          <cell r="F2785" t="str">
            <v>Woodley School and College</v>
          </cell>
          <cell r="G2785" t="str">
            <v>Maintained</v>
          </cell>
          <cell r="H2785" t="str">
            <v>Community special school</v>
          </cell>
          <cell r="I2785">
            <v>1946</v>
          </cell>
          <cell r="J2785">
            <v>1778.3999999999999</v>
          </cell>
        </row>
        <row r="2786">
          <cell r="B2786">
            <v>3827005</v>
          </cell>
          <cell r="C2786">
            <v>382</v>
          </cell>
          <cell r="D2786" t="str">
            <v>Kirklees</v>
          </cell>
          <cell r="E2786">
            <v>7005</v>
          </cell>
          <cell r="F2786" t="str">
            <v>Ravenshall School</v>
          </cell>
          <cell r="G2786" t="str">
            <v>Maintained</v>
          </cell>
          <cell r="H2786" t="str">
            <v>Community special school</v>
          </cell>
          <cell r="I2786">
            <v>390</v>
          </cell>
          <cell r="J2786">
            <v>2000.6999999999998</v>
          </cell>
        </row>
        <row r="2787">
          <cell r="B2787">
            <v>3827010</v>
          </cell>
          <cell r="C2787">
            <v>382</v>
          </cell>
          <cell r="D2787" t="str">
            <v>Kirklees</v>
          </cell>
          <cell r="E2787">
            <v>7010</v>
          </cell>
          <cell r="F2787" t="str">
            <v>Southgate School</v>
          </cell>
          <cell r="G2787" t="str">
            <v>Maintained</v>
          </cell>
          <cell r="H2787" t="str">
            <v>Community special school</v>
          </cell>
          <cell r="I2787">
            <v>260</v>
          </cell>
          <cell r="J2787">
            <v>444.59999999999997</v>
          </cell>
        </row>
        <row r="2788">
          <cell r="B2788">
            <v>3827011</v>
          </cell>
          <cell r="C2788">
            <v>382</v>
          </cell>
          <cell r="D2788" t="str">
            <v>Kirklees</v>
          </cell>
          <cell r="E2788">
            <v>7011</v>
          </cell>
          <cell r="F2788" t="str">
            <v>Fairfield School</v>
          </cell>
          <cell r="G2788" t="str">
            <v>Maintained</v>
          </cell>
          <cell r="H2788" t="str">
            <v>Foundation special school</v>
          </cell>
          <cell r="I2788">
            <v>1557</v>
          </cell>
          <cell r="J2788">
            <v>2223</v>
          </cell>
        </row>
        <row r="2789">
          <cell r="B2789">
            <v>3832270</v>
          </cell>
          <cell r="C2789">
            <v>383</v>
          </cell>
          <cell r="D2789" t="str">
            <v>Leeds</v>
          </cell>
          <cell r="E2789">
            <v>2270</v>
          </cell>
          <cell r="F2789" t="str">
            <v>Guiseley Primary School</v>
          </cell>
          <cell r="G2789" t="str">
            <v>Maintained</v>
          </cell>
          <cell r="H2789" t="str">
            <v>Foundation school</v>
          </cell>
          <cell r="I2789">
            <v>38384</v>
          </cell>
          <cell r="J2789">
            <v>64689.299999999996</v>
          </cell>
        </row>
        <row r="2790">
          <cell r="B2790">
            <v>3832271</v>
          </cell>
          <cell r="C2790">
            <v>383</v>
          </cell>
          <cell r="D2790" t="str">
            <v>Leeds</v>
          </cell>
          <cell r="E2790">
            <v>2271</v>
          </cell>
          <cell r="F2790" t="str">
            <v>Rawdon Littlemoor Primary School</v>
          </cell>
          <cell r="G2790" t="str">
            <v>Maintained</v>
          </cell>
          <cell r="H2790" t="str">
            <v>Foundation school</v>
          </cell>
          <cell r="I2790">
            <v>31252</v>
          </cell>
          <cell r="J2790">
            <v>52462.799999999996</v>
          </cell>
        </row>
        <row r="2791">
          <cell r="B2791">
            <v>3832275</v>
          </cell>
          <cell r="C2791">
            <v>383</v>
          </cell>
          <cell r="D2791" t="str">
            <v>Leeds</v>
          </cell>
          <cell r="E2791">
            <v>2275</v>
          </cell>
          <cell r="F2791" t="str">
            <v>Scholes (Elmet) Primary School</v>
          </cell>
          <cell r="G2791" t="str">
            <v>Maintained</v>
          </cell>
          <cell r="H2791" t="str">
            <v>Community school</v>
          </cell>
          <cell r="I2791">
            <v>30604</v>
          </cell>
          <cell r="J2791">
            <v>52240.499999999993</v>
          </cell>
        </row>
        <row r="2792">
          <cell r="B2792">
            <v>3832283</v>
          </cell>
          <cell r="C2792">
            <v>383</v>
          </cell>
          <cell r="D2792" t="str">
            <v>Leeds</v>
          </cell>
          <cell r="E2792">
            <v>2283</v>
          </cell>
          <cell r="F2792" t="str">
            <v>Horsforth Featherbank Primary School</v>
          </cell>
          <cell r="G2792" t="str">
            <v>Maintained</v>
          </cell>
          <cell r="H2792" t="str">
            <v>Community school</v>
          </cell>
          <cell r="I2792">
            <v>20748</v>
          </cell>
          <cell r="J2792">
            <v>35123.399999999994</v>
          </cell>
        </row>
        <row r="2793">
          <cell r="B2793">
            <v>3832286</v>
          </cell>
          <cell r="C2793">
            <v>383</v>
          </cell>
          <cell r="D2793" t="str">
            <v>Leeds</v>
          </cell>
          <cell r="E2793">
            <v>2286</v>
          </cell>
          <cell r="F2793" t="str">
            <v>Churwell Primary School</v>
          </cell>
          <cell r="G2793" t="str">
            <v>Maintained</v>
          </cell>
          <cell r="H2793" t="str">
            <v>Community school</v>
          </cell>
          <cell r="I2793">
            <v>41756</v>
          </cell>
          <cell r="J2793">
            <v>67134.599999999991</v>
          </cell>
        </row>
        <row r="2794">
          <cell r="B2794">
            <v>3832293</v>
          </cell>
          <cell r="C2794">
            <v>383</v>
          </cell>
          <cell r="D2794" t="str">
            <v>Leeds</v>
          </cell>
          <cell r="E2794">
            <v>2293</v>
          </cell>
          <cell r="F2794" t="str">
            <v>Seven Hills Primary School</v>
          </cell>
          <cell r="G2794" t="str">
            <v>Maintained</v>
          </cell>
          <cell r="H2794" t="str">
            <v>Community school</v>
          </cell>
          <cell r="I2794">
            <v>29955</v>
          </cell>
          <cell r="J2794">
            <v>50239.799999999996</v>
          </cell>
        </row>
        <row r="2795">
          <cell r="B2795">
            <v>3832302</v>
          </cell>
          <cell r="C2795">
            <v>383</v>
          </cell>
          <cell r="D2795" t="str">
            <v>Leeds</v>
          </cell>
          <cell r="E2795">
            <v>2302</v>
          </cell>
          <cell r="F2795" t="str">
            <v>Westroyd Primary School and Nursery</v>
          </cell>
          <cell r="G2795" t="str">
            <v>Maintained</v>
          </cell>
          <cell r="H2795" t="str">
            <v>Community school</v>
          </cell>
          <cell r="I2795">
            <v>16988</v>
          </cell>
          <cell r="J2795">
            <v>27787.499999999996</v>
          </cell>
        </row>
        <row r="2796">
          <cell r="B2796">
            <v>3832303</v>
          </cell>
          <cell r="C2796">
            <v>383</v>
          </cell>
          <cell r="D2796" t="str">
            <v>Leeds</v>
          </cell>
          <cell r="E2796">
            <v>2303</v>
          </cell>
          <cell r="F2796" t="str">
            <v>Greenside Primary School</v>
          </cell>
          <cell r="G2796" t="str">
            <v>Maintained</v>
          </cell>
          <cell r="H2796" t="str">
            <v>Community school</v>
          </cell>
          <cell r="I2796">
            <v>31771</v>
          </cell>
          <cell r="J2796">
            <v>49128.299999999996</v>
          </cell>
        </row>
        <row r="2797">
          <cell r="B2797">
            <v>3832308</v>
          </cell>
          <cell r="C2797">
            <v>383</v>
          </cell>
          <cell r="D2797" t="str">
            <v>Leeds</v>
          </cell>
          <cell r="E2797">
            <v>2308</v>
          </cell>
          <cell r="F2797" t="str">
            <v>Carlton Primary School</v>
          </cell>
          <cell r="G2797" t="str">
            <v>Maintained</v>
          </cell>
          <cell r="H2797" t="str">
            <v>Community school</v>
          </cell>
          <cell r="I2797">
            <v>31771</v>
          </cell>
          <cell r="J2797">
            <v>45571.5</v>
          </cell>
        </row>
        <row r="2798">
          <cell r="B2798">
            <v>3832309</v>
          </cell>
          <cell r="C2798">
            <v>383</v>
          </cell>
          <cell r="D2798" t="str">
            <v>Leeds</v>
          </cell>
          <cell r="E2798">
            <v>2309</v>
          </cell>
          <cell r="F2798" t="str">
            <v>Robin Hood Primary School</v>
          </cell>
          <cell r="G2798" t="str">
            <v>Maintained</v>
          </cell>
          <cell r="H2798" t="str">
            <v>Community school</v>
          </cell>
          <cell r="I2798">
            <v>40070</v>
          </cell>
          <cell r="J2798">
            <v>55352.7</v>
          </cell>
        </row>
        <row r="2799">
          <cell r="B2799">
            <v>3832312</v>
          </cell>
          <cell r="C2799">
            <v>383</v>
          </cell>
          <cell r="D2799" t="str">
            <v>Leeds</v>
          </cell>
          <cell r="E2799">
            <v>2312</v>
          </cell>
          <cell r="F2799" t="str">
            <v>Thorpe Primary School</v>
          </cell>
          <cell r="G2799" t="str">
            <v>Maintained</v>
          </cell>
          <cell r="H2799" t="str">
            <v>Community school</v>
          </cell>
          <cell r="I2799">
            <v>19192</v>
          </cell>
          <cell r="J2799">
            <v>35123.399999999994</v>
          </cell>
        </row>
        <row r="2800">
          <cell r="B2800">
            <v>3832314</v>
          </cell>
          <cell r="C2800">
            <v>383</v>
          </cell>
          <cell r="D2800" t="str">
            <v>Leeds</v>
          </cell>
          <cell r="E2800">
            <v>2314</v>
          </cell>
          <cell r="F2800" t="str">
            <v>Woodlesford Primary School</v>
          </cell>
          <cell r="G2800" t="str">
            <v>Maintained</v>
          </cell>
          <cell r="H2800" t="str">
            <v>Community school</v>
          </cell>
          <cell r="I2800">
            <v>43831</v>
          </cell>
          <cell r="J2800">
            <v>70469.099999999991</v>
          </cell>
        </row>
        <row r="2801">
          <cell r="B2801">
            <v>3832327</v>
          </cell>
          <cell r="C2801">
            <v>383</v>
          </cell>
          <cell r="D2801" t="str">
            <v>Leeds</v>
          </cell>
          <cell r="E2801">
            <v>2327</v>
          </cell>
          <cell r="F2801" t="str">
            <v>Oulton Primary School</v>
          </cell>
          <cell r="G2801" t="str">
            <v>Maintained</v>
          </cell>
          <cell r="H2801" t="str">
            <v>Community school</v>
          </cell>
          <cell r="I2801">
            <v>23083</v>
          </cell>
          <cell r="J2801">
            <v>40903.199999999997</v>
          </cell>
        </row>
        <row r="2802">
          <cell r="B2802">
            <v>3832329</v>
          </cell>
          <cell r="C2802">
            <v>383</v>
          </cell>
          <cell r="D2802" t="str">
            <v>Leeds</v>
          </cell>
          <cell r="E2802">
            <v>2329</v>
          </cell>
          <cell r="F2802" t="str">
            <v>Bramham Primary School</v>
          </cell>
          <cell r="G2802" t="str">
            <v>Maintained</v>
          </cell>
          <cell r="H2802" t="str">
            <v>Community school</v>
          </cell>
          <cell r="I2802">
            <v>19711</v>
          </cell>
          <cell r="J2802">
            <v>38235.599999999999</v>
          </cell>
        </row>
        <row r="2803">
          <cell r="B2803">
            <v>3832331</v>
          </cell>
          <cell r="C2803">
            <v>383</v>
          </cell>
          <cell r="D2803" t="str">
            <v>Leeds</v>
          </cell>
          <cell r="E2803">
            <v>2331</v>
          </cell>
          <cell r="F2803" t="str">
            <v>Pudsey Bolton Royd Primary School</v>
          </cell>
          <cell r="G2803" t="str">
            <v>Maintained</v>
          </cell>
          <cell r="H2803" t="str">
            <v>Community school</v>
          </cell>
          <cell r="I2803">
            <v>29437</v>
          </cell>
          <cell r="J2803">
            <v>46016.1</v>
          </cell>
        </row>
        <row r="2804">
          <cell r="B2804">
            <v>3832334</v>
          </cell>
          <cell r="C2804">
            <v>383</v>
          </cell>
          <cell r="D2804" t="str">
            <v>Leeds</v>
          </cell>
          <cell r="E2804">
            <v>2334</v>
          </cell>
          <cell r="F2804" t="str">
            <v>West End Primary School</v>
          </cell>
          <cell r="G2804" t="str">
            <v>Maintained</v>
          </cell>
          <cell r="H2804" t="str">
            <v>Community school</v>
          </cell>
          <cell r="I2804">
            <v>22564</v>
          </cell>
          <cell r="J2804">
            <v>39124.799999999996</v>
          </cell>
        </row>
        <row r="2805">
          <cell r="B2805">
            <v>3832335</v>
          </cell>
          <cell r="C2805">
            <v>383</v>
          </cell>
          <cell r="D2805" t="str">
            <v>Leeds</v>
          </cell>
          <cell r="E2805">
            <v>2335</v>
          </cell>
          <cell r="F2805" t="str">
            <v>Southroyd Primary and Nursery School</v>
          </cell>
          <cell r="G2805" t="str">
            <v>Maintained</v>
          </cell>
          <cell r="H2805" t="str">
            <v>Foundation school</v>
          </cell>
          <cell r="I2805">
            <v>36309</v>
          </cell>
          <cell r="J2805">
            <v>62243.999999999993</v>
          </cell>
        </row>
        <row r="2806">
          <cell r="B2806">
            <v>3832336</v>
          </cell>
          <cell r="C2806">
            <v>383</v>
          </cell>
          <cell r="D2806" t="str">
            <v>Leeds</v>
          </cell>
          <cell r="E2806">
            <v>2336</v>
          </cell>
          <cell r="F2806" t="str">
            <v>Gildersome Primary School</v>
          </cell>
          <cell r="G2806" t="str">
            <v>Maintained</v>
          </cell>
          <cell r="H2806" t="str">
            <v>Community school</v>
          </cell>
          <cell r="I2806">
            <v>25806</v>
          </cell>
          <cell r="J2806">
            <v>40903.199999999997</v>
          </cell>
        </row>
        <row r="2807">
          <cell r="B2807">
            <v>3832338</v>
          </cell>
          <cell r="C2807">
            <v>383</v>
          </cell>
          <cell r="D2807" t="str">
            <v>Leeds</v>
          </cell>
          <cell r="E2807">
            <v>2338</v>
          </cell>
          <cell r="F2807" t="str">
            <v>Farsley Springbank Primary School</v>
          </cell>
          <cell r="G2807" t="str">
            <v>Maintained</v>
          </cell>
          <cell r="H2807" t="str">
            <v>Community school</v>
          </cell>
          <cell r="I2807">
            <v>41886</v>
          </cell>
          <cell r="J2807">
            <v>74248.2</v>
          </cell>
        </row>
        <row r="2808">
          <cell r="B2808">
            <v>3832347</v>
          </cell>
          <cell r="C2808">
            <v>383</v>
          </cell>
          <cell r="D2808" t="str">
            <v>Leeds</v>
          </cell>
          <cell r="E2808">
            <v>2347</v>
          </cell>
          <cell r="F2808" t="str">
            <v>Crossley Street Primary School</v>
          </cell>
          <cell r="G2808" t="str">
            <v>Maintained</v>
          </cell>
          <cell r="H2808" t="str">
            <v>Community school</v>
          </cell>
          <cell r="I2808">
            <v>21786</v>
          </cell>
          <cell r="J2808">
            <v>36901.799999999996</v>
          </cell>
        </row>
        <row r="2809">
          <cell r="B2809">
            <v>3832348</v>
          </cell>
          <cell r="C2809">
            <v>383</v>
          </cell>
          <cell r="D2809" t="str">
            <v>Leeds</v>
          </cell>
          <cell r="E2809">
            <v>2348</v>
          </cell>
          <cell r="F2809" t="str">
            <v>Tranmere Park Primary School</v>
          </cell>
          <cell r="G2809" t="str">
            <v>Maintained</v>
          </cell>
          <cell r="H2809" t="str">
            <v>Foundation school</v>
          </cell>
          <cell r="I2809">
            <v>33327</v>
          </cell>
          <cell r="J2809">
            <v>58242.6</v>
          </cell>
        </row>
        <row r="2810">
          <cell r="B2810">
            <v>3832356</v>
          </cell>
          <cell r="C2810">
            <v>383</v>
          </cell>
          <cell r="D2810" t="str">
            <v>Leeds</v>
          </cell>
          <cell r="E2810">
            <v>2356</v>
          </cell>
          <cell r="F2810" t="str">
            <v>Queensway Primary School</v>
          </cell>
          <cell r="G2810" t="str">
            <v>Maintained</v>
          </cell>
          <cell r="H2810" t="str">
            <v>Foundation school</v>
          </cell>
          <cell r="I2810">
            <v>10115</v>
          </cell>
          <cell r="J2810">
            <v>15560.999999999998</v>
          </cell>
        </row>
        <row r="2811">
          <cell r="B2811">
            <v>3832358</v>
          </cell>
          <cell r="C2811">
            <v>383</v>
          </cell>
          <cell r="D2811" t="str">
            <v>Leeds</v>
          </cell>
          <cell r="E2811">
            <v>2358</v>
          </cell>
          <cell r="F2811" t="str">
            <v>Yeadon Westfield Infant School</v>
          </cell>
          <cell r="G2811" t="str">
            <v>Maintained</v>
          </cell>
          <cell r="H2811" t="str">
            <v>Foundation school</v>
          </cell>
          <cell r="I2811">
            <v>33197</v>
          </cell>
          <cell r="J2811">
            <v>54241.2</v>
          </cell>
        </row>
        <row r="2812">
          <cell r="B2812">
            <v>3832363</v>
          </cell>
          <cell r="C2812">
            <v>383</v>
          </cell>
          <cell r="D2812" t="str">
            <v>Leeds</v>
          </cell>
          <cell r="E2812">
            <v>2363</v>
          </cell>
          <cell r="F2812" t="str">
            <v>Horsforth Newlaithes Primary School</v>
          </cell>
          <cell r="G2812" t="str">
            <v>Maintained</v>
          </cell>
          <cell r="H2812" t="str">
            <v>Community school</v>
          </cell>
          <cell r="I2812">
            <v>42404</v>
          </cell>
          <cell r="J2812">
            <v>70913.7</v>
          </cell>
        </row>
        <row r="2813">
          <cell r="B2813">
            <v>3832364</v>
          </cell>
          <cell r="C2813">
            <v>383</v>
          </cell>
          <cell r="D2813" t="str">
            <v>Leeds</v>
          </cell>
          <cell r="E2813">
            <v>2364</v>
          </cell>
          <cell r="F2813" t="str">
            <v>Westbrook Lane Primary School</v>
          </cell>
          <cell r="G2813" t="str">
            <v>Maintained</v>
          </cell>
          <cell r="H2813" t="str">
            <v>Community school</v>
          </cell>
          <cell r="I2813">
            <v>22823</v>
          </cell>
          <cell r="J2813">
            <v>37568.699999999997</v>
          </cell>
        </row>
        <row r="2814">
          <cell r="B2814">
            <v>3832365</v>
          </cell>
          <cell r="C2814">
            <v>383</v>
          </cell>
          <cell r="D2814" t="str">
            <v>Leeds</v>
          </cell>
          <cell r="E2814">
            <v>2365</v>
          </cell>
          <cell r="F2814" t="str">
            <v>Lowtown Primary School</v>
          </cell>
          <cell r="G2814" t="str">
            <v>Maintained</v>
          </cell>
          <cell r="H2814" t="str">
            <v>Community school</v>
          </cell>
          <cell r="I2814">
            <v>19192</v>
          </cell>
          <cell r="J2814">
            <v>30677.399999999998</v>
          </cell>
        </row>
        <row r="2815">
          <cell r="B2815">
            <v>3832369</v>
          </cell>
          <cell r="C2815">
            <v>383</v>
          </cell>
          <cell r="D2815" t="str">
            <v>Leeds</v>
          </cell>
          <cell r="E2815">
            <v>2369</v>
          </cell>
          <cell r="F2815" t="str">
            <v>Birchfield Primary School</v>
          </cell>
          <cell r="G2815" t="str">
            <v>Maintained</v>
          </cell>
          <cell r="H2815" t="str">
            <v>Community school</v>
          </cell>
          <cell r="I2815">
            <v>20748</v>
          </cell>
          <cell r="J2815">
            <v>32900.399999999994</v>
          </cell>
        </row>
        <row r="2816">
          <cell r="B2816">
            <v>3832382</v>
          </cell>
          <cell r="C2816">
            <v>383</v>
          </cell>
          <cell r="D2816" t="str">
            <v>Leeds</v>
          </cell>
          <cell r="E2816">
            <v>2382</v>
          </cell>
          <cell r="F2816" t="str">
            <v>Morley Victoria Primary School</v>
          </cell>
          <cell r="G2816" t="str">
            <v>Maintained</v>
          </cell>
          <cell r="H2816" t="str">
            <v>Community school</v>
          </cell>
          <cell r="I2816">
            <v>39422</v>
          </cell>
          <cell r="J2816">
            <v>65133.899999999994</v>
          </cell>
        </row>
        <row r="2817">
          <cell r="B2817">
            <v>3832385</v>
          </cell>
          <cell r="C2817">
            <v>383</v>
          </cell>
          <cell r="D2817" t="str">
            <v>Leeds</v>
          </cell>
          <cell r="E2817">
            <v>2385</v>
          </cell>
          <cell r="F2817" t="str">
            <v>Bardsey Primary School</v>
          </cell>
          <cell r="G2817" t="str">
            <v>Maintained</v>
          </cell>
          <cell r="H2817" t="str">
            <v>Foundation school</v>
          </cell>
          <cell r="I2817">
            <v>22175</v>
          </cell>
          <cell r="J2817">
            <v>37568.699999999997</v>
          </cell>
        </row>
        <row r="2818">
          <cell r="B2818">
            <v>3832389</v>
          </cell>
          <cell r="C2818">
            <v>383</v>
          </cell>
          <cell r="D2818" t="str">
            <v>Leeds</v>
          </cell>
          <cell r="E2818">
            <v>2389</v>
          </cell>
          <cell r="F2818" t="str">
            <v>Primrose Lane Primary School</v>
          </cell>
          <cell r="G2818" t="str">
            <v>Maintained</v>
          </cell>
          <cell r="H2818" t="str">
            <v>Foundation school</v>
          </cell>
          <cell r="I2818">
            <v>18155</v>
          </cell>
          <cell r="J2818">
            <v>33345</v>
          </cell>
        </row>
        <row r="2819">
          <cell r="B2819">
            <v>3832390</v>
          </cell>
          <cell r="C2819">
            <v>383</v>
          </cell>
          <cell r="D2819" t="str">
            <v>Leeds</v>
          </cell>
          <cell r="E2819">
            <v>2390</v>
          </cell>
          <cell r="F2819" t="str">
            <v>Wigton Moor Primary School</v>
          </cell>
          <cell r="G2819" t="str">
            <v>Maintained</v>
          </cell>
          <cell r="H2819" t="str">
            <v>Community school</v>
          </cell>
          <cell r="I2819">
            <v>40978</v>
          </cell>
          <cell r="J2819">
            <v>68913</v>
          </cell>
        </row>
        <row r="2820">
          <cell r="B2820">
            <v>3832397</v>
          </cell>
          <cell r="C2820">
            <v>383</v>
          </cell>
          <cell r="D2820" t="str">
            <v>Leeds</v>
          </cell>
          <cell r="E2820">
            <v>2397</v>
          </cell>
          <cell r="F2820" t="str">
            <v>Ninelands Primary School</v>
          </cell>
          <cell r="G2820" t="str">
            <v>Maintained</v>
          </cell>
          <cell r="H2820" t="str">
            <v>Foundation school</v>
          </cell>
          <cell r="I2820">
            <v>41107</v>
          </cell>
          <cell r="J2820">
            <v>70024.5</v>
          </cell>
        </row>
        <row r="2821">
          <cell r="B2821">
            <v>3832398</v>
          </cell>
          <cell r="C2821">
            <v>383</v>
          </cell>
          <cell r="D2821" t="str">
            <v>Leeds</v>
          </cell>
          <cell r="E2821">
            <v>2398</v>
          </cell>
          <cell r="F2821" t="str">
            <v>Broadgate Primary School</v>
          </cell>
          <cell r="G2821" t="str">
            <v>Maintained</v>
          </cell>
          <cell r="H2821" t="str">
            <v>Community school</v>
          </cell>
          <cell r="I2821">
            <v>36180</v>
          </cell>
          <cell r="J2821">
            <v>61354.799999999996</v>
          </cell>
        </row>
        <row r="2822">
          <cell r="B2822">
            <v>3832400</v>
          </cell>
          <cell r="C2822">
            <v>383</v>
          </cell>
          <cell r="D2822" t="str">
            <v>Leeds</v>
          </cell>
          <cell r="E2822">
            <v>2400</v>
          </cell>
          <cell r="F2822" t="str">
            <v>Deighton Gates Primary School</v>
          </cell>
          <cell r="G2822" t="str">
            <v>Maintained</v>
          </cell>
          <cell r="H2822" t="str">
            <v>Foundation school</v>
          </cell>
          <cell r="I2822">
            <v>21786</v>
          </cell>
          <cell r="J2822">
            <v>36901.799999999996</v>
          </cell>
        </row>
        <row r="2823">
          <cell r="B2823">
            <v>3832401</v>
          </cell>
          <cell r="C2823">
            <v>383</v>
          </cell>
          <cell r="D2823" t="str">
            <v>Leeds</v>
          </cell>
          <cell r="E2823">
            <v>2401</v>
          </cell>
          <cell r="F2823" t="str">
            <v>Ashfield Primary School</v>
          </cell>
          <cell r="G2823" t="str">
            <v>Maintained</v>
          </cell>
          <cell r="H2823" t="str">
            <v>Community school</v>
          </cell>
          <cell r="I2823">
            <v>14394</v>
          </cell>
          <cell r="J2823">
            <v>24675.3</v>
          </cell>
        </row>
        <row r="2824">
          <cell r="B2824">
            <v>3832403</v>
          </cell>
          <cell r="C2824">
            <v>383</v>
          </cell>
          <cell r="D2824" t="str">
            <v>Leeds</v>
          </cell>
          <cell r="E2824">
            <v>2403</v>
          </cell>
          <cell r="F2824" t="str">
            <v>Westgate Primary School</v>
          </cell>
          <cell r="G2824" t="str">
            <v>Maintained</v>
          </cell>
          <cell r="H2824" t="str">
            <v>Community school</v>
          </cell>
          <cell r="I2824">
            <v>20359</v>
          </cell>
          <cell r="J2824">
            <v>35568</v>
          </cell>
        </row>
        <row r="2825">
          <cell r="B2825">
            <v>3832405</v>
          </cell>
          <cell r="C2825">
            <v>383</v>
          </cell>
          <cell r="D2825" t="str">
            <v>Leeds</v>
          </cell>
          <cell r="E2825">
            <v>2405</v>
          </cell>
          <cell r="F2825" t="str">
            <v>Otley the Whartons Primary School</v>
          </cell>
          <cell r="G2825" t="str">
            <v>Maintained</v>
          </cell>
          <cell r="H2825" t="str">
            <v>Community school</v>
          </cell>
          <cell r="I2825">
            <v>12320</v>
          </cell>
          <cell r="J2825">
            <v>23341.5</v>
          </cell>
        </row>
        <row r="2826">
          <cell r="B2826">
            <v>3832407</v>
          </cell>
          <cell r="C2826">
            <v>383</v>
          </cell>
          <cell r="D2826" t="str">
            <v>Leeds</v>
          </cell>
          <cell r="E2826">
            <v>2407</v>
          </cell>
          <cell r="F2826" t="str">
            <v>Beecroft Primary School</v>
          </cell>
          <cell r="G2826" t="str">
            <v>Maintained</v>
          </cell>
          <cell r="H2826" t="str">
            <v>Community school</v>
          </cell>
          <cell r="I2826">
            <v>29955</v>
          </cell>
          <cell r="J2826">
            <v>54908.1</v>
          </cell>
        </row>
        <row r="2827">
          <cell r="B2827">
            <v>3832408</v>
          </cell>
          <cell r="C2827">
            <v>383</v>
          </cell>
          <cell r="D2827" t="str">
            <v>Leeds</v>
          </cell>
          <cell r="E2827">
            <v>2408</v>
          </cell>
          <cell r="F2827" t="str">
            <v>Blenheim Primary School</v>
          </cell>
          <cell r="G2827" t="str">
            <v>Maintained</v>
          </cell>
          <cell r="H2827" t="str">
            <v>Foundation school</v>
          </cell>
          <cell r="I2827">
            <v>26195</v>
          </cell>
          <cell r="J2827">
            <v>44237.7</v>
          </cell>
        </row>
        <row r="2828">
          <cell r="B2828">
            <v>3832409</v>
          </cell>
          <cell r="C2828">
            <v>383</v>
          </cell>
          <cell r="D2828" t="str">
            <v>Leeds</v>
          </cell>
          <cell r="E2828">
            <v>2409</v>
          </cell>
          <cell r="F2828" t="str">
            <v>Brudenell Primary School</v>
          </cell>
          <cell r="G2828" t="str">
            <v>Maintained</v>
          </cell>
          <cell r="H2828" t="str">
            <v>Foundation school</v>
          </cell>
          <cell r="I2828">
            <v>18674</v>
          </cell>
          <cell r="J2828">
            <v>26898.3</v>
          </cell>
        </row>
        <row r="2829">
          <cell r="B2829">
            <v>3832410</v>
          </cell>
          <cell r="C2829">
            <v>383</v>
          </cell>
          <cell r="D2829" t="str">
            <v>Leeds</v>
          </cell>
          <cell r="E2829">
            <v>2410</v>
          </cell>
          <cell r="F2829" t="str">
            <v>Iveson Primary School</v>
          </cell>
          <cell r="G2829" t="str">
            <v>Maintained</v>
          </cell>
          <cell r="H2829" t="str">
            <v>Foundation school</v>
          </cell>
          <cell r="I2829">
            <v>25417</v>
          </cell>
          <cell r="J2829">
            <v>48905.999999999993</v>
          </cell>
        </row>
        <row r="2830">
          <cell r="B2830">
            <v>3832411</v>
          </cell>
          <cell r="C2830">
            <v>383</v>
          </cell>
          <cell r="D2830" t="str">
            <v>Leeds</v>
          </cell>
          <cell r="E2830">
            <v>2411</v>
          </cell>
          <cell r="F2830" t="str">
            <v>Kirkstall Valley Primary School</v>
          </cell>
          <cell r="G2830" t="str">
            <v>Maintained</v>
          </cell>
          <cell r="H2830" t="str">
            <v>Community school</v>
          </cell>
          <cell r="I2830">
            <v>14913</v>
          </cell>
          <cell r="J2830">
            <v>24897.599999999999</v>
          </cell>
        </row>
        <row r="2831">
          <cell r="B2831">
            <v>3832412</v>
          </cell>
          <cell r="C2831">
            <v>383</v>
          </cell>
          <cell r="D2831" t="str">
            <v>Leeds</v>
          </cell>
          <cell r="E2831">
            <v>2412</v>
          </cell>
          <cell r="F2831" t="str">
            <v>Little London Community Primary School</v>
          </cell>
          <cell r="G2831" t="str">
            <v>Maintained</v>
          </cell>
          <cell r="H2831" t="str">
            <v>Foundation school</v>
          </cell>
          <cell r="I2831">
            <v>41886</v>
          </cell>
          <cell r="J2831">
            <v>57797.999999999993</v>
          </cell>
        </row>
        <row r="2832">
          <cell r="B2832">
            <v>3832413</v>
          </cell>
          <cell r="C2832">
            <v>383</v>
          </cell>
          <cell r="D2832" t="str">
            <v>Leeds</v>
          </cell>
          <cell r="E2832">
            <v>2413</v>
          </cell>
          <cell r="F2832" t="str">
            <v>Quarry Mount Primary School</v>
          </cell>
          <cell r="G2832" t="str">
            <v>Maintained</v>
          </cell>
          <cell r="H2832" t="str">
            <v>Foundation school</v>
          </cell>
          <cell r="I2832">
            <v>10764</v>
          </cell>
          <cell r="J2832">
            <v>20673.899999999998</v>
          </cell>
        </row>
        <row r="2833">
          <cell r="B2833">
            <v>3832414</v>
          </cell>
          <cell r="C2833">
            <v>383</v>
          </cell>
          <cell r="D2833" t="str">
            <v>Leeds</v>
          </cell>
          <cell r="E2833">
            <v>2414</v>
          </cell>
          <cell r="F2833" t="str">
            <v>Spring Bank Primary School</v>
          </cell>
          <cell r="G2833" t="str">
            <v>Maintained</v>
          </cell>
          <cell r="H2833" t="str">
            <v>Community school</v>
          </cell>
          <cell r="I2833">
            <v>18285</v>
          </cell>
          <cell r="J2833">
            <v>26898.3</v>
          </cell>
        </row>
        <row r="2834">
          <cell r="B2834">
            <v>3832415</v>
          </cell>
          <cell r="C2834">
            <v>383</v>
          </cell>
          <cell r="D2834" t="str">
            <v>Leeds</v>
          </cell>
          <cell r="E2834">
            <v>2415</v>
          </cell>
          <cell r="F2834" t="str">
            <v>Rosebank Primary School</v>
          </cell>
          <cell r="G2834" t="str">
            <v>Maintained</v>
          </cell>
          <cell r="H2834" t="str">
            <v>Foundation school</v>
          </cell>
          <cell r="I2834">
            <v>25157</v>
          </cell>
          <cell r="J2834">
            <v>36901.799999999996</v>
          </cell>
        </row>
        <row r="2835">
          <cell r="B2835">
            <v>3832416</v>
          </cell>
          <cell r="C2835">
            <v>383</v>
          </cell>
          <cell r="D2835" t="str">
            <v>Leeds</v>
          </cell>
          <cell r="E2835">
            <v>2416</v>
          </cell>
          <cell r="F2835" t="str">
            <v>Adel Primary School</v>
          </cell>
          <cell r="G2835" t="str">
            <v>Maintained</v>
          </cell>
          <cell r="H2835" t="str">
            <v>Community school</v>
          </cell>
          <cell r="I2835">
            <v>22305</v>
          </cell>
          <cell r="J2835">
            <v>37124.1</v>
          </cell>
        </row>
        <row r="2836">
          <cell r="B2836">
            <v>3832417</v>
          </cell>
          <cell r="C2836">
            <v>383</v>
          </cell>
          <cell r="D2836" t="str">
            <v>Leeds</v>
          </cell>
          <cell r="E2836">
            <v>2417</v>
          </cell>
          <cell r="F2836" t="str">
            <v>Hawksworth Wood Primary School</v>
          </cell>
          <cell r="G2836" t="str">
            <v>Maintained</v>
          </cell>
          <cell r="H2836" t="str">
            <v>Community school</v>
          </cell>
          <cell r="I2836">
            <v>19192</v>
          </cell>
          <cell r="J2836">
            <v>34901.1</v>
          </cell>
        </row>
        <row r="2837">
          <cell r="B2837">
            <v>3832418</v>
          </cell>
          <cell r="C2837">
            <v>383</v>
          </cell>
          <cell r="D2837" t="str">
            <v>Leeds</v>
          </cell>
          <cell r="E2837">
            <v>2418</v>
          </cell>
          <cell r="F2837" t="str">
            <v>Cookridge Primary School</v>
          </cell>
          <cell r="G2837" t="str">
            <v>Maintained</v>
          </cell>
          <cell r="H2837" t="str">
            <v>Foundation school</v>
          </cell>
          <cell r="I2837">
            <v>26325</v>
          </cell>
          <cell r="J2837">
            <v>44904.6</v>
          </cell>
        </row>
        <row r="2838">
          <cell r="B2838">
            <v>3832420</v>
          </cell>
          <cell r="C2838">
            <v>383</v>
          </cell>
          <cell r="D2838" t="str">
            <v>Leeds</v>
          </cell>
          <cell r="E2838">
            <v>2420</v>
          </cell>
          <cell r="F2838" t="str">
            <v>Ireland Wood Primary School</v>
          </cell>
          <cell r="G2838" t="str">
            <v>Maintained</v>
          </cell>
          <cell r="H2838" t="str">
            <v>Foundation school</v>
          </cell>
          <cell r="I2838">
            <v>34494</v>
          </cell>
          <cell r="J2838">
            <v>55352.7</v>
          </cell>
        </row>
        <row r="2839">
          <cell r="B2839">
            <v>3832421</v>
          </cell>
          <cell r="C2839">
            <v>383</v>
          </cell>
          <cell r="D2839" t="str">
            <v>Leeds</v>
          </cell>
          <cell r="E2839">
            <v>2421</v>
          </cell>
          <cell r="F2839" t="str">
            <v>Weetwood Primary School</v>
          </cell>
          <cell r="G2839" t="str">
            <v>Maintained</v>
          </cell>
          <cell r="H2839" t="str">
            <v>Community school</v>
          </cell>
          <cell r="I2839">
            <v>23212</v>
          </cell>
          <cell r="J2839">
            <v>38235.599999999999</v>
          </cell>
        </row>
        <row r="2840">
          <cell r="B2840">
            <v>3832425</v>
          </cell>
          <cell r="C2840">
            <v>383</v>
          </cell>
          <cell r="D2840" t="str">
            <v>Leeds</v>
          </cell>
          <cell r="E2840">
            <v>2425</v>
          </cell>
          <cell r="F2840" t="str">
            <v>Bankside Primary School</v>
          </cell>
          <cell r="G2840" t="str">
            <v>Maintained</v>
          </cell>
          <cell r="H2840" t="str">
            <v>Foundation school</v>
          </cell>
          <cell r="I2840">
            <v>53556</v>
          </cell>
          <cell r="J2840">
            <v>77138.099999999991</v>
          </cell>
        </row>
        <row r="2841">
          <cell r="B2841">
            <v>3832427</v>
          </cell>
          <cell r="C2841">
            <v>383</v>
          </cell>
          <cell r="D2841" t="str">
            <v>Leeds</v>
          </cell>
          <cell r="E2841">
            <v>2427</v>
          </cell>
          <cell r="F2841" t="str">
            <v>Chapel Allerton Primary School</v>
          </cell>
          <cell r="G2841" t="str">
            <v>Maintained</v>
          </cell>
          <cell r="H2841" t="str">
            <v>Community school</v>
          </cell>
          <cell r="I2841">
            <v>40978</v>
          </cell>
          <cell r="J2841">
            <v>68690.7</v>
          </cell>
        </row>
        <row r="2842">
          <cell r="B2842">
            <v>3832428</v>
          </cell>
          <cell r="C2842">
            <v>383</v>
          </cell>
          <cell r="D2842" t="str">
            <v>Leeds</v>
          </cell>
          <cell r="E2842">
            <v>2428</v>
          </cell>
          <cell r="F2842" t="str">
            <v>Gledhow Primary School</v>
          </cell>
          <cell r="G2842" t="str">
            <v>Maintained</v>
          </cell>
          <cell r="H2842" t="str">
            <v>Community school</v>
          </cell>
          <cell r="I2842">
            <v>58873</v>
          </cell>
          <cell r="J2842">
            <v>97145.099999999991</v>
          </cell>
        </row>
        <row r="2843">
          <cell r="B2843">
            <v>3832432</v>
          </cell>
          <cell r="C2843">
            <v>383</v>
          </cell>
          <cell r="D2843" t="str">
            <v>Leeds</v>
          </cell>
          <cell r="E2843">
            <v>2432</v>
          </cell>
          <cell r="F2843" t="str">
            <v>Talbot Primary School</v>
          </cell>
          <cell r="G2843" t="str">
            <v>Maintained</v>
          </cell>
          <cell r="H2843" t="str">
            <v>Community school</v>
          </cell>
          <cell r="I2843">
            <v>42145</v>
          </cell>
          <cell r="J2843">
            <v>74692.799999999988</v>
          </cell>
        </row>
        <row r="2844">
          <cell r="B2844">
            <v>3832433</v>
          </cell>
          <cell r="C2844">
            <v>383</v>
          </cell>
          <cell r="D2844" t="str">
            <v>Leeds</v>
          </cell>
          <cell r="E2844">
            <v>2433</v>
          </cell>
          <cell r="F2844" t="str">
            <v>Bracken Edge Primary School</v>
          </cell>
          <cell r="G2844" t="str">
            <v>Maintained</v>
          </cell>
          <cell r="H2844" t="str">
            <v>Community school</v>
          </cell>
          <cell r="I2844">
            <v>29826</v>
          </cell>
          <cell r="J2844">
            <v>44015.399999999994</v>
          </cell>
        </row>
        <row r="2845">
          <cell r="B2845">
            <v>3832434</v>
          </cell>
          <cell r="C2845">
            <v>383</v>
          </cell>
          <cell r="D2845" t="str">
            <v>Leeds</v>
          </cell>
          <cell r="E2845">
            <v>2434</v>
          </cell>
          <cell r="F2845" t="str">
            <v>Kerr Mackie Primary School</v>
          </cell>
          <cell r="G2845" t="str">
            <v>Maintained</v>
          </cell>
          <cell r="H2845" t="str">
            <v>Community school</v>
          </cell>
          <cell r="I2845">
            <v>37995</v>
          </cell>
          <cell r="J2845">
            <v>61354.799999999996</v>
          </cell>
        </row>
        <row r="2846">
          <cell r="B2846">
            <v>3832436</v>
          </cell>
          <cell r="C2846">
            <v>383</v>
          </cell>
          <cell r="D2846" t="str">
            <v>Leeds</v>
          </cell>
          <cell r="E2846">
            <v>2436</v>
          </cell>
          <cell r="F2846" t="str">
            <v>Alwoodley Primary School</v>
          </cell>
          <cell r="G2846" t="str">
            <v>Maintained</v>
          </cell>
          <cell r="H2846" t="str">
            <v>Community school</v>
          </cell>
          <cell r="I2846">
            <v>38773</v>
          </cell>
          <cell r="J2846">
            <v>63577.799999999996</v>
          </cell>
        </row>
        <row r="2847">
          <cell r="B2847">
            <v>3832437</v>
          </cell>
          <cell r="C2847">
            <v>383</v>
          </cell>
          <cell r="D2847" t="str">
            <v>Leeds</v>
          </cell>
          <cell r="E2847">
            <v>2437</v>
          </cell>
          <cell r="F2847" t="str">
            <v>Manor Wood Primary School Formally Carr Manor Primary School</v>
          </cell>
          <cell r="G2847" t="str">
            <v>Maintained</v>
          </cell>
          <cell r="H2847" t="str">
            <v>Community school</v>
          </cell>
          <cell r="I2847">
            <v>40329</v>
          </cell>
          <cell r="J2847">
            <v>67579.199999999997</v>
          </cell>
        </row>
        <row r="2848">
          <cell r="B2848">
            <v>3832438</v>
          </cell>
          <cell r="C2848">
            <v>383</v>
          </cell>
          <cell r="D2848" t="str">
            <v>Leeds</v>
          </cell>
          <cell r="E2848">
            <v>2438</v>
          </cell>
          <cell r="F2848" t="str">
            <v>Highfield Primary School</v>
          </cell>
          <cell r="G2848" t="str">
            <v>Maintained</v>
          </cell>
          <cell r="H2848" t="str">
            <v>Community school</v>
          </cell>
          <cell r="I2848">
            <v>41626</v>
          </cell>
          <cell r="J2848">
            <v>71358.299999999988</v>
          </cell>
        </row>
        <row r="2849">
          <cell r="B2849">
            <v>3832439</v>
          </cell>
          <cell r="C2849">
            <v>383</v>
          </cell>
          <cell r="D2849" t="str">
            <v>Leeds</v>
          </cell>
          <cell r="E2849">
            <v>2439</v>
          </cell>
          <cell r="F2849" t="str">
            <v>Moor Allerton Hall Primary School</v>
          </cell>
          <cell r="G2849" t="str">
            <v>Maintained</v>
          </cell>
          <cell r="H2849" t="str">
            <v>Community school</v>
          </cell>
          <cell r="I2849">
            <v>45646</v>
          </cell>
          <cell r="J2849">
            <v>77805</v>
          </cell>
        </row>
        <row r="2850">
          <cell r="B2850">
            <v>3832440</v>
          </cell>
          <cell r="C2850">
            <v>383</v>
          </cell>
          <cell r="D2850" t="str">
            <v>Leeds</v>
          </cell>
          <cell r="E2850">
            <v>2440</v>
          </cell>
          <cell r="F2850" t="str">
            <v>Moortown Primary School</v>
          </cell>
          <cell r="G2850" t="str">
            <v>Maintained</v>
          </cell>
          <cell r="H2850" t="str">
            <v>Community school</v>
          </cell>
          <cell r="I2850">
            <v>21527</v>
          </cell>
          <cell r="J2850">
            <v>38235.599999999999</v>
          </cell>
        </row>
        <row r="2851">
          <cell r="B2851">
            <v>3832441</v>
          </cell>
          <cell r="C2851">
            <v>383</v>
          </cell>
          <cell r="D2851" t="str">
            <v>Leeds</v>
          </cell>
          <cell r="E2851">
            <v>2441</v>
          </cell>
          <cell r="F2851" t="str">
            <v>Shadwell Primary School</v>
          </cell>
          <cell r="G2851" t="str">
            <v>Maintained</v>
          </cell>
          <cell r="H2851" t="str">
            <v>Community school</v>
          </cell>
          <cell r="I2851">
            <v>22175</v>
          </cell>
          <cell r="J2851">
            <v>38680.199999999997</v>
          </cell>
        </row>
        <row r="2852">
          <cell r="B2852">
            <v>3832444</v>
          </cell>
          <cell r="C2852">
            <v>383</v>
          </cell>
          <cell r="D2852" t="str">
            <v>Leeds</v>
          </cell>
          <cell r="E2852">
            <v>2444</v>
          </cell>
          <cell r="F2852" t="str">
            <v>Beechwood Primary School</v>
          </cell>
          <cell r="G2852" t="str">
            <v>Maintained</v>
          </cell>
          <cell r="H2852" t="str">
            <v>Foundation school</v>
          </cell>
          <cell r="I2852">
            <v>21527</v>
          </cell>
          <cell r="J2852">
            <v>35568</v>
          </cell>
        </row>
        <row r="2853">
          <cell r="B2853">
            <v>3832447</v>
          </cell>
          <cell r="C2853">
            <v>383</v>
          </cell>
          <cell r="D2853" t="str">
            <v>Leeds</v>
          </cell>
          <cell r="E2853">
            <v>2447</v>
          </cell>
          <cell r="F2853" t="str">
            <v>Grange Farm Primary School</v>
          </cell>
          <cell r="G2853" t="str">
            <v>Maintained</v>
          </cell>
          <cell r="H2853" t="str">
            <v>Foundation school</v>
          </cell>
          <cell r="I2853">
            <v>22305</v>
          </cell>
          <cell r="J2853">
            <v>37346.399999999994</v>
          </cell>
        </row>
        <row r="2854">
          <cell r="B2854">
            <v>3832448</v>
          </cell>
          <cell r="C2854">
            <v>383</v>
          </cell>
          <cell r="D2854" t="str">
            <v>Leeds</v>
          </cell>
          <cell r="E2854">
            <v>2448</v>
          </cell>
          <cell r="F2854" t="str">
            <v>Grimes Dyke Primary School</v>
          </cell>
          <cell r="G2854" t="str">
            <v>Maintained</v>
          </cell>
          <cell r="H2854" t="str">
            <v>Community school</v>
          </cell>
          <cell r="I2854">
            <v>11542</v>
          </cell>
          <cell r="J2854">
            <v>18006.3</v>
          </cell>
        </row>
        <row r="2855">
          <cell r="B2855">
            <v>3832449</v>
          </cell>
          <cell r="C2855">
            <v>383</v>
          </cell>
          <cell r="D2855" t="str">
            <v>Leeds</v>
          </cell>
          <cell r="E2855">
            <v>2449</v>
          </cell>
          <cell r="F2855" t="str">
            <v>Harehills Primary School</v>
          </cell>
          <cell r="G2855" t="str">
            <v>Maintained</v>
          </cell>
          <cell r="H2855" t="str">
            <v>Community school</v>
          </cell>
          <cell r="I2855">
            <v>52389</v>
          </cell>
          <cell r="J2855">
            <v>74248.2</v>
          </cell>
        </row>
        <row r="2856">
          <cell r="B2856">
            <v>3832450</v>
          </cell>
          <cell r="C2856">
            <v>383</v>
          </cell>
          <cell r="D2856" t="str">
            <v>Leeds</v>
          </cell>
          <cell r="E2856">
            <v>2450</v>
          </cell>
          <cell r="F2856" t="str">
            <v>Hovingham Primary School</v>
          </cell>
          <cell r="G2856" t="str">
            <v>Maintained</v>
          </cell>
          <cell r="H2856" t="str">
            <v>Community school</v>
          </cell>
          <cell r="I2856">
            <v>50055</v>
          </cell>
          <cell r="J2856">
            <v>60020.999999999993</v>
          </cell>
        </row>
        <row r="2857">
          <cell r="B2857">
            <v>3832452</v>
          </cell>
          <cell r="C2857">
            <v>383</v>
          </cell>
          <cell r="D2857" t="str">
            <v>Leeds</v>
          </cell>
          <cell r="E2857">
            <v>2452</v>
          </cell>
          <cell r="F2857" t="str">
            <v>Seacroft Grange Primary School</v>
          </cell>
          <cell r="G2857" t="str">
            <v>Maintained</v>
          </cell>
          <cell r="H2857" t="str">
            <v>Foundation school</v>
          </cell>
          <cell r="I2857">
            <v>8429</v>
          </cell>
          <cell r="J2857">
            <v>14449.499999999998</v>
          </cell>
        </row>
        <row r="2858">
          <cell r="B2858">
            <v>3832456</v>
          </cell>
          <cell r="C2858">
            <v>383</v>
          </cell>
          <cell r="D2858" t="str">
            <v>Leeds</v>
          </cell>
          <cell r="E2858">
            <v>2456</v>
          </cell>
          <cell r="F2858" t="str">
            <v>White Laith Primary School</v>
          </cell>
          <cell r="G2858" t="str">
            <v>Maintained</v>
          </cell>
          <cell r="H2858" t="str">
            <v>Foundation school</v>
          </cell>
          <cell r="I2858">
            <v>15172</v>
          </cell>
          <cell r="J2858">
            <v>27787.499999999996</v>
          </cell>
        </row>
        <row r="2859">
          <cell r="B2859">
            <v>3832457</v>
          </cell>
          <cell r="C2859">
            <v>383</v>
          </cell>
          <cell r="D2859" t="str">
            <v>Leeds</v>
          </cell>
          <cell r="E2859">
            <v>2457</v>
          </cell>
          <cell r="F2859" t="str">
            <v>Wykebeck Primary School</v>
          </cell>
          <cell r="G2859" t="str">
            <v>Maintained</v>
          </cell>
          <cell r="H2859" t="str">
            <v>Community school</v>
          </cell>
          <cell r="I2859">
            <v>16599</v>
          </cell>
          <cell r="J2859">
            <v>19784.699999999997</v>
          </cell>
        </row>
        <row r="2860">
          <cell r="B2860">
            <v>3832458</v>
          </cell>
          <cell r="C2860">
            <v>383</v>
          </cell>
          <cell r="D2860" t="str">
            <v>Leeds</v>
          </cell>
          <cell r="E2860">
            <v>2458</v>
          </cell>
          <cell r="F2860" t="str">
            <v>Cross Gates Primary School</v>
          </cell>
          <cell r="G2860" t="str">
            <v>Maintained</v>
          </cell>
          <cell r="H2860" t="str">
            <v>Foundation school</v>
          </cell>
          <cell r="I2860">
            <v>14783</v>
          </cell>
          <cell r="J2860">
            <v>24452.999999999996</v>
          </cell>
        </row>
        <row r="2861">
          <cell r="B2861">
            <v>3832462</v>
          </cell>
          <cell r="C2861">
            <v>383</v>
          </cell>
          <cell r="D2861" t="str">
            <v>Leeds</v>
          </cell>
          <cell r="E2861">
            <v>2462</v>
          </cell>
          <cell r="F2861" t="str">
            <v>Shakespeare Primary School</v>
          </cell>
          <cell r="G2861" t="str">
            <v>Maintained</v>
          </cell>
          <cell r="H2861" t="str">
            <v>Community school</v>
          </cell>
          <cell r="I2861">
            <v>39811</v>
          </cell>
          <cell r="J2861">
            <v>63577.799999999996</v>
          </cell>
        </row>
        <row r="2862">
          <cell r="B2862">
            <v>3832464</v>
          </cell>
          <cell r="C2862">
            <v>383</v>
          </cell>
          <cell r="D2862" t="str">
            <v>Leeds</v>
          </cell>
          <cell r="E2862">
            <v>2464</v>
          </cell>
          <cell r="F2862" t="str">
            <v>Manston Primary School</v>
          </cell>
          <cell r="G2862" t="str">
            <v>Maintained</v>
          </cell>
          <cell r="H2862" t="str">
            <v>Community school</v>
          </cell>
          <cell r="I2862">
            <v>14913</v>
          </cell>
          <cell r="J2862">
            <v>23119.199999999997</v>
          </cell>
        </row>
        <row r="2863">
          <cell r="B2863">
            <v>3832467</v>
          </cell>
          <cell r="C2863">
            <v>383</v>
          </cell>
          <cell r="D2863" t="str">
            <v>Leeds</v>
          </cell>
          <cell r="E2863">
            <v>2467</v>
          </cell>
          <cell r="F2863" t="str">
            <v>Parklands Primary School</v>
          </cell>
          <cell r="G2863" t="str">
            <v>Maintained</v>
          </cell>
          <cell r="H2863" t="str">
            <v>Community school</v>
          </cell>
          <cell r="I2863">
            <v>19581</v>
          </cell>
          <cell r="J2863">
            <v>39347.1</v>
          </cell>
        </row>
        <row r="2864">
          <cell r="B2864">
            <v>3832468</v>
          </cell>
          <cell r="C2864">
            <v>383</v>
          </cell>
          <cell r="D2864" t="str">
            <v>Leeds</v>
          </cell>
          <cell r="E2864">
            <v>2468</v>
          </cell>
          <cell r="F2864" t="str">
            <v>Swarcliffe Primary School</v>
          </cell>
          <cell r="G2864" t="str">
            <v>Maintained</v>
          </cell>
          <cell r="H2864" t="str">
            <v>Community school</v>
          </cell>
          <cell r="I2864">
            <v>17118</v>
          </cell>
          <cell r="J2864">
            <v>28232.1</v>
          </cell>
        </row>
        <row r="2865">
          <cell r="B2865">
            <v>3832469</v>
          </cell>
          <cell r="C2865">
            <v>383</v>
          </cell>
          <cell r="D2865" t="str">
            <v>Leeds</v>
          </cell>
          <cell r="E2865">
            <v>2469</v>
          </cell>
          <cell r="F2865" t="str">
            <v>Fieldhead Carr Primary School</v>
          </cell>
          <cell r="G2865" t="str">
            <v>Maintained</v>
          </cell>
          <cell r="H2865" t="str">
            <v>Community school</v>
          </cell>
          <cell r="I2865">
            <v>22175</v>
          </cell>
          <cell r="J2865">
            <v>40680.899999999994</v>
          </cell>
        </row>
        <row r="2866">
          <cell r="B2866">
            <v>3832470</v>
          </cell>
          <cell r="C2866">
            <v>383</v>
          </cell>
          <cell r="D2866" t="str">
            <v>Leeds</v>
          </cell>
          <cell r="E2866">
            <v>2470</v>
          </cell>
          <cell r="F2866" t="str">
            <v>Beeston Primary School</v>
          </cell>
          <cell r="G2866" t="str">
            <v>Maintained</v>
          </cell>
          <cell r="H2866" t="str">
            <v>Foundation school</v>
          </cell>
          <cell r="I2866">
            <v>48499</v>
          </cell>
          <cell r="J2866">
            <v>75359.7</v>
          </cell>
        </row>
        <row r="2867">
          <cell r="B2867">
            <v>3832471</v>
          </cell>
          <cell r="C2867">
            <v>383</v>
          </cell>
          <cell r="D2867" t="str">
            <v>Leeds</v>
          </cell>
          <cell r="E2867">
            <v>2471</v>
          </cell>
          <cell r="F2867" t="str">
            <v>Windmill Primary School</v>
          </cell>
          <cell r="G2867" t="str">
            <v>Maintained</v>
          </cell>
          <cell r="H2867" t="str">
            <v>Community school</v>
          </cell>
          <cell r="I2867">
            <v>25287</v>
          </cell>
          <cell r="J2867">
            <v>39347.1</v>
          </cell>
        </row>
        <row r="2868">
          <cell r="B2868">
            <v>3832473</v>
          </cell>
          <cell r="C2868">
            <v>383</v>
          </cell>
          <cell r="D2868" t="str">
            <v>Leeds</v>
          </cell>
          <cell r="E2868">
            <v>2473</v>
          </cell>
          <cell r="F2868" t="str">
            <v>Greenmount Primary School</v>
          </cell>
          <cell r="G2868" t="str">
            <v>Maintained</v>
          </cell>
          <cell r="H2868" t="str">
            <v>Community school</v>
          </cell>
          <cell r="I2868">
            <v>31641</v>
          </cell>
          <cell r="J2868">
            <v>56019.6</v>
          </cell>
        </row>
        <row r="2869">
          <cell r="B2869">
            <v>3832474</v>
          </cell>
          <cell r="C2869">
            <v>383</v>
          </cell>
          <cell r="D2869" t="str">
            <v>Leeds</v>
          </cell>
          <cell r="E2869">
            <v>2474</v>
          </cell>
          <cell r="F2869" t="str">
            <v>Hunslet Carr Primary School</v>
          </cell>
          <cell r="G2869" t="str">
            <v>Maintained</v>
          </cell>
          <cell r="H2869" t="str">
            <v>Community school</v>
          </cell>
          <cell r="I2869">
            <v>23212</v>
          </cell>
          <cell r="J2869">
            <v>34011.899999999994</v>
          </cell>
        </row>
        <row r="2870">
          <cell r="B2870">
            <v>3832475</v>
          </cell>
          <cell r="C2870">
            <v>383</v>
          </cell>
          <cell r="D2870" t="str">
            <v>Leeds</v>
          </cell>
          <cell r="E2870">
            <v>2475</v>
          </cell>
          <cell r="F2870" t="str">
            <v>Hunslet Moor Primary School</v>
          </cell>
          <cell r="G2870" t="str">
            <v>Maintained</v>
          </cell>
          <cell r="H2870" t="str">
            <v>Community school</v>
          </cell>
          <cell r="I2870">
            <v>28918</v>
          </cell>
          <cell r="J2870">
            <v>49795.199999999997</v>
          </cell>
        </row>
        <row r="2871">
          <cell r="B2871">
            <v>3832476</v>
          </cell>
          <cell r="C2871">
            <v>383</v>
          </cell>
          <cell r="D2871" t="str">
            <v>Leeds</v>
          </cell>
          <cell r="E2871">
            <v>2476</v>
          </cell>
          <cell r="F2871" t="str">
            <v>Ingram Road Primary School</v>
          </cell>
          <cell r="G2871" t="str">
            <v>Maintained</v>
          </cell>
          <cell r="H2871" t="str">
            <v>Community school</v>
          </cell>
          <cell r="I2871">
            <v>22434</v>
          </cell>
          <cell r="J2871">
            <v>32455.8</v>
          </cell>
        </row>
        <row r="2872">
          <cell r="B2872">
            <v>3832478</v>
          </cell>
          <cell r="C2872">
            <v>383</v>
          </cell>
          <cell r="D2872" t="str">
            <v>Leeds</v>
          </cell>
          <cell r="E2872">
            <v>2478</v>
          </cell>
          <cell r="F2872" t="str">
            <v>Westwood Primary School</v>
          </cell>
          <cell r="G2872" t="str">
            <v>Maintained</v>
          </cell>
          <cell r="H2872" t="str">
            <v>Foundation school</v>
          </cell>
          <cell r="I2872">
            <v>16729</v>
          </cell>
          <cell r="J2872">
            <v>25119.899999999998</v>
          </cell>
        </row>
        <row r="2873">
          <cell r="B2873">
            <v>3832481</v>
          </cell>
          <cell r="C2873">
            <v>383</v>
          </cell>
          <cell r="D2873" t="str">
            <v>Leeds</v>
          </cell>
          <cell r="E2873">
            <v>2481</v>
          </cell>
          <cell r="F2873" t="str">
            <v>Low Road Primary School</v>
          </cell>
          <cell r="G2873" t="str">
            <v>Maintained</v>
          </cell>
          <cell r="H2873" t="str">
            <v>Community school</v>
          </cell>
          <cell r="I2873">
            <v>15432</v>
          </cell>
          <cell r="J2873">
            <v>27342.899999999998</v>
          </cell>
        </row>
        <row r="2874">
          <cell r="B2874">
            <v>3832482</v>
          </cell>
          <cell r="C2874">
            <v>383</v>
          </cell>
          <cell r="D2874" t="str">
            <v>Leeds</v>
          </cell>
          <cell r="E2874">
            <v>2482</v>
          </cell>
          <cell r="F2874" t="str">
            <v>Clapgate Primary School</v>
          </cell>
          <cell r="G2874" t="str">
            <v>Maintained</v>
          </cell>
          <cell r="H2874" t="str">
            <v>Foundation school</v>
          </cell>
          <cell r="I2874">
            <v>28659</v>
          </cell>
          <cell r="J2874">
            <v>43570.799999999996</v>
          </cell>
        </row>
        <row r="2875">
          <cell r="B2875">
            <v>3832483</v>
          </cell>
          <cell r="C2875">
            <v>383</v>
          </cell>
          <cell r="D2875" t="str">
            <v>Leeds</v>
          </cell>
          <cell r="E2875">
            <v>2483</v>
          </cell>
          <cell r="F2875" t="str">
            <v>Hugh Gaitskell Primary School</v>
          </cell>
          <cell r="G2875" t="str">
            <v>Maintained</v>
          </cell>
          <cell r="H2875" t="str">
            <v>Foundation school</v>
          </cell>
          <cell r="I2875">
            <v>42404</v>
          </cell>
          <cell r="J2875">
            <v>72914.399999999994</v>
          </cell>
        </row>
        <row r="2876">
          <cell r="B2876">
            <v>3832486</v>
          </cell>
          <cell r="C2876">
            <v>383</v>
          </cell>
          <cell r="D2876" t="str">
            <v>Leeds</v>
          </cell>
          <cell r="E2876">
            <v>2486</v>
          </cell>
          <cell r="F2876" t="str">
            <v>Castleton Primary School</v>
          </cell>
          <cell r="G2876" t="str">
            <v>Maintained</v>
          </cell>
          <cell r="H2876" t="str">
            <v>Community school</v>
          </cell>
          <cell r="I2876">
            <v>21656</v>
          </cell>
          <cell r="J2876">
            <v>39569.399999999994</v>
          </cell>
        </row>
        <row r="2877">
          <cell r="B2877">
            <v>3832487</v>
          </cell>
          <cell r="C2877">
            <v>383</v>
          </cell>
          <cell r="D2877" t="str">
            <v>Leeds</v>
          </cell>
          <cell r="E2877">
            <v>2487</v>
          </cell>
          <cell r="F2877" t="str">
            <v>Cobden Primary School</v>
          </cell>
          <cell r="G2877" t="str">
            <v>Maintained</v>
          </cell>
          <cell r="H2877" t="str">
            <v>Community school</v>
          </cell>
          <cell r="I2877">
            <v>9726</v>
          </cell>
          <cell r="J2877">
            <v>8669.6999999999989</v>
          </cell>
        </row>
        <row r="2878">
          <cell r="B2878">
            <v>3832488</v>
          </cell>
          <cell r="C2878">
            <v>383</v>
          </cell>
          <cell r="D2878" t="str">
            <v>Leeds</v>
          </cell>
          <cell r="E2878">
            <v>2488</v>
          </cell>
          <cell r="F2878" t="str">
            <v>Park Spring Primary School</v>
          </cell>
          <cell r="G2878" t="str">
            <v>Maintained</v>
          </cell>
          <cell r="H2878" t="str">
            <v>Community school</v>
          </cell>
          <cell r="I2878">
            <v>29307</v>
          </cell>
          <cell r="J2878">
            <v>38680.199999999997</v>
          </cell>
        </row>
        <row r="2879">
          <cell r="B2879">
            <v>3832490</v>
          </cell>
          <cell r="C2879">
            <v>383</v>
          </cell>
          <cell r="D2879" t="str">
            <v>Leeds</v>
          </cell>
          <cell r="E2879">
            <v>2490</v>
          </cell>
          <cell r="F2879" t="str">
            <v>Stanningley Primary School</v>
          </cell>
          <cell r="G2879" t="str">
            <v>Maintained</v>
          </cell>
          <cell r="H2879" t="str">
            <v>Community school</v>
          </cell>
          <cell r="I2879">
            <v>14913</v>
          </cell>
          <cell r="J2879">
            <v>23563.8</v>
          </cell>
        </row>
        <row r="2880">
          <cell r="B2880">
            <v>3832491</v>
          </cell>
          <cell r="C2880">
            <v>383</v>
          </cell>
          <cell r="D2880" t="str">
            <v>Leeds</v>
          </cell>
          <cell r="E2880">
            <v>2491</v>
          </cell>
          <cell r="F2880" t="str">
            <v>Summerfield Primary School</v>
          </cell>
          <cell r="G2880" t="str">
            <v>Maintained</v>
          </cell>
          <cell r="H2880" t="str">
            <v>Community school</v>
          </cell>
          <cell r="I2880">
            <v>9078</v>
          </cell>
          <cell r="J2880">
            <v>18006.3</v>
          </cell>
        </row>
        <row r="2881">
          <cell r="B2881">
            <v>3832492</v>
          </cell>
          <cell r="C2881">
            <v>383</v>
          </cell>
          <cell r="D2881" t="str">
            <v>Leeds</v>
          </cell>
          <cell r="E2881">
            <v>2492</v>
          </cell>
          <cell r="F2881" t="str">
            <v>Five Lanes Primary School</v>
          </cell>
          <cell r="G2881" t="str">
            <v>Maintained</v>
          </cell>
          <cell r="H2881" t="str">
            <v>Community school</v>
          </cell>
          <cell r="I2881">
            <v>28140</v>
          </cell>
          <cell r="J2881">
            <v>46238.399999999994</v>
          </cell>
        </row>
        <row r="2882">
          <cell r="B2882">
            <v>3832493</v>
          </cell>
          <cell r="C2882">
            <v>383</v>
          </cell>
          <cell r="D2882" t="str">
            <v>Leeds</v>
          </cell>
          <cell r="E2882">
            <v>2493</v>
          </cell>
          <cell r="F2882" t="str">
            <v>Whingate Primary School</v>
          </cell>
          <cell r="G2882" t="str">
            <v>Maintained</v>
          </cell>
          <cell r="H2882" t="str">
            <v>Community school</v>
          </cell>
          <cell r="I2882">
            <v>28788</v>
          </cell>
          <cell r="J2882">
            <v>48461.399999999994</v>
          </cell>
        </row>
        <row r="2883">
          <cell r="B2883">
            <v>3832494</v>
          </cell>
          <cell r="C2883">
            <v>383</v>
          </cell>
          <cell r="D2883" t="str">
            <v>Leeds</v>
          </cell>
          <cell r="E2883">
            <v>2494</v>
          </cell>
          <cell r="F2883" t="str">
            <v>Whitecote Primary School</v>
          </cell>
          <cell r="G2883" t="str">
            <v>Maintained</v>
          </cell>
          <cell r="H2883" t="str">
            <v>Community school</v>
          </cell>
          <cell r="I2883">
            <v>19581</v>
          </cell>
          <cell r="J2883">
            <v>33567.299999999996</v>
          </cell>
        </row>
        <row r="2884">
          <cell r="B2884">
            <v>3832496</v>
          </cell>
          <cell r="C2884">
            <v>383</v>
          </cell>
          <cell r="D2884" t="str">
            <v>Leeds</v>
          </cell>
          <cell r="E2884">
            <v>2496</v>
          </cell>
          <cell r="F2884" t="str">
            <v>Lower Wortley Primary School</v>
          </cell>
          <cell r="G2884" t="str">
            <v>Maintained</v>
          </cell>
          <cell r="H2884" t="str">
            <v>Community school</v>
          </cell>
          <cell r="I2884">
            <v>23601</v>
          </cell>
          <cell r="J2884">
            <v>39347.1</v>
          </cell>
        </row>
        <row r="2885">
          <cell r="B2885">
            <v>3832497</v>
          </cell>
          <cell r="C2885">
            <v>383</v>
          </cell>
          <cell r="D2885" t="str">
            <v>Leeds</v>
          </cell>
          <cell r="E2885">
            <v>2497</v>
          </cell>
          <cell r="F2885" t="str">
            <v>Lawns Park Primary School</v>
          </cell>
          <cell r="G2885" t="str">
            <v>Maintained</v>
          </cell>
          <cell r="H2885" t="str">
            <v>Community school</v>
          </cell>
          <cell r="I2885">
            <v>12838</v>
          </cell>
          <cell r="J2885">
            <v>18450.899999999998</v>
          </cell>
        </row>
        <row r="2886">
          <cell r="B2886">
            <v>3832499</v>
          </cell>
          <cell r="C2886">
            <v>383</v>
          </cell>
          <cell r="D2886" t="str">
            <v>Leeds</v>
          </cell>
          <cell r="E2886">
            <v>2499</v>
          </cell>
          <cell r="F2886" t="str">
            <v>Greenhill Primary School</v>
          </cell>
          <cell r="G2886" t="str">
            <v>Maintained</v>
          </cell>
          <cell r="H2886" t="str">
            <v>Community school</v>
          </cell>
          <cell r="I2886">
            <v>25546</v>
          </cell>
          <cell r="J2886">
            <v>39791.699999999997</v>
          </cell>
        </row>
        <row r="2887">
          <cell r="B2887">
            <v>3832503</v>
          </cell>
          <cell r="C2887">
            <v>383</v>
          </cell>
          <cell r="D2887" t="str">
            <v>Leeds</v>
          </cell>
          <cell r="E2887">
            <v>2503</v>
          </cell>
          <cell r="F2887" t="str">
            <v>Swinnow Primary School</v>
          </cell>
          <cell r="G2887" t="str">
            <v>Maintained</v>
          </cell>
          <cell r="H2887" t="str">
            <v>Community school</v>
          </cell>
          <cell r="I2887">
            <v>16210</v>
          </cell>
          <cell r="J2887">
            <v>26453.699999999997</v>
          </cell>
        </row>
        <row r="2888">
          <cell r="B2888">
            <v>3832505</v>
          </cell>
          <cell r="C2888">
            <v>383</v>
          </cell>
          <cell r="D2888" t="str">
            <v>Leeds</v>
          </cell>
          <cell r="E2888">
            <v>2505</v>
          </cell>
          <cell r="F2888" t="str">
            <v>Farsley Farfield Primary School</v>
          </cell>
          <cell r="G2888" t="str">
            <v>Maintained</v>
          </cell>
          <cell r="H2888" t="str">
            <v>Community school</v>
          </cell>
          <cell r="I2888">
            <v>41886</v>
          </cell>
          <cell r="J2888">
            <v>72914.399999999994</v>
          </cell>
        </row>
        <row r="2889">
          <cell r="B2889">
            <v>3832506</v>
          </cell>
          <cell r="C2889">
            <v>383</v>
          </cell>
          <cell r="D2889" t="str">
            <v>Leeds</v>
          </cell>
          <cell r="E2889">
            <v>2506</v>
          </cell>
          <cell r="F2889" t="str">
            <v>Rothwell Primary School</v>
          </cell>
          <cell r="G2889" t="str">
            <v>Maintained</v>
          </cell>
          <cell r="H2889" t="str">
            <v>Community school</v>
          </cell>
          <cell r="I2889">
            <v>27232</v>
          </cell>
          <cell r="J2889">
            <v>45793.799999999996</v>
          </cell>
        </row>
        <row r="2890">
          <cell r="B2890">
            <v>3832510</v>
          </cell>
          <cell r="C2890">
            <v>383</v>
          </cell>
          <cell r="D2890" t="str">
            <v>Leeds</v>
          </cell>
          <cell r="E2890">
            <v>2510</v>
          </cell>
          <cell r="F2890" t="str">
            <v>Sharp Lane Primary School</v>
          </cell>
          <cell r="G2890" t="str">
            <v>Maintained</v>
          </cell>
          <cell r="H2890" t="str">
            <v>Community school</v>
          </cell>
          <cell r="I2890">
            <v>49796</v>
          </cell>
          <cell r="J2890">
            <v>74915.099999999991</v>
          </cell>
        </row>
        <row r="2891">
          <cell r="B2891">
            <v>3833030</v>
          </cell>
          <cell r="C2891">
            <v>383</v>
          </cell>
          <cell r="D2891" t="str">
            <v>Leeds</v>
          </cell>
          <cell r="E2891">
            <v>3030</v>
          </cell>
          <cell r="F2891" t="str">
            <v>Aberford Church of England Voluntary Controlled Primary School</v>
          </cell>
          <cell r="G2891" t="str">
            <v>Maintained</v>
          </cell>
          <cell r="H2891" t="str">
            <v>Voluntary controlled school</v>
          </cell>
          <cell r="I2891">
            <v>9337</v>
          </cell>
          <cell r="J2891">
            <v>15338.699999999999</v>
          </cell>
        </row>
        <row r="2892">
          <cell r="B2892">
            <v>3833031</v>
          </cell>
          <cell r="C2892">
            <v>383</v>
          </cell>
          <cell r="D2892" t="str">
            <v>Leeds</v>
          </cell>
          <cell r="E2892">
            <v>3031</v>
          </cell>
          <cell r="F2892" t="str">
            <v>Rawdon St Peter's Church of England Voluntary Controlled Primary School</v>
          </cell>
          <cell r="G2892" t="str">
            <v>Maintained</v>
          </cell>
          <cell r="H2892" t="str">
            <v>Voluntary controlled school</v>
          </cell>
          <cell r="I2892">
            <v>33457</v>
          </cell>
          <cell r="J2892">
            <v>57353.399999999994</v>
          </cell>
        </row>
        <row r="2893">
          <cell r="B2893">
            <v>3833033</v>
          </cell>
          <cell r="C2893">
            <v>383</v>
          </cell>
          <cell r="D2893" t="str">
            <v>Leeds</v>
          </cell>
          <cell r="E2893">
            <v>3033</v>
          </cell>
          <cell r="F2893" t="str">
            <v>Barwick-in-Elmet Church of England Voluntary Controlled Primary School</v>
          </cell>
          <cell r="G2893" t="str">
            <v>Maintained</v>
          </cell>
          <cell r="H2893" t="str">
            <v>Voluntary controlled school</v>
          </cell>
          <cell r="I2893">
            <v>16469</v>
          </cell>
          <cell r="J2893">
            <v>28454.399999999998</v>
          </cell>
        </row>
        <row r="2894">
          <cell r="B2894">
            <v>3833037</v>
          </cell>
          <cell r="C2894">
            <v>383</v>
          </cell>
          <cell r="D2894" t="str">
            <v>Leeds</v>
          </cell>
          <cell r="E2894">
            <v>3037</v>
          </cell>
          <cell r="F2894" t="str">
            <v>Harewood Church of England Voluntary Controlled Primary School</v>
          </cell>
          <cell r="G2894" t="str">
            <v>Maintained</v>
          </cell>
          <cell r="H2894" t="str">
            <v>Voluntary controlled school</v>
          </cell>
          <cell r="I2894">
            <v>10634</v>
          </cell>
          <cell r="J2894">
            <v>18006.3</v>
          </cell>
        </row>
        <row r="2895">
          <cell r="B2895">
            <v>3833038</v>
          </cell>
          <cell r="C2895">
            <v>383</v>
          </cell>
          <cell r="D2895" t="str">
            <v>Leeds</v>
          </cell>
          <cell r="E2895">
            <v>3038</v>
          </cell>
          <cell r="F2895" t="str">
            <v>St Margaret's Church of England Voluntary Controlled Primary School</v>
          </cell>
          <cell r="G2895" t="str">
            <v>Maintained</v>
          </cell>
          <cell r="H2895" t="str">
            <v>Voluntary controlled school</v>
          </cell>
          <cell r="I2895">
            <v>42404</v>
          </cell>
          <cell r="J2895">
            <v>71136</v>
          </cell>
        </row>
        <row r="2896">
          <cell r="B2896">
            <v>3833040</v>
          </cell>
          <cell r="C2896">
            <v>383</v>
          </cell>
          <cell r="D2896" t="str">
            <v>Leeds</v>
          </cell>
          <cell r="E2896">
            <v>3040</v>
          </cell>
          <cell r="F2896" t="str">
            <v>Micklefield Church of England Voluntary Controlled Primary School</v>
          </cell>
          <cell r="G2896" t="str">
            <v>Maintained</v>
          </cell>
          <cell r="H2896" t="str">
            <v>Voluntary controlled school</v>
          </cell>
          <cell r="I2896">
            <v>9337</v>
          </cell>
          <cell r="J2896">
            <v>9558.9</v>
          </cell>
        </row>
        <row r="2897">
          <cell r="B2897">
            <v>3833045</v>
          </cell>
          <cell r="C2897">
            <v>383</v>
          </cell>
          <cell r="D2897" t="str">
            <v>Leeds</v>
          </cell>
          <cell r="E2897">
            <v>3045</v>
          </cell>
          <cell r="F2897" t="str">
            <v>St James' Church of England Voluntary Controlled Primary School</v>
          </cell>
          <cell r="G2897" t="str">
            <v>Maintained</v>
          </cell>
          <cell r="H2897" t="str">
            <v>Voluntary controlled school</v>
          </cell>
          <cell r="I2897">
            <v>6095</v>
          </cell>
          <cell r="J2897">
            <v>12671.099999999999</v>
          </cell>
        </row>
        <row r="2898">
          <cell r="B2898">
            <v>3833046</v>
          </cell>
          <cell r="C2898">
            <v>383</v>
          </cell>
          <cell r="D2898" t="str">
            <v>Leeds</v>
          </cell>
          <cell r="E2898">
            <v>3046</v>
          </cell>
          <cell r="F2898" t="str">
            <v>Calverley Church of England Voluntary Aided Primary School</v>
          </cell>
          <cell r="G2898" t="str">
            <v>Maintained</v>
          </cell>
          <cell r="H2898" t="str">
            <v>Voluntary aided school</v>
          </cell>
          <cell r="I2898">
            <v>42015</v>
          </cell>
          <cell r="J2898">
            <v>68246.099999999991</v>
          </cell>
        </row>
        <row r="2899">
          <cell r="B2899">
            <v>3833047</v>
          </cell>
          <cell r="C2899">
            <v>383</v>
          </cell>
          <cell r="D2899" t="str">
            <v>Leeds</v>
          </cell>
          <cell r="E2899">
            <v>3047</v>
          </cell>
          <cell r="F2899" t="str">
            <v>St Mary's Church of England Controlled Primary School Boston Spa</v>
          </cell>
          <cell r="G2899" t="str">
            <v>Maintained</v>
          </cell>
          <cell r="H2899" t="str">
            <v>Voluntary controlled school</v>
          </cell>
          <cell r="I2899">
            <v>14005</v>
          </cell>
          <cell r="J2899">
            <v>24230.699999999997</v>
          </cell>
        </row>
        <row r="2900">
          <cell r="B2900">
            <v>3833051</v>
          </cell>
          <cell r="C2900">
            <v>383</v>
          </cell>
          <cell r="D2900" t="str">
            <v>Leeds</v>
          </cell>
          <cell r="E2900">
            <v>3051</v>
          </cell>
          <cell r="F2900" t="str">
            <v>Pool-in-Wharfedale Church of England Voluntary Controlled Primary School</v>
          </cell>
          <cell r="G2900" t="str">
            <v>Maintained</v>
          </cell>
          <cell r="H2900" t="str">
            <v>Voluntary controlled school</v>
          </cell>
          <cell r="I2900">
            <v>20748</v>
          </cell>
          <cell r="J2900">
            <v>32900.399999999994</v>
          </cell>
        </row>
        <row r="2901">
          <cell r="B2901">
            <v>3833052</v>
          </cell>
          <cell r="C2901">
            <v>383</v>
          </cell>
          <cell r="D2901" t="str">
            <v>Leeds</v>
          </cell>
          <cell r="E2901">
            <v>3052</v>
          </cell>
          <cell r="F2901" t="str">
            <v>Burley St Matthias Church of England Voluntary Controlled Primary School</v>
          </cell>
          <cell r="G2901" t="str">
            <v>Maintained</v>
          </cell>
          <cell r="H2901" t="str">
            <v>Voluntary controlled school</v>
          </cell>
          <cell r="I2901">
            <v>14654</v>
          </cell>
          <cell r="J2901">
            <v>18673.199999999997</v>
          </cell>
        </row>
        <row r="2902">
          <cell r="B2902">
            <v>3833053</v>
          </cell>
          <cell r="C2902">
            <v>383</v>
          </cell>
          <cell r="D2902" t="str">
            <v>Leeds</v>
          </cell>
          <cell r="E2902">
            <v>3053</v>
          </cell>
          <cell r="F2902" t="str">
            <v>Middleton St Mary's Church of England Voluntary Controlled Primary School</v>
          </cell>
          <cell r="G2902" t="str">
            <v>Maintained</v>
          </cell>
          <cell r="H2902" t="str">
            <v>Voluntary controlled school</v>
          </cell>
          <cell r="I2902">
            <v>29955</v>
          </cell>
          <cell r="J2902">
            <v>34456.5</v>
          </cell>
        </row>
        <row r="2903">
          <cell r="B2903">
            <v>3833054</v>
          </cell>
          <cell r="C2903">
            <v>383</v>
          </cell>
          <cell r="D2903" t="str">
            <v>Leeds</v>
          </cell>
          <cell r="E2903">
            <v>3054</v>
          </cell>
          <cell r="F2903" t="str">
            <v>Bramley St Peter's Church of England Primary School</v>
          </cell>
          <cell r="G2903" t="str">
            <v>Maintained</v>
          </cell>
          <cell r="H2903" t="str">
            <v>Voluntary aided school</v>
          </cell>
          <cell r="I2903">
            <v>29696</v>
          </cell>
          <cell r="J2903">
            <v>47349.899999999994</v>
          </cell>
        </row>
        <row r="2904">
          <cell r="B2904">
            <v>3833056</v>
          </cell>
          <cell r="C2904">
            <v>383</v>
          </cell>
          <cell r="D2904" t="str">
            <v>Leeds</v>
          </cell>
          <cell r="E2904">
            <v>3056</v>
          </cell>
          <cell r="F2904" t="str">
            <v>St Bartholomew's CofE Voluntary Controlled Primary School</v>
          </cell>
          <cell r="G2904" t="str">
            <v>Maintained</v>
          </cell>
          <cell r="H2904" t="str">
            <v>Voluntary controlled school</v>
          </cell>
          <cell r="I2904">
            <v>42275</v>
          </cell>
          <cell r="J2904">
            <v>60243.299999999996</v>
          </cell>
        </row>
        <row r="2905">
          <cell r="B2905">
            <v>3833329</v>
          </cell>
          <cell r="C2905">
            <v>383</v>
          </cell>
          <cell r="D2905" t="str">
            <v>Leeds</v>
          </cell>
          <cell r="E2905">
            <v>3329</v>
          </cell>
          <cell r="F2905" t="str">
            <v>Roundhay St John's Church of England Primary School</v>
          </cell>
          <cell r="G2905" t="str">
            <v>Maintained</v>
          </cell>
          <cell r="H2905" t="str">
            <v>Voluntary aided school</v>
          </cell>
          <cell r="I2905">
            <v>20230</v>
          </cell>
          <cell r="J2905">
            <v>35345.699999999997</v>
          </cell>
        </row>
        <row r="2906">
          <cell r="B2906">
            <v>3833350</v>
          </cell>
          <cell r="C2906">
            <v>383</v>
          </cell>
          <cell r="D2906" t="str">
            <v>Leeds</v>
          </cell>
          <cell r="E2906">
            <v>3350</v>
          </cell>
          <cell r="F2906" t="str">
            <v>St. Oswald's CofE Primary School</v>
          </cell>
          <cell r="G2906" t="str">
            <v>Maintained</v>
          </cell>
          <cell r="H2906" t="str">
            <v>Voluntary aided school</v>
          </cell>
          <cell r="I2906">
            <v>35013</v>
          </cell>
          <cell r="J2906">
            <v>60465.599999999999</v>
          </cell>
        </row>
        <row r="2907">
          <cell r="B2907">
            <v>3833351</v>
          </cell>
          <cell r="C2907">
            <v>383</v>
          </cell>
          <cell r="D2907" t="str">
            <v>Leeds</v>
          </cell>
          <cell r="E2907">
            <v>3351</v>
          </cell>
          <cell r="F2907" t="str">
            <v>Hawksworth Church of England Primary School</v>
          </cell>
          <cell r="G2907" t="str">
            <v>Maintained</v>
          </cell>
          <cell r="H2907" t="str">
            <v>Voluntary aided school</v>
          </cell>
          <cell r="I2907">
            <v>10893</v>
          </cell>
          <cell r="J2907">
            <v>18895.5</v>
          </cell>
        </row>
        <row r="2908">
          <cell r="B2908">
            <v>3833356</v>
          </cell>
          <cell r="C2908">
            <v>383</v>
          </cell>
          <cell r="D2908" t="str">
            <v>Leeds</v>
          </cell>
          <cell r="E2908">
            <v>3356</v>
          </cell>
          <cell r="F2908" t="str">
            <v>Lady Elizabeth Hastings' CofE VA Primary School, Thorp Arch</v>
          </cell>
          <cell r="G2908" t="str">
            <v>Maintained</v>
          </cell>
          <cell r="H2908" t="str">
            <v>Voluntary aided school</v>
          </cell>
          <cell r="I2908">
            <v>13746</v>
          </cell>
          <cell r="J2908">
            <v>25786.799999999999</v>
          </cell>
        </row>
        <row r="2909">
          <cell r="B2909">
            <v>3833357</v>
          </cell>
          <cell r="C2909">
            <v>383</v>
          </cell>
          <cell r="D2909" t="str">
            <v>Leeds</v>
          </cell>
          <cell r="E2909">
            <v>3357</v>
          </cell>
          <cell r="F2909" t="str">
            <v>Collingham Lady Elizabeth Hastings' Church of England Primary School</v>
          </cell>
          <cell r="G2909" t="str">
            <v>Maintained</v>
          </cell>
          <cell r="H2909" t="str">
            <v>Voluntary aided school</v>
          </cell>
          <cell r="I2909">
            <v>22694</v>
          </cell>
          <cell r="J2909">
            <v>37346.399999999994</v>
          </cell>
        </row>
        <row r="2910">
          <cell r="B2910">
            <v>3833358</v>
          </cell>
          <cell r="C2910">
            <v>383</v>
          </cell>
          <cell r="D2910" t="str">
            <v>Leeds</v>
          </cell>
          <cell r="E2910">
            <v>3358</v>
          </cell>
          <cell r="F2910" t="str">
            <v>St Edward's Catholic Primary School, Boston Spa</v>
          </cell>
          <cell r="G2910" t="str">
            <v>Maintained</v>
          </cell>
          <cell r="H2910" t="str">
            <v>Voluntary aided school</v>
          </cell>
          <cell r="I2910">
            <v>18155</v>
          </cell>
          <cell r="J2910">
            <v>34901.1</v>
          </cell>
        </row>
        <row r="2911">
          <cell r="B2911">
            <v>3833362</v>
          </cell>
          <cell r="C2911">
            <v>383</v>
          </cell>
          <cell r="D2911" t="str">
            <v>Leeds</v>
          </cell>
          <cell r="E2911">
            <v>3362</v>
          </cell>
          <cell r="F2911" t="str">
            <v>St Francis Catholic Primary School, Morley</v>
          </cell>
          <cell r="G2911" t="str">
            <v>Maintained</v>
          </cell>
          <cell r="H2911" t="str">
            <v>Voluntary aided school</v>
          </cell>
          <cell r="I2911">
            <v>20230</v>
          </cell>
          <cell r="J2911">
            <v>35790.299999999996</v>
          </cell>
        </row>
        <row r="2912">
          <cell r="B2912">
            <v>3833364</v>
          </cell>
          <cell r="C2912">
            <v>383</v>
          </cell>
          <cell r="D2912" t="str">
            <v>Leeds</v>
          </cell>
          <cell r="E2912">
            <v>3364</v>
          </cell>
          <cell r="F2912" t="str">
            <v>Rothwell St Mary's RC Primary School</v>
          </cell>
          <cell r="G2912" t="str">
            <v>Maintained</v>
          </cell>
          <cell r="H2912" t="str">
            <v>Voluntary aided school</v>
          </cell>
          <cell r="I2912">
            <v>20100</v>
          </cell>
          <cell r="J2912">
            <v>35568</v>
          </cell>
        </row>
        <row r="2913">
          <cell r="B2913">
            <v>3833366</v>
          </cell>
          <cell r="C2913">
            <v>383</v>
          </cell>
          <cell r="D2913" t="str">
            <v>Leeds</v>
          </cell>
          <cell r="E2913">
            <v>3366</v>
          </cell>
          <cell r="F2913" t="str">
            <v>St Joseph's Catholic Primary School, Wetherby</v>
          </cell>
          <cell r="G2913" t="str">
            <v>Maintained</v>
          </cell>
          <cell r="H2913" t="str">
            <v>Voluntary aided school</v>
          </cell>
          <cell r="I2913">
            <v>20489</v>
          </cell>
          <cell r="J2913">
            <v>35790.299999999996</v>
          </cell>
        </row>
        <row r="2914">
          <cell r="B2914">
            <v>3833367</v>
          </cell>
          <cell r="C2914">
            <v>383</v>
          </cell>
          <cell r="D2914" t="str">
            <v>Leeds</v>
          </cell>
          <cell r="E2914">
            <v>3367</v>
          </cell>
          <cell r="F2914" t="str">
            <v>St Anthony's Catholic Primary School, Beeston</v>
          </cell>
          <cell r="G2914" t="str">
            <v>Maintained</v>
          </cell>
          <cell r="H2914" t="str">
            <v>Voluntary aided school</v>
          </cell>
          <cell r="I2914">
            <v>20489</v>
          </cell>
          <cell r="J2914">
            <v>34234.199999999997</v>
          </cell>
        </row>
        <row r="2915">
          <cell r="B2915">
            <v>3833370</v>
          </cell>
          <cell r="C2915">
            <v>383</v>
          </cell>
          <cell r="D2915" t="str">
            <v>Leeds</v>
          </cell>
          <cell r="E2915">
            <v>3370</v>
          </cell>
          <cell r="F2915" t="str">
            <v>Corpus Christi Catholic Primary School</v>
          </cell>
          <cell r="G2915" t="str">
            <v>Maintained</v>
          </cell>
          <cell r="H2915" t="str">
            <v>Voluntary aided school</v>
          </cell>
          <cell r="I2915">
            <v>16729</v>
          </cell>
          <cell r="J2915">
            <v>30677.399999999998</v>
          </cell>
        </row>
        <row r="2916">
          <cell r="B2916">
            <v>3833371</v>
          </cell>
          <cell r="C2916">
            <v>383</v>
          </cell>
          <cell r="D2916" t="str">
            <v>Leeds</v>
          </cell>
          <cell r="E2916">
            <v>3371</v>
          </cell>
          <cell r="F2916" t="str">
            <v>St Francis of Assisi Catholic Primary School</v>
          </cell>
          <cell r="G2916" t="str">
            <v>Maintained</v>
          </cell>
          <cell r="H2916" t="str">
            <v>Voluntary aided school</v>
          </cell>
          <cell r="I2916">
            <v>14913</v>
          </cell>
          <cell r="J2916">
            <v>24452.999999999996</v>
          </cell>
        </row>
        <row r="2917">
          <cell r="B2917">
            <v>3833372</v>
          </cell>
          <cell r="C2917">
            <v>383</v>
          </cell>
          <cell r="D2917" t="str">
            <v>Leeds</v>
          </cell>
          <cell r="E2917">
            <v>3372</v>
          </cell>
          <cell r="F2917" t="str">
            <v>Holy Family Catholic Primary School</v>
          </cell>
          <cell r="G2917" t="str">
            <v>Maintained</v>
          </cell>
          <cell r="H2917" t="str">
            <v>Voluntary aided school</v>
          </cell>
          <cell r="I2917">
            <v>15302</v>
          </cell>
          <cell r="J2917">
            <v>24008.399999999998</v>
          </cell>
        </row>
        <row r="2918">
          <cell r="B2918">
            <v>3833374</v>
          </cell>
          <cell r="C2918">
            <v>383</v>
          </cell>
          <cell r="D2918" t="str">
            <v>Leeds</v>
          </cell>
          <cell r="E2918">
            <v>3374</v>
          </cell>
          <cell r="F2918" t="str">
            <v>St Joseph's Catholic Primary School, Hunslet</v>
          </cell>
          <cell r="G2918" t="str">
            <v>Maintained</v>
          </cell>
          <cell r="H2918" t="str">
            <v>Voluntary aided school</v>
          </cell>
          <cell r="I2918">
            <v>13746</v>
          </cell>
          <cell r="J2918">
            <v>25119.899999999998</v>
          </cell>
        </row>
        <row r="2919">
          <cell r="B2919">
            <v>3833375</v>
          </cell>
          <cell r="C2919">
            <v>383</v>
          </cell>
          <cell r="D2919" t="str">
            <v>Leeds</v>
          </cell>
          <cell r="E2919">
            <v>3375</v>
          </cell>
          <cell r="F2919" t="str">
            <v>St Nicholas Catholic Primary School</v>
          </cell>
          <cell r="G2919" t="str">
            <v>Maintained</v>
          </cell>
          <cell r="H2919" t="str">
            <v>Voluntary aided school</v>
          </cell>
          <cell r="I2919">
            <v>27492</v>
          </cell>
          <cell r="J2919">
            <v>46683</v>
          </cell>
        </row>
        <row r="2920">
          <cell r="B2920">
            <v>3833376</v>
          </cell>
          <cell r="C2920">
            <v>383</v>
          </cell>
          <cell r="D2920" t="str">
            <v>Leeds</v>
          </cell>
          <cell r="E2920">
            <v>3376</v>
          </cell>
          <cell r="F2920" t="str">
            <v>Our Lady of Good Counsel Catholic Primary School</v>
          </cell>
          <cell r="G2920" t="str">
            <v>Maintained</v>
          </cell>
          <cell r="H2920" t="str">
            <v>Voluntary aided school</v>
          </cell>
          <cell r="I2920">
            <v>16340</v>
          </cell>
          <cell r="J2920">
            <v>28009.8</v>
          </cell>
        </row>
        <row r="2921">
          <cell r="B2921">
            <v>3833379</v>
          </cell>
          <cell r="C2921">
            <v>383</v>
          </cell>
          <cell r="D2921" t="str">
            <v>Leeds</v>
          </cell>
          <cell r="E2921">
            <v>3379</v>
          </cell>
          <cell r="F2921" t="str">
            <v>St Philip's Catholic Primary  School</v>
          </cell>
          <cell r="G2921" t="str">
            <v>Maintained</v>
          </cell>
          <cell r="H2921" t="str">
            <v>Voluntary aided school</v>
          </cell>
          <cell r="I2921">
            <v>20100</v>
          </cell>
          <cell r="J2921">
            <v>30677.399999999998</v>
          </cell>
        </row>
        <row r="2922">
          <cell r="B2922">
            <v>3833382</v>
          </cell>
          <cell r="C2922">
            <v>383</v>
          </cell>
          <cell r="D2922" t="str">
            <v>Leeds</v>
          </cell>
          <cell r="E2922">
            <v>3382</v>
          </cell>
          <cell r="F2922" t="str">
            <v>St Patrick Catholic Primary School</v>
          </cell>
          <cell r="G2922" t="str">
            <v>Maintained</v>
          </cell>
          <cell r="H2922" t="str">
            <v>Voluntary aided school</v>
          </cell>
          <cell r="I2922">
            <v>14135</v>
          </cell>
          <cell r="J2922">
            <v>19117.8</v>
          </cell>
        </row>
        <row r="2923">
          <cell r="B2923">
            <v>3833385</v>
          </cell>
          <cell r="C2923">
            <v>383</v>
          </cell>
          <cell r="D2923" t="str">
            <v>Leeds</v>
          </cell>
          <cell r="E2923">
            <v>3385</v>
          </cell>
          <cell r="F2923" t="str">
            <v>St Theresa's Catholic Primary School</v>
          </cell>
          <cell r="G2923" t="str">
            <v>Maintained</v>
          </cell>
          <cell r="H2923" t="str">
            <v>Voluntary aided school</v>
          </cell>
          <cell r="I2923">
            <v>40589</v>
          </cell>
          <cell r="J2923">
            <v>67356.899999999994</v>
          </cell>
        </row>
        <row r="2924">
          <cell r="B2924">
            <v>3833902</v>
          </cell>
          <cell r="C2924">
            <v>383</v>
          </cell>
          <cell r="D2924" t="str">
            <v>Leeds</v>
          </cell>
          <cell r="E2924">
            <v>3902</v>
          </cell>
          <cell r="F2924" t="str">
            <v>Adel St John the Baptist Church of England Primary School</v>
          </cell>
          <cell r="G2924" t="str">
            <v>Maintained</v>
          </cell>
          <cell r="H2924" t="str">
            <v>Voluntary aided school</v>
          </cell>
          <cell r="I2924">
            <v>21397</v>
          </cell>
          <cell r="J2924">
            <v>36012.6</v>
          </cell>
        </row>
        <row r="2925">
          <cell r="B2925">
            <v>3833903</v>
          </cell>
          <cell r="C2925">
            <v>383</v>
          </cell>
          <cell r="D2925" t="str">
            <v>Leeds</v>
          </cell>
          <cell r="E2925">
            <v>3903</v>
          </cell>
          <cell r="F2925" t="str">
            <v>Cookridge Holy Trinity Church of England Primary School</v>
          </cell>
          <cell r="G2925" t="str">
            <v>Maintained</v>
          </cell>
          <cell r="H2925" t="str">
            <v>Voluntary aided school</v>
          </cell>
          <cell r="I2925">
            <v>42793</v>
          </cell>
          <cell r="J2925">
            <v>72914.399999999994</v>
          </cell>
        </row>
        <row r="2926">
          <cell r="B2926">
            <v>3833904</v>
          </cell>
          <cell r="C2926">
            <v>383</v>
          </cell>
          <cell r="D2926" t="str">
            <v>Leeds</v>
          </cell>
          <cell r="E2926">
            <v>3904</v>
          </cell>
          <cell r="F2926" t="str">
            <v>Kirkstall St Stephen's Church of England (VA) Primary School</v>
          </cell>
          <cell r="G2926" t="str">
            <v>Maintained</v>
          </cell>
          <cell r="H2926" t="str">
            <v>Voluntary aided school</v>
          </cell>
          <cell r="I2926">
            <v>14913</v>
          </cell>
          <cell r="J2926">
            <v>22896.899999999998</v>
          </cell>
        </row>
        <row r="2927">
          <cell r="B2927">
            <v>3833907</v>
          </cell>
          <cell r="C2927">
            <v>383</v>
          </cell>
          <cell r="D2927" t="str">
            <v>Leeds</v>
          </cell>
          <cell r="E2927">
            <v>3907</v>
          </cell>
          <cell r="F2927" t="str">
            <v>Meanwood Church of England Primary School</v>
          </cell>
          <cell r="G2927" t="str">
            <v>Maintained</v>
          </cell>
          <cell r="H2927" t="str">
            <v>Voluntary aided school</v>
          </cell>
          <cell r="I2927">
            <v>23342</v>
          </cell>
          <cell r="J2927">
            <v>38902.5</v>
          </cell>
        </row>
        <row r="2928">
          <cell r="B2928">
            <v>3833908</v>
          </cell>
          <cell r="C2928">
            <v>383</v>
          </cell>
          <cell r="D2928" t="str">
            <v>Leeds</v>
          </cell>
          <cell r="E2928">
            <v>3908</v>
          </cell>
          <cell r="F2928" t="str">
            <v>St Matthew's Church of England Aided Primary School</v>
          </cell>
          <cell r="G2928" t="str">
            <v>Maintained</v>
          </cell>
          <cell r="H2928" t="str">
            <v>Voluntary aided school</v>
          </cell>
          <cell r="I2928">
            <v>34883</v>
          </cell>
          <cell r="J2928">
            <v>55797.299999999996</v>
          </cell>
        </row>
        <row r="2929">
          <cell r="B2929">
            <v>3833909</v>
          </cell>
          <cell r="C2929">
            <v>383</v>
          </cell>
          <cell r="D2929" t="str">
            <v>Leeds</v>
          </cell>
          <cell r="E2929">
            <v>3909</v>
          </cell>
          <cell r="F2929" t="str">
            <v>All Saint's Richmond Hill Church of England Primary School</v>
          </cell>
          <cell r="G2929" t="str">
            <v>Maintained</v>
          </cell>
          <cell r="H2929" t="str">
            <v>Voluntary aided school</v>
          </cell>
          <cell r="I2929">
            <v>14005</v>
          </cell>
          <cell r="J2929">
            <v>20673.899999999998</v>
          </cell>
        </row>
        <row r="2930">
          <cell r="B2930">
            <v>3833911</v>
          </cell>
          <cell r="C2930">
            <v>383</v>
          </cell>
          <cell r="D2930" t="str">
            <v>Leeds</v>
          </cell>
          <cell r="E2930">
            <v>3911</v>
          </cell>
          <cell r="F2930" t="str">
            <v>St Peter's Church of England Primary School, Leeds</v>
          </cell>
          <cell r="G2930" t="str">
            <v>Maintained</v>
          </cell>
          <cell r="H2930" t="str">
            <v>Voluntary aided school</v>
          </cell>
          <cell r="I2930">
            <v>13227</v>
          </cell>
          <cell r="J2930">
            <v>18673.199999999997</v>
          </cell>
        </row>
        <row r="2931">
          <cell r="B2931">
            <v>3833912</v>
          </cell>
          <cell r="C2931">
            <v>383</v>
          </cell>
          <cell r="D2931" t="str">
            <v>Leeds</v>
          </cell>
          <cell r="E2931">
            <v>3912</v>
          </cell>
          <cell r="F2931" t="str">
            <v>Whinmoor St Paul's Church of England Primary School</v>
          </cell>
          <cell r="G2931" t="str">
            <v>Maintained</v>
          </cell>
          <cell r="H2931" t="str">
            <v>Voluntary aided school</v>
          </cell>
          <cell r="I2931">
            <v>18285</v>
          </cell>
          <cell r="J2931">
            <v>27342.899999999998</v>
          </cell>
        </row>
        <row r="2932">
          <cell r="B2932">
            <v>3833913</v>
          </cell>
          <cell r="C2932">
            <v>383</v>
          </cell>
          <cell r="D2932" t="str">
            <v>Leeds</v>
          </cell>
          <cell r="E2932">
            <v>3913</v>
          </cell>
          <cell r="F2932" t="str">
            <v>Beeston Hill St Luke's Church of England Primary School</v>
          </cell>
          <cell r="G2932" t="str">
            <v>Maintained</v>
          </cell>
          <cell r="H2932" t="str">
            <v>Voluntary aided school</v>
          </cell>
          <cell r="I2932">
            <v>30733</v>
          </cell>
          <cell r="J2932">
            <v>58464.899999999994</v>
          </cell>
        </row>
        <row r="2933">
          <cell r="B2933">
            <v>3833915</v>
          </cell>
          <cell r="C2933">
            <v>383</v>
          </cell>
          <cell r="D2933" t="str">
            <v>Leeds</v>
          </cell>
          <cell r="E2933">
            <v>3915</v>
          </cell>
          <cell r="F2933" t="str">
            <v>Brodetsky Primary School</v>
          </cell>
          <cell r="G2933" t="str">
            <v>Maintained</v>
          </cell>
          <cell r="H2933" t="str">
            <v>Voluntary aided school</v>
          </cell>
          <cell r="I2933">
            <v>20748</v>
          </cell>
          <cell r="J2933">
            <v>35568</v>
          </cell>
        </row>
        <row r="2934">
          <cell r="B2934">
            <v>3834041</v>
          </cell>
          <cell r="C2934">
            <v>383</v>
          </cell>
          <cell r="D2934" t="str">
            <v>Leeds</v>
          </cell>
          <cell r="E2934">
            <v>4041</v>
          </cell>
          <cell r="F2934" t="str">
            <v>Carr Manor Community School, Specialist Sports College</v>
          </cell>
          <cell r="G2934" t="str">
            <v>Maintained</v>
          </cell>
          <cell r="H2934" t="str">
            <v>Foundation school</v>
          </cell>
          <cell r="I2934">
            <v>32808</v>
          </cell>
          <cell r="J2934">
            <v>55797.299999999996</v>
          </cell>
        </row>
        <row r="2935">
          <cell r="B2935">
            <v>3834063</v>
          </cell>
          <cell r="C2935">
            <v>383</v>
          </cell>
          <cell r="D2935" t="str">
            <v>Leeds</v>
          </cell>
          <cell r="E2935">
            <v>4063</v>
          </cell>
          <cell r="F2935" t="str">
            <v>Roundhay School</v>
          </cell>
          <cell r="G2935" t="str">
            <v>Maintained</v>
          </cell>
          <cell r="H2935" t="str">
            <v>Community school</v>
          </cell>
          <cell r="I2935">
            <v>40459</v>
          </cell>
          <cell r="J2935">
            <v>66690</v>
          </cell>
        </row>
        <row r="2936">
          <cell r="B2936">
            <v>3835200</v>
          </cell>
          <cell r="C2936">
            <v>383</v>
          </cell>
          <cell r="D2936" t="str">
            <v>Leeds</v>
          </cell>
          <cell r="E2936">
            <v>5200</v>
          </cell>
          <cell r="F2936" t="str">
            <v>Lady Elizabeth Hastings CofE Primary School</v>
          </cell>
          <cell r="G2936" t="str">
            <v>Maintained</v>
          </cell>
          <cell r="H2936" t="str">
            <v>Voluntary aided school</v>
          </cell>
          <cell r="I2936">
            <v>15821</v>
          </cell>
          <cell r="J2936">
            <v>26009.1</v>
          </cell>
        </row>
        <row r="2937">
          <cell r="B2937">
            <v>3837015</v>
          </cell>
          <cell r="C2937">
            <v>383</v>
          </cell>
          <cell r="D2937" t="str">
            <v>Leeds</v>
          </cell>
          <cell r="E2937">
            <v>7015</v>
          </cell>
          <cell r="F2937" t="str">
            <v>John Jamieson School</v>
          </cell>
          <cell r="G2937" t="str">
            <v>Maintained</v>
          </cell>
          <cell r="H2937" t="str">
            <v>Community special school</v>
          </cell>
          <cell r="I2937">
            <v>2983</v>
          </cell>
          <cell r="J2937">
            <v>6224.4</v>
          </cell>
        </row>
        <row r="2938">
          <cell r="B2938">
            <v>3837062</v>
          </cell>
          <cell r="C2938">
            <v>383</v>
          </cell>
          <cell r="D2938" t="str">
            <v>Leeds</v>
          </cell>
          <cell r="E2938">
            <v>7062</v>
          </cell>
          <cell r="F2938" t="str">
            <v>Broomfield South SILC</v>
          </cell>
          <cell r="G2938" t="str">
            <v>Maintained</v>
          </cell>
          <cell r="H2938" t="str">
            <v>Community special school</v>
          </cell>
          <cell r="I2938">
            <v>649</v>
          </cell>
          <cell r="J2938">
            <v>889.19999999999993</v>
          </cell>
        </row>
        <row r="2939">
          <cell r="B2939">
            <v>3837072</v>
          </cell>
          <cell r="C2939">
            <v>383</v>
          </cell>
          <cell r="D2939" t="str">
            <v>Leeds</v>
          </cell>
          <cell r="E2939">
            <v>7072</v>
          </cell>
          <cell r="F2939" t="str">
            <v>West Oaks SEN Specialist School and College</v>
          </cell>
          <cell r="G2939" t="str">
            <v>Maintained</v>
          </cell>
          <cell r="H2939" t="str">
            <v>Community special school</v>
          </cell>
          <cell r="I2939">
            <v>4409</v>
          </cell>
          <cell r="J2939">
            <v>6224.4</v>
          </cell>
        </row>
        <row r="2940">
          <cell r="B2940">
            <v>3842054</v>
          </cell>
          <cell r="C2940">
            <v>384</v>
          </cell>
          <cell r="D2940" t="str">
            <v>Wakefield</v>
          </cell>
          <cell r="E2940">
            <v>2054</v>
          </cell>
          <cell r="F2940" t="str">
            <v>Martin Frobisher Infant School</v>
          </cell>
          <cell r="G2940" t="str">
            <v>Maintained</v>
          </cell>
          <cell r="H2940" t="str">
            <v>Community school</v>
          </cell>
          <cell r="I2940">
            <v>28529</v>
          </cell>
          <cell r="J2940">
            <v>47127.6</v>
          </cell>
        </row>
        <row r="2941">
          <cell r="B2941">
            <v>3842060</v>
          </cell>
          <cell r="C2941">
            <v>384</v>
          </cell>
          <cell r="D2941" t="str">
            <v>Wakefield</v>
          </cell>
          <cell r="E2941">
            <v>2060</v>
          </cell>
          <cell r="F2941" t="str">
            <v>Ossett Flushdyke Junior and Infant School</v>
          </cell>
          <cell r="G2941" t="str">
            <v>Maintained</v>
          </cell>
          <cell r="H2941" t="str">
            <v>Foundation school</v>
          </cell>
          <cell r="I2941">
            <v>10115</v>
          </cell>
          <cell r="J2941">
            <v>17339.399999999998</v>
          </cell>
        </row>
        <row r="2942">
          <cell r="B2942">
            <v>3842070</v>
          </cell>
          <cell r="C2942">
            <v>384</v>
          </cell>
          <cell r="D2942" t="str">
            <v>Wakefield</v>
          </cell>
          <cell r="E2942">
            <v>2070</v>
          </cell>
          <cell r="F2942" t="str">
            <v>Sitlington Netherton Junior and Infant School</v>
          </cell>
          <cell r="G2942" t="str">
            <v>Maintained</v>
          </cell>
          <cell r="H2942" t="str">
            <v>Community school</v>
          </cell>
          <cell r="I2942">
            <v>13876</v>
          </cell>
          <cell r="J2942">
            <v>25786.799999999999</v>
          </cell>
        </row>
        <row r="2943">
          <cell r="B2943">
            <v>3842076</v>
          </cell>
          <cell r="C2943">
            <v>384</v>
          </cell>
          <cell r="D2943" t="str">
            <v>Wakefield</v>
          </cell>
          <cell r="E2943">
            <v>2076</v>
          </cell>
          <cell r="F2943" t="str">
            <v>Stanley Grove Primary and Nursery School</v>
          </cell>
          <cell r="G2943" t="str">
            <v>Maintained</v>
          </cell>
          <cell r="H2943" t="str">
            <v>Community school</v>
          </cell>
          <cell r="I2943">
            <v>16858</v>
          </cell>
          <cell r="J2943">
            <v>30899.699999999997</v>
          </cell>
        </row>
        <row r="2944">
          <cell r="B2944">
            <v>3842079</v>
          </cell>
          <cell r="C2944">
            <v>384</v>
          </cell>
          <cell r="D2944" t="str">
            <v>Wakefield</v>
          </cell>
          <cell r="E2944">
            <v>2079</v>
          </cell>
          <cell r="F2944" t="str">
            <v>Newton Hill Community School</v>
          </cell>
          <cell r="G2944" t="str">
            <v>Maintained</v>
          </cell>
          <cell r="H2944" t="str">
            <v>Community school</v>
          </cell>
          <cell r="I2944">
            <v>20619</v>
          </cell>
          <cell r="J2944">
            <v>38680.199999999997</v>
          </cell>
        </row>
        <row r="2945">
          <cell r="B2945">
            <v>3842084</v>
          </cell>
          <cell r="C2945">
            <v>384</v>
          </cell>
          <cell r="D2945" t="str">
            <v>Wakefield</v>
          </cell>
          <cell r="E2945">
            <v>2084</v>
          </cell>
          <cell r="F2945" t="str">
            <v>West Bretton Junior and Infant School</v>
          </cell>
          <cell r="G2945" t="str">
            <v>Maintained</v>
          </cell>
          <cell r="H2945" t="str">
            <v>Community school</v>
          </cell>
          <cell r="I2945">
            <v>11282</v>
          </cell>
          <cell r="J2945">
            <v>17561.699999999997</v>
          </cell>
        </row>
        <row r="2946">
          <cell r="B2946">
            <v>3842091</v>
          </cell>
          <cell r="C2946">
            <v>384</v>
          </cell>
          <cell r="D2946" t="str">
            <v>Wakefield</v>
          </cell>
          <cell r="E2946">
            <v>2091</v>
          </cell>
          <cell r="F2946" t="str">
            <v>Dimple Well Infant School and Nursery</v>
          </cell>
          <cell r="G2946" t="str">
            <v>Maintained</v>
          </cell>
          <cell r="H2946" t="str">
            <v>Foundation school</v>
          </cell>
          <cell r="I2946">
            <v>40978</v>
          </cell>
          <cell r="J2946">
            <v>63577.799999999996</v>
          </cell>
        </row>
        <row r="2947">
          <cell r="B2947">
            <v>3842128</v>
          </cell>
          <cell r="C2947">
            <v>384</v>
          </cell>
          <cell r="D2947" t="str">
            <v>Wakefield</v>
          </cell>
          <cell r="E2947">
            <v>2128</v>
          </cell>
          <cell r="F2947" t="str">
            <v>Streethouse, Junior, Infant and Nursery</v>
          </cell>
          <cell r="G2947" t="str">
            <v>Maintained</v>
          </cell>
          <cell r="H2947" t="str">
            <v>Community school</v>
          </cell>
          <cell r="I2947">
            <v>10245</v>
          </cell>
          <cell r="J2947">
            <v>11781.9</v>
          </cell>
        </row>
        <row r="2948">
          <cell r="B2948">
            <v>3842133</v>
          </cell>
          <cell r="C2948">
            <v>384</v>
          </cell>
          <cell r="D2948" t="str">
            <v>Wakefield</v>
          </cell>
          <cell r="E2948">
            <v>2133</v>
          </cell>
          <cell r="F2948" t="str">
            <v>Featherstone Purston Infant School</v>
          </cell>
          <cell r="G2948" t="str">
            <v>Maintained</v>
          </cell>
          <cell r="H2948" t="str">
            <v>Community school</v>
          </cell>
          <cell r="I2948">
            <v>27492</v>
          </cell>
          <cell r="J2948">
            <v>47572.2</v>
          </cell>
        </row>
        <row r="2949">
          <cell r="B2949">
            <v>3842150</v>
          </cell>
          <cell r="C2949">
            <v>384</v>
          </cell>
          <cell r="D2949" t="str">
            <v>Wakefield</v>
          </cell>
          <cell r="E2949">
            <v>2150</v>
          </cell>
          <cell r="F2949" t="str">
            <v>Featherstone North Featherstone Junior and Infant School</v>
          </cell>
          <cell r="G2949" t="str">
            <v>Maintained</v>
          </cell>
          <cell r="H2949" t="str">
            <v>Community school</v>
          </cell>
          <cell r="I2949">
            <v>25546</v>
          </cell>
          <cell r="J2949">
            <v>41570.1</v>
          </cell>
        </row>
        <row r="2950">
          <cell r="B2950">
            <v>3842154</v>
          </cell>
          <cell r="C2950">
            <v>384</v>
          </cell>
          <cell r="D2950" t="str">
            <v>Wakefield</v>
          </cell>
          <cell r="E2950">
            <v>2154</v>
          </cell>
          <cell r="F2950" t="str">
            <v>Wakefield Pinders Primary (JIN) School</v>
          </cell>
          <cell r="G2950" t="str">
            <v>Maintained</v>
          </cell>
          <cell r="H2950" t="str">
            <v>Community school</v>
          </cell>
          <cell r="I2950">
            <v>21397</v>
          </cell>
          <cell r="J2950">
            <v>34901.1</v>
          </cell>
        </row>
        <row r="2951">
          <cell r="B2951">
            <v>3842155</v>
          </cell>
          <cell r="C2951">
            <v>384</v>
          </cell>
          <cell r="D2951" t="str">
            <v>Wakefield</v>
          </cell>
          <cell r="E2951">
            <v>2155</v>
          </cell>
          <cell r="F2951" t="str">
            <v>Crigglestone Mackie Hill Junior and Infant School</v>
          </cell>
          <cell r="G2951" t="str">
            <v>Maintained</v>
          </cell>
          <cell r="H2951" t="str">
            <v>Community school</v>
          </cell>
          <cell r="I2951">
            <v>11023</v>
          </cell>
          <cell r="J2951">
            <v>21118.5</v>
          </cell>
        </row>
        <row r="2952">
          <cell r="B2952">
            <v>3842156</v>
          </cell>
          <cell r="C2952">
            <v>384</v>
          </cell>
          <cell r="D2952" t="str">
            <v>Wakefield</v>
          </cell>
          <cell r="E2952">
            <v>2156</v>
          </cell>
          <cell r="F2952" t="str">
            <v>Crigglestone Dane Royd Junior and Infant School</v>
          </cell>
          <cell r="G2952" t="str">
            <v>Maintained</v>
          </cell>
          <cell r="H2952" t="str">
            <v>Community school</v>
          </cell>
          <cell r="I2952">
            <v>31901</v>
          </cell>
          <cell r="J2952">
            <v>54241.2</v>
          </cell>
        </row>
        <row r="2953">
          <cell r="B2953">
            <v>3842159</v>
          </cell>
          <cell r="C2953">
            <v>384</v>
          </cell>
          <cell r="D2953" t="str">
            <v>Wakefield</v>
          </cell>
          <cell r="E2953">
            <v>2159</v>
          </cell>
          <cell r="F2953" t="str">
            <v>The Mount Junior Infant &amp; Nursery School</v>
          </cell>
          <cell r="G2953" t="str">
            <v>Maintained</v>
          </cell>
          <cell r="H2953" t="str">
            <v>Community school</v>
          </cell>
          <cell r="I2953">
            <v>15561</v>
          </cell>
          <cell r="J2953">
            <v>26898.3</v>
          </cell>
        </row>
        <row r="2954">
          <cell r="B2954">
            <v>3842160</v>
          </cell>
          <cell r="C2954">
            <v>384</v>
          </cell>
          <cell r="D2954" t="str">
            <v>Wakefield</v>
          </cell>
          <cell r="E2954">
            <v>2160</v>
          </cell>
          <cell r="F2954" t="str">
            <v>Wakefield Flanshaw Junior and Infant School</v>
          </cell>
          <cell r="G2954" t="str">
            <v>Maintained</v>
          </cell>
          <cell r="H2954" t="str">
            <v>Community school</v>
          </cell>
          <cell r="I2954">
            <v>27492</v>
          </cell>
          <cell r="J2954">
            <v>46016.1</v>
          </cell>
        </row>
        <row r="2955">
          <cell r="B2955">
            <v>3842162</v>
          </cell>
          <cell r="C2955">
            <v>384</v>
          </cell>
          <cell r="D2955" t="str">
            <v>Wakefield</v>
          </cell>
          <cell r="E2955">
            <v>2162</v>
          </cell>
          <cell r="F2955" t="str">
            <v>Hendal Primary School</v>
          </cell>
          <cell r="G2955" t="str">
            <v>Maintained</v>
          </cell>
          <cell r="H2955" t="str">
            <v>Community school</v>
          </cell>
          <cell r="I2955">
            <v>22564</v>
          </cell>
          <cell r="J2955">
            <v>37568.699999999997</v>
          </cell>
        </row>
        <row r="2956">
          <cell r="B2956">
            <v>3842163</v>
          </cell>
          <cell r="C2956">
            <v>384</v>
          </cell>
          <cell r="D2956" t="str">
            <v>Wakefield</v>
          </cell>
          <cell r="E2956">
            <v>2163</v>
          </cell>
          <cell r="F2956" t="str">
            <v>Wakefield Greenhill Primary School</v>
          </cell>
          <cell r="G2956" t="str">
            <v>Maintained</v>
          </cell>
          <cell r="H2956" t="str">
            <v>Community school</v>
          </cell>
          <cell r="I2956">
            <v>21656</v>
          </cell>
          <cell r="J2956">
            <v>35568</v>
          </cell>
        </row>
        <row r="2957">
          <cell r="B2957">
            <v>3842173</v>
          </cell>
          <cell r="C2957">
            <v>384</v>
          </cell>
          <cell r="D2957" t="str">
            <v>Wakefield</v>
          </cell>
          <cell r="E2957">
            <v>2173</v>
          </cell>
          <cell r="F2957" t="str">
            <v>Castleford Townville Infants' School</v>
          </cell>
          <cell r="G2957" t="str">
            <v>Maintained</v>
          </cell>
          <cell r="H2957" t="str">
            <v>Community school</v>
          </cell>
          <cell r="I2957">
            <v>26584</v>
          </cell>
          <cell r="J2957">
            <v>35123.399999999994</v>
          </cell>
        </row>
        <row r="2958">
          <cell r="B2958">
            <v>3842180</v>
          </cell>
          <cell r="C2958">
            <v>384</v>
          </cell>
          <cell r="D2958" t="str">
            <v>Wakefield</v>
          </cell>
          <cell r="E2958">
            <v>2180</v>
          </cell>
          <cell r="F2958" t="str">
            <v>Castleford Wheldon Infant School and Nursery</v>
          </cell>
          <cell r="G2958" t="str">
            <v>Maintained</v>
          </cell>
          <cell r="H2958" t="str">
            <v>Community school</v>
          </cell>
          <cell r="I2958">
            <v>20489</v>
          </cell>
          <cell r="J2958">
            <v>32678.1</v>
          </cell>
        </row>
        <row r="2959">
          <cell r="B2959">
            <v>3843015</v>
          </cell>
          <cell r="C2959">
            <v>384</v>
          </cell>
          <cell r="D2959" t="str">
            <v>Wakefield</v>
          </cell>
          <cell r="E2959">
            <v>3015</v>
          </cell>
          <cell r="F2959" t="str">
            <v>Stanley St Peters Church of England Voluntary Controlled Primary School</v>
          </cell>
          <cell r="G2959" t="str">
            <v>Maintained</v>
          </cell>
          <cell r="H2959" t="str">
            <v>Voluntary controlled school</v>
          </cell>
          <cell r="I2959">
            <v>22953</v>
          </cell>
          <cell r="J2959">
            <v>34011.899999999994</v>
          </cell>
        </row>
        <row r="2960">
          <cell r="B2960">
            <v>3843021</v>
          </cell>
          <cell r="C2960">
            <v>384</v>
          </cell>
          <cell r="D2960" t="str">
            <v>Wakefield</v>
          </cell>
          <cell r="E2960">
            <v>3021</v>
          </cell>
          <cell r="F2960" t="str">
            <v>Methodist Voluntary Controlled Junior, Infant and Nursery School: With Communication Resource</v>
          </cell>
          <cell r="G2960" t="str">
            <v>Maintained</v>
          </cell>
          <cell r="H2960" t="str">
            <v>Voluntary controlled school</v>
          </cell>
          <cell r="I2960">
            <v>19192</v>
          </cell>
          <cell r="J2960">
            <v>31121.999999999996</v>
          </cell>
        </row>
        <row r="2961">
          <cell r="B2961">
            <v>3843301</v>
          </cell>
          <cell r="C2961">
            <v>384</v>
          </cell>
          <cell r="D2961" t="str">
            <v>Wakefield</v>
          </cell>
          <cell r="E2961">
            <v>3301</v>
          </cell>
          <cell r="F2961" t="str">
            <v>Alverthorpe St Paul's CofE (VA) School 3-11yrs</v>
          </cell>
          <cell r="G2961" t="str">
            <v>Maintained</v>
          </cell>
          <cell r="H2961" t="str">
            <v>Voluntary aided school</v>
          </cell>
          <cell r="I2961">
            <v>24250</v>
          </cell>
          <cell r="J2961">
            <v>41125.5</v>
          </cell>
        </row>
        <row r="2962">
          <cell r="B2962">
            <v>3843305</v>
          </cell>
          <cell r="C2962">
            <v>384</v>
          </cell>
          <cell r="D2962" t="str">
            <v>Wakefield</v>
          </cell>
          <cell r="E2962">
            <v>3305</v>
          </cell>
          <cell r="F2962" t="str">
            <v>Wakefield St Johns Church of England Voluntary Aided Junior and Infant School</v>
          </cell>
          <cell r="G2962" t="str">
            <v>Maintained</v>
          </cell>
          <cell r="H2962" t="str">
            <v>Voluntary aided school</v>
          </cell>
          <cell r="I2962">
            <v>20878</v>
          </cell>
          <cell r="J2962">
            <v>37791</v>
          </cell>
        </row>
        <row r="2963">
          <cell r="B2963">
            <v>3843318</v>
          </cell>
          <cell r="C2963">
            <v>384</v>
          </cell>
          <cell r="D2963" t="str">
            <v>Wakefield</v>
          </cell>
          <cell r="E2963">
            <v>3318</v>
          </cell>
          <cell r="F2963" t="str">
            <v>Normanton All Saints CofE Infant School</v>
          </cell>
          <cell r="G2963" t="str">
            <v>Maintained</v>
          </cell>
          <cell r="H2963" t="str">
            <v>Voluntary aided school</v>
          </cell>
          <cell r="I2963">
            <v>49536</v>
          </cell>
          <cell r="J2963">
            <v>84251.7</v>
          </cell>
        </row>
        <row r="2964">
          <cell r="B2964">
            <v>3843319</v>
          </cell>
          <cell r="C2964">
            <v>384</v>
          </cell>
          <cell r="D2964" t="str">
            <v>Wakefield</v>
          </cell>
          <cell r="E2964">
            <v>3319</v>
          </cell>
          <cell r="F2964" t="str">
            <v>Ossett Holy Trinity CofE VA Primary School</v>
          </cell>
          <cell r="G2964" t="str">
            <v>Maintained</v>
          </cell>
          <cell r="H2964" t="str">
            <v>Voluntary aided school</v>
          </cell>
          <cell r="I2964">
            <v>28788</v>
          </cell>
          <cell r="J2964">
            <v>48239.1</v>
          </cell>
        </row>
        <row r="2965">
          <cell r="B2965">
            <v>3843338</v>
          </cell>
          <cell r="C2965">
            <v>384</v>
          </cell>
          <cell r="D2965" t="str">
            <v>Wakefield</v>
          </cell>
          <cell r="E2965">
            <v>3338</v>
          </cell>
          <cell r="F2965" t="str">
            <v>Wakefield St Marys Church of England Voluntary Aided Primary School</v>
          </cell>
          <cell r="G2965" t="str">
            <v>Maintained</v>
          </cell>
          <cell r="H2965" t="str">
            <v>Voluntary aided school</v>
          </cell>
          <cell r="I2965">
            <v>13098</v>
          </cell>
          <cell r="J2965">
            <v>22452.3</v>
          </cell>
        </row>
        <row r="2966">
          <cell r="B2966">
            <v>3843339</v>
          </cell>
          <cell r="C2966">
            <v>384</v>
          </cell>
          <cell r="D2966" t="str">
            <v>Wakefield</v>
          </cell>
          <cell r="E2966">
            <v>3339</v>
          </cell>
          <cell r="F2966" t="str">
            <v>Sandal Castle VA Community Primary School</v>
          </cell>
          <cell r="G2966" t="str">
            <v>Maintained</v>
          </cell>
          <cell r="H2966" t="str">
            <v>Voluntary aided school</v>
          </cell>
          <cell r="I2966">
            <v>46813</v>
          </cell>
          <cell r="J2966">
            <v>80472.599999999991</v>
          </cell>
        </row>
        <row r="2967">
          <cell r="B2967">
            <v>3902008</v>
          </cell>
          <cell r="C2967">
            <v>390</v>
          </cell>
          <cell r="D2967" t="str">
            <v>Gateshead</v>
          </cell>
          <cell r="E2967">
            <v>2008</v>
          </cell>
          <cell r="F2967" t="str">
            <v>Carr Hill Community Primary School</v>
          </cell>
          <cell r="G2967" t="str">
            <v>Maintained</v>
          </cell>
          <cell r="H2967" t="str">
            <v>Community school</v>
          </cell>
          <cell r="I2967">
            <v>14005</v>
          </cell>
          <cell r="J2967">
            <v>20896.199999999997</v>
          </cell>
        </row>
        <row r="2968">
          <cell r="B2968">
            <v>3902012</v>
          </cell>
          <cell r="C2968">
            <v>390</v>
          </cell>
          <cell r="D2968" t="str">
            <v>Gateshead</v>
          </cell>
          <cell r="E2968">
            <v>2012</v>
          </cell>
          <cell r="F2968" t="str">
            <v>Kelvin Grove Community Primary School</v>
          </cell>
          <cell r="G2968" t="str">
            <v>Maintained</v>
          </cell>
          <cell r="H2968" t="str">
            <v>Community school</v>
          </cell>
          <cell r="I2968">
            <v>13746</v>
          </cell>
          <cell r="J2968">
            <v>17339.399999999998</v>
          </cell>
        </row>
        <row r="2969">
          <cell r="B2969">
            <v>3902036</v>
          </cell>
          <cell r="C2969">
            <v>390</v>
          </cell>
          <cell r="D2969" t="str">
            <v>Gateshead</v>
          </cell>
          <cell r="E2969">
            <v>2036</v>
          </cell>
          <cell r="F2969" t="str">
            <v>South Street Community Primary School</v>
          </cell>
          <cell r="G2969" t="str">
            <v>Maintained</v>
          </cell>
          <cell r="H2969" t="str">
            <v>Community school</v>
          </cell>
          <cell r="I2969">
            <v>11023</v>
          </cell>
          <cell r="J2969">
            <v>13337.999999999998</v>
          </cell>
        </row>
        <row r="2970">
          <cell r="B2970">
            <v>3902039</v>
          </cell>
          <cell r="C2970">
            <v>390</v>
          </cell>
          <cell r="D2970" t="str">
            <v>Gateshead</v>
          </cell>
          <cell r="E2970">
            <v>2039</v>
          </cell>
          <cell r="F2970" t="str">
            <v>Bede Community Primary School</v>
          </cell>
          <cell r="G2970" t="str">
            <v>Maintained</v>
          </cell>
          <cell r="H2970" t="str">
            <v>Community school</v>
          </cell>
          <cell r="I2970">
            <v>12449</v>
          </cell>
          <cell r="J2970">
            <v>18006.3</v>
          </cell>
        </row>
        <row r="2971">
          <cell r="B2971">
            <v>3902051</v>
          </cell>
          <cell r="C2971">
            <v>390</v>
          </cell>
          <cell r="D2971" t="str">
            <v>Gateshead</v>
          </cell>
          <cell r="E2971">
            <v>2051</v>
          </cell>
          <cell r="F2971" t="str">
            <v>Larkspur Community Primary School</v>
          </cell>
          <cell r="G2971" t="str">
            <v>Maintained</v>
          </cell>
          <cell r="H2971" t="str">
            <v>Community school</v>
          </cell>
          <cell r="I2971">
            <v>2983</v>
          </cell>
          <cell r="J2971">
            <v>5112.8999999999996</v>
          </cell>
        </row>
        <row r="2972">
          <cell r="B2972">
            <v>3902055</v>
          </cell>
          <cell r="C2972">
            <v>390</v>
          </cell>
          <cell r="D2972" t="str">
            <v>Gateshead</v>
          </cell>
          <cell r="E2972">
            <v>2055</v>
          </cell>
          <cell r="F2972" t="str">
            <v>Oakfield Infant School</v>
          </cell>
          <cell r="G2972" t="str">
            <v>Maintained</v>
          </cell>
          <cell r="H2972" t="str">
            <v>Community school</v>
          </cell>
          <cell r="I2972">
            <v>42145</v>
          </cell>
          <cell r="J2972">
            <v>65133.899999999994</v>
          </cell>
        </row>
        <row r="2973">
          <cell r="B2973">
            <v>3902056</v>
          </cell>
          <cell r="C2973">
            <v>390</v>
          </cell>
          <cell r="D2973" t="str">
            <v>Gateshead</v>
          </cell>
          <cell r="E2973">
            <v>2056</v>
          </cell>
          <cell r="F2973" t="str">
            <v>Ravensworth Terrace Primary School</v>
          </cell>
          <cell r="G2973" t="str">
            <v>Maintained</v>
          </cell>
          <cell r="H2973" t="str">
            <v>Community school</v>
          </cell>
          <cell r="I2973">
            <v>30085</v>
          </cell>
          <cell r="J2973">
            <v>49350.6</v>
          </cell>
        </row>
        <row r="2974">
          <cell r="B2974">
            <v>3902162</v>
          </cell>
          <cell r="C2974">
            <v>390</v>
          </cell>
          <cell r="D2974" t="str">
            <v>Gateshead</v>
          </cell>
          <cell r="E2974">
            <v>2162</v>
          </cell>
          <cell r="F2974" t="str">
            <v>Portobello Primary School</v>
          </cell>
          <cell r="G2974" t="str">
            <v>Maintained</v>
          </cell>
          <cell r="H2974" t="str">
            <v>Community school</v>
          </cell>
          <cell r="I2974">
            <v>17118</v>
          </cell>
          <cell r="J2974">
            <v>32233.499999999996</v>
          </cell>
        </row>
        <row r="2975">
          <cell r="B2975">
            <v>3902163</v>
          </cell>
          <cell r="C2975">
            <v>390</v>
          </cell>
          <cell r="D2975" t="str">
            <v>Gateshead</v>
          </cell>
          <cell r="E2975">
            <v>2163</v>
          </cell>
          <cell r="F2975" t="str">
            <v>Birtley East Community Primary School</v>
          </cell>
          <cell r="G2975" t="str">
            <v>Maintained</v>
          </cell>
          <cell r="H2975" t="str">
            <v>Community school</v>
          </cell>
          <cell r="I2975">
            <v>11542</v>
          </cell>
          <cell r="J2975">
            <v>17784</v>
          </cell>
        </row>
        <row r="2976">
          <cell r="B2976">
            <v>3902164</v>
          </cell>
          <cell r="C2976">
            <v>390</v>
          </cell>
          <cell r="D2976" t="str">
            <v>Gateshead</v>
          </cell>
          <cell r="E2976">
            <v>2164</v>
          </cell>
          <cell r="F2976" t="str">
            <v>Dunston Hill Community Primary School</v>
          </cell>
          <cell r="G2976" t="str">
            <v>Maintained</v>
          </cell>
          <cell r="H2976" t="str">
            <v>Community school</v>
          </cell>
          <cell r="I2976">
            <v>29826</v>
          </cell>
          <cell r="J2976">
            <v>48461.399999999994</v>
          </cell>
        </row>
        <row r="2977">
          <cell r="B2977">
            <v>3902167</v>
          </cell>
          <cell r="C2977">
            <v>390</v>
          </cell>
          <cell r="D2977" t="str">
            <v>Gateshead</v>
          </cell>
          <cell r="E2977">
            <v>2167</v>
          </cell>
          <cell r="F2977" t="str">
            <v>Emmaville Primary School</v>
          </cell>
          <cell r="G2977" t="str">
            <v>Maintained</v>
          </cell>
          <cell r="H2977" t="str">
            <v>Community school</v>
          </cell>
          <cell r="I2977">
            <v>29696</v>
          </cell>
          <cell r="J2977">
            <v>48683.7</v>
          </cell>
        </row>
        <row r="2978">
          <cell r="B2978">
            <v>3902168</v>
          </cell>
          <cell r="C2978">
            <v>390</v>
          </cell>
          <cell r="D2978" t="str">
            <v>Gateshead</v>
          </cell>
          <cell r="E2978">
            <v>2168</v>
          </cell>
          <cell r="F2978" t="str">
            <v>High Spen Primary School</v>
          </cell>
          <cell r="G2978" t="str">
            <v>Maintained</v>
          </cell>
          <cell r="H2978" t="str">
            <v>Community school</v>
          </cell>
          <cell r="I2978">
            <v>11412</v>
          </cell>
          <cell r="J2978">
            <v>20673.899999999998</v>
          </cell>
        </row>
        <row r="2979">
          <cell r="B2979">
            <v>3902172</v>
          </cell>
          <cell r="C2979">
            <v>390</v>
          </cell>
          <cell r="D2979" t="str">
            <v>Gateshead</v>
          </cell>
          <cell r="E2979">
            <v>2172</v>
          </cell>
          <cell r="F2979" t="str">
            <v>Swalwell Primary School</v>
          </cell>
          <cell r="G2979" t="str">
            <v>Maintained</v>
          </cell>
          <cell r="H2979" t="str">
            <v>Community school</v>
          </cell>
          <cell r="I2979">
            <v>5058</v>
          </cell>
          <cell r="J2979">
            <v>6446.7</v>
          </cell>
        </row>
        <row r="2980">
          <cell r="B2980">
            <v>3902177</v>
          </cell>
          <cell r="C2980">
            <v>390</v>
          </cell>
          <cell r="D2980" t="str">
            <v>Gateshead</v>
          </cell>
          <cell r="E2980">
            <v>2177</v>
          </cell>
          <cell r="F2980" t="str">
            <v>Winlaton West Lane Community Primary School</v>
          </cell>
          <cell r="G2980" t="str">
            <v>Maintained</v>
          </cell>
          <cell r="H2980" t="str">
            <v>Community school</v>
          </cell>
          <cell r="I2980">
            <v>27621</v>
          </cell>
          <cell r="J2980">
            <v>45571.5</v>
          </cell>
        </row>
        <row r="2981">
          <cell r="B2981">
            <v>3902181</v>
          </cell>
          <cell r="C2981">
            <v>390</v>
          </cell>
          <cell r="D2981" t="str">
            <v>Gateshead</v>
          </cell>
          <cell r="E2981">
            <v>2181</v>
          </cell>
          <cell r="F2981" t="str">
            <v>Greenside Primary School</v>
          </cell>
          <cell r="G2981" t="str">
            <v>Maintained</v>
          </cell>
          <cell r="H2981" t="str">
            <v>Community school</v>
          </cell>
          <cell r="I2981">
            <v>17636</v>
          </cell>
          <cell r="J2981">
            <v>29343.599999999999</v>
          </cell>
        </row>
        <row r="2982">
          <cell r="B2982">
            <v>3902182</v>
          </cell>
          <cell r="C2982">
            <v>390</v>
          </cell>
          <cell r="D2982" t="str">
            <v>Gateshead</v>
          </cell>
          <cell r="E2982">
            <v>2182</v>
          </cell>
          <cell r="F2982" t="str">
            <v>Blaydon West Primary School</v>
          </cell>
          <cell r="G2982" t="str">
            <v>Maintained</v>
          </cell>
          <cell r="H2982" t="str">
            <v>Community school</v>
          </cell>
          <cell r="I2982">
            <v>16599</v>
          </cell>
          <cell r="J2982">
            <v>22674.6</v>
          </cell>
        </row>
        <row r="2983">
          <cell r="B2983">
            <v>3902184</v>
          </cell>
          <cell r="C2983">
            <v>390</v>
          </cell>
          <cell r="D2983" t="str">
            <v>Gateshead</v>
          </cell>
          <cell r="E2983">
            <v>2184</v>
          </cell>
          <cell r="F2983" t="str">
            <v>Front Street Community Primary School</v>
          </cell>
          <cell r="G2983" t="str">
            <v>Maintained</v>
          </cell>
          <cell r="H2983" t="str">
            <v>Community school</v>
          </cell>
          <cell r="I2983">
            <v>36050</v>
          </cell>
          <cell r="J2983">
            <v>58909.499999999993</v>
          </cell>
        </row>
        <row r="2984">
          <cell r="B2984">
            <v>3902186</v>
          </cell>
          <cell r="C2984">
            <v>390</v>
          </cell>
          <cell r="D2984" t="str">
            <v>Gateshead</v>
          </cell>
          <cell r="E2984">
            <v>2186</v>
          </cell>
          <cell r="F2984" t="str">
            <v>Highfield Community Primary School</v>
          </cell>
          <cell r="G2984" t="str">
            <v>Maintained</v>
          </cell>
          <cell r="H2984" t="str">
            <v>Community school</v>
          </cell>
          <cell r="I2984">
            <v>4020</v>
          </cell>
          <cell r="J2984">
            <v>8002.7999999999993</v>
          </cell>
        </row>
        <row r="2985">
          <cell r="B2985">
            <v>3902188</v>
          </cell>
          <cell r="C2985">
            <v>390</v>
          </cell>
          <cell r="D2985" t="str">
            <v>Gateshead</v>
          </cell>
          <cell r="E2985">
            <v>2188</v>
          </cell>
          <cell r="F2985" t="str">
            <v>Ryton Community Infant School</v>
          </cell>
          <cell r="G2985" t="str">
            <v>Maintained</v>
          </cell>
          <cell r="H2985" t="str">
            <v>Community school</v>
          </cell>
          <cell r="I2985">
            <v>14135</v>
          </cell>
          <cell r="J2985">
            <v>23341.5</v>
          </cell>
        </row>
        <row r="2986">
          <cell r="B2986">
            <v>3902194</v>
          </cell>
          <cell r="C2986">
            <v>390</v>
          </cell>
          <cell r="D2986" t="str">
            <v>Gateshead</v>
          </cell>
          <cell r="E2986">
            <v>2194</v>
          </cell>
          <cell r="F2986" t="str">
            <v>Washingwell Community Primary School</v>
          </cell>
          <cell r="G2986" t="str">
            <v>Maintained</v>
          </cell>
          <cell r="H2986" t="str">
            <v>Community school</v>
          </cell>
          <cell r="I2986">
            <v>10115</v>
          </cell>
          <cell r="J2986">
            <v>14894.099999999999</v>
          </cell>
        </row>
        <row r="2987">
          <cell r="B2987">
            <v>3902197</v>
          </cell>
          <cell r="C2987">
            <v>390</v>
          </cell>
          <cell r="D2987" t="str">
            <v>Gateshead</v>
          </cell>
          <cell r="E2987">
            <v>2197</v>
          </cell>
          <cell r="F2987" t="str">
            <v>Bill Quay Primary School</v>
          </cell>
          <cell r="G2987" t="str">
            <v>Maintained</v>
          </cell>
          <cell r="H2987" t="str">
            <v>Community school</v>
          </cell>
          <cell r="I2987">
            <v>19452</v>
          </cell>
          <cell r="J2987">
            <v>30899.699999999997</v>
          </cell>
        </row>
        <row r="2988">
          <cell r="B2988">
            <v>3902198</v>
          </cell>
          <cell r="C2988">
            <v>390</v>
          </cell>
          <cell r="D2988" t="str">
            <v>Gateshead</v>
          </cell>
          <cell r="E2988">
            <v>2198</v>
          </cell>
          <cell r="F2988" t="str">
            <v>Falla Park Community Primary School</v>
          </cell>
          <cell r="G2988" t="str">
            <v>Maintained</v>
          </cell>
          <cell r="H2988" t="str">
            <v>Community school</v>
          </cell>
          <cell r="I2988">
            <v>6744</v>
          </cell>
          <cell r="J2988">
            <v>9336.5999999999985</v>
          </cell>
        </row>
        <row r="2989">
          <cell r="B2989">
            <v>3902200</v>
          </cell>
          <cell r="C2989">
            <v>390</v>
          </cell>
          <cell r="D2989" t="str">
            <v>Gateshead</v>
          </cell>
          <cell r="E2989">
            <v>2200</v>
          </cell>
          <cell r="F2989" t="str">
            <v>Brandling Primary School</v>
          </cell>
          <cell r="G2989" t="str">
            <v>Maintained</v>
          </cell>
          <cell r="H2989" t="str">
            <v>Community school</v>
          </cell>
          <cell r="I2989">
            <v>11412</v>
          </cell>
          <cell r="J2989">
            <v>18450.899999999998</v>
          </cell>
        </row>
        <row r="2990">
          <cell r="B2990">
            <v>3902205</v>
          </cell>
          <cell r="C2990">
            <v>390</v>
          </cell>
          <cell r="D2990" t="str">
            <v>Gateshead</v>
          </cell>
          <cell r="E2990">
            <v>2205</v>
          </cell>
          <cell r="F2990" t="str">
            <v>Lingey House Primary School</v>
          </cell>
          <cell r="G2990" t="str">
            <v>Maintained</v>
          </cell>
          <cell r="H2990" t="str">
            <v>Community school</v>
          </cell>
          <cell r="I2990">
            <v>35531</v>
          </cell>
          <cell r="J2990">
            <v>56686.499999999993</v>
          </cell>
        </row>
        <row r="2991">
          <cell r="B2991">
            <v>3902213</v>
          </cell>
          <cell r="C2991">
            <v>390</v>
          </cell>
          <cell r="D2991" t="str">
            <v>Gateshead</v>
          </cell>
          <cell r="E2991">
            <v>2213</v>
          </cell>
          <cell r="F2991" t="str">
            <v>The Drive Community Primary School</v>
          </cell>
          <cell r="G2991" t="str">
            <v>Maintained</v>
          </cell>
          <cell r="H2991" t="str">
            <v>Community school</v>
          </cell>
          <cell r="I2991">
            <v>8818</v>
          </cell>
          <cell r="J2991">
            <v>19117.8</v>
          </cell>
        </row>
        <row r="2992">
          <cell r="B2992">
            <v>3902214</v>
          </cell>
          <cell r="C2992">
            <v>390</v>
          </cell>
          <cell r="D2992" t="str">
            <v>Gateshead</v>
          </cell>
          <cell r="E2992">
            <v>2214</v>
          </cell>
          <cell r="F2992" t="str">
            <v>White Mere Community Primary School</v>
          </cell>
          <cell r="G2992" t="str">
            <v>Maintained</v>
          </cell>
          <cell r="H2992" t="str">
            <v>Community school</v>
          </cell>
          <cell r="I2992">
            <v>12968</v>
          </cell>
          <cell r="J2992">
            <v>19562.399999999998</v>
          </cell>
        </row>
        <row r="2993">
          <cell r="B2993">
            <v>3902216</v>
          </cell>
          <cell r="C2993">
            <v>390</v>
          </cell>
          <cell r="D2993" t="str">
            <v>Gateshead</v>
          </cell>
          <cell r="E2993">
            <v>2216</v>
          </cell>
          <cell r="F2993" t="str">
            <v>Clover Hill Community Primary School</v>
          </cell>
          <cell r="G2993" t="str">
            <v>Maintained</v>
          </cell>
          <cell r="H2993" t="str">
            <v>Community school</v>
          </cell>
          <cell r="I2993">
            <v>17636</v>
          </cell>
          <cell r="J2993">
            <v>29565.899999999998</v>
          </cell>
        </row>
        <row r="2994">
          <cell r="B2994">
            <v>3902219</v>
          </cell>
          <cell r="C2994">
            <v>390</v>
          </cell>
          <cell r="D2994" t="str">
            <v>Gateshead</v>
          </cell>
          <cell r="E2994">
            <v>2219</v>
          </cell>
          <cell r="F2994" t="str">
            <v>Crookhill Community Primary School</v>
          </cell>
          <cell r="G2994" t="str">
            <v>Maintained</v>
          </cell>
          <cell r="H2994" t="str">
            <v>Community school</v>
          </cell>
          <cell r="I2994">
            <v>12968</v>
          </cell>
          <cell r="J2994">
            <v>19784.699999999997</v>
          </cell>
        </row>
        <row r="2995">
          <cell r="B2995">
            <v>3902221</v>
          </cell>
          <cell r="C2995">
            <v>390</v>
          </cell>
          <cell r="D2995" t="str">
            <v>Gateshead</v>
          </cell>
          <cell r="E2995">
            <v>2221</v>
          </cell>
          <cell r="F2995" t="str">
            <v>Brighton Avenue Primary School</v>
          </cell>
          <cell r="G2995" t="str">
            <v>Maintained</v>
          </cell>
          <cell r="H2995" t="str">
            <v>Community school</v>
          </cell>
          <cell r="I2995">
            <v>17766</v>
          </cell>
          <cell r="J2995">
            <v>28898.999999999996</v>
          </cell>
        </row>
        <row r="2996">
          <cell r="B2996">
            <v>3902222</v>
          </cell>
          <cell r="C2996">
            <v>390</v>
          </cell>
          <cell r="D2996" t="str">
            <v>Gateshead</v>
          </cell>
          <cell r="E2996">
            <v>2222</v>
          </cell>
          <cell r="F2996" t="str">
            <v>Lobley Hill Primary School</v>
          </cell>
          <cell r="G2996" t="str">
            <v>Maintained</v>
          </cell>
          <cell r="H2996" t="str">
            <v>Community school</v>
          </cell>
          <cell r="I2996">
            <v>24379</v>
          </cell>
          <cell r="J2996">
            <v>36679.5</v>
          </cell>
        </row>
        <row r="2997">
          <cell r="B2997">
            <v>3902224</v>
          </cell>
          <cell r="C2997">
            <v>390</v>
          </cell>
          <cell r="D2997" t="str">
            <v>Gateshead</v>
          </cell>
          <cell r="E2997">
            <v>2224</v>
          </cell>
          <cell r="F2997" t="str">
            <v>Wardley Primary School</v>
          </cell>
          <cell r="G2997" t="str">
            <v>Maintained</v>
          </cell>
          <cell r="H2997" t="str">
            <v>Community school</v>
          </cell>
          <cell r="I2997">
            <v>15951</v>
          </cell>
          <cell r="J2997">
            <v>21563.1</v>
          </cell>
        </row>
        <row r="2998">
          <cell r="B2998">
            <v>3902225</v>
          </cell>
          <cell r="C2998">
            <v>390</v>
          </cell>
          <cell r="D2998" t="str">
            <v>Gateshead</v>
          </cell>
          <cell r="E2998">
            <v>2225</v>
          </cell>
          <cell r="F2998" t="str">
            <v>Glynwood Community Primary School</v>
          </cell>
          <cell r="G2998" t="str">
            <v>Maintained</v>
          </cell>
          <cell r="H2998" t="str">
            <v>Community school</v>
          </cell>
          <cell r="I2998">
            <v>24639</v>
          </cell>
          <cell r="J2998">
            <v>41125.5</v>
          </cell>
        </row>
        <row r="2999">
          <cell r="B2999">
            <v>3902226</v>
          </cell>
          <cell r="C2999">
            <v>390</v>
          </cell>
          <cell r="D2999" t="str">
            <v>Gateshead</v>
          </cell>
          <cell r="E2999">
            <v>2226</v>
          </cell>
          <cell r="F2999" t="str">
            <v>Barley Mow Primary School</v>
          </cell>
          <cell r="G2999" t="str">
            <v>Maintained</v>
          </cell>
          <cell r="H2999" t="str">
            <v>Community school</v>
          </cell>
          <cell r="I2999">
            <v>13746</v>
          </cell>
          <cell r="J2999">
            <v>20229.3</v>
          </cell>
        </row>
        <row r="3000">
          <cell r="B3000">
            <v>3902227</v>
          </cell>
          <cell r="C3000">
            <v>390</v>
          </cell>
          <cell r="D3000" t="str">
            <v>Gateshead</v>
          </cell>
          <cell r="E3000">
            <v>2227</v>
          </cell>
          <cell r="F3000" t="str">
            <v>Windy Nook Primary School</v>
          </cell>
          <cell r="G3000" t="str">
            <v>Maintained</v>
          </cell>
          <cell r="H3000" t="str">
            <v>Community school</v>
          </cell>
          <cell r="I3000">
            <v>20489</v>
          </cell>
          <cell r="J3000">
            <v>37346.399999999994</v>
          </cell>
        </row>
        <row r="3001">
          <cell r="B3001">
            <v>3902228</v>
          </cell>
          <cell r="C3001">
            <v>390</v>
          </cell>
          <cell r="D3001" t="str">
            <v>Gateshead</v>
          </cell>
          <cell r="E3001">
            <v>2228</v>
          </cell>
          <cell r="F3001" t="str">
            <v>Colegate Community Primary School</v>
          </cell>
          <cell r="G3001" t="str">
            <v>Maintained</v>
          </cell>
          <cell r="H3001" t="str">
            <v>Community school</v>
          </cell>
          <cell r="I3001">
            <v>7522</v>
          </cell>
          <cell r="J3001">
            <v>10892.699999999999</v>
          </cell>
        </row>
        <row r="3002">
          <cell r="B3002">
            <v>3902229</v>
          </cell>
          <cell r="C3002">
            <v>390</v>
          </cell>
          <cell r="D3002" t="str">
            <v>Gateshead</v>
          </cell>
          <cell r="E3002">
            <v>2229</v>
          </cell>
          <cell r="F3002" t="str">
            <v>Roman Road Primary School</v>
          </cell>
          <cell r="G3002" t="str">
            <v>Maintained</v>
          </cell>
          <cell r="H3002" t="str">
            <v>Community school</v>
          </cell>
          <cell r="I3002">
            <v>11023</v>
          </cell>
          <cell r="J3002">
            <v>18450.899999999998</v>
          </cell>
        </row>
        <row r="3003">
          <cell r="B3003">
            <v>3902231</v>
          </cell>
          <cell r="C3003">
            <v>390</v>
          </cell>
          <cell r="D3003" t="str">
            <v>Gateshead</v>
          </cell>
          <cell r="E3003">
            <v>2231</v>
          </cell>
          <cell r="F3003" t="str">
            <v>Fellside Community Primary School</v>
          </cell>
          <cell r="G3003" t="str">
            <v>Maintained</v>
          </cell>
          <cell r="H3003" t="str">
            <v>Community school</v>
          </cell>
          <cell r="I3003">
            <v>21008</v>
          </cell>
          <cell r="J3003">
            <v>35568</v>
          </cell>
        </row>
        <row r="3004">
          <cell r="B3004">
            <v>3902232</v>
          </cell>
          <cell r="C3004">
            <v>390</v>
          </cell>
          <cell r="D3004" t="str">
            <v>Gateshead</v>
          </cell>
          <cell r="E3004">
            <v>2232</v>
          </cell>
          <cell r="F3004" t="str">
            <v>Fell Dyke Community Primary School</v>
          </cell>
          <cell r="G3004" t="str">
            <v>Maintained</v>
          </cell>
          <cell r="H3004" t="str">
            <v>Community school</v>
          </cell>
          <cell r="I3004">
            <v>11153</v>
          </cell>
          <cell r="J3004">
            <v>17117.099999999999</v>
          </cell>
        </row>
        <row r="3005">
          <cell r="B3005">
            <v>3902233</v>
          </cell>
          <cell r="C3005">
            <v>390</v>
          </cell>
          <cell r="D3005" t="str">
            <v>Gateshead</v>
          </cell>
          <cell r="E3005">
            <v>2233</v>
          </cell>
          <cell r="F3005" t="str">
            <v>Caedmon Community Primary School</v>
          </cell>
          <cell r="G3005" t="str">
            <v>Maintained</v>
          </cell>
          <cell r="H3005" t="str">
            <v>Community school</v>
          </cell>
          <cell r="I3005">
            <v>9985</v>
          </cell>
          <cell r="J3005">
            <v>18006.3</v>
          </cell>
        </row>
        <row r="3006">
          <cell r="B3006">
            <v>3903001</v>
          </cell>
          <cell r="C3006">
            <v>390</v>
          </cell>
          <cell r="D3006" t="str">
            <v>Gateshead</v>
          </cell>
          <cell r="E3006">
            <v>3001</v>
          </cell>
          <cell r="F3006" t="str">
            <v>Whickham Parochial Church of England Primary School</v>
          </cell>
          <cell r="G3006" t="str">
            <v>Maintained</v>
          </cell>
          <cell r="H3006" t="str">
            <v>Voluntary controlled school</v>
          </cell>
          <cell r="I3006">
            <v>21008</v>
          </cell>
          <cell r="J3006">
            <v>36457.199999999997</v>
          </cell>
        </row>
        <row r="3007">
          <cell r="B3007">
            <v>3903313</v>
          </cell>
          <cell r="C3007">
            <v>390</v>
          </cell>
          <cell r="D3007" t="str">
            <v>Gateshead</v>
          </cell>
          <cell r="E3007">
            <v>3313</v>
          </cell>
          <cell r="F3007" t="str">
            <v>Corpus Christi Catholic Primary School</v>
          </cell>
          <cell r="G3007" t="str">
            <v>Maintained</v>
          </cell>
          <cell r="H3007" t="str">
            <v>Voluntary aided school</v>
          </cell>
          <cell r="I3007">
            <v>15302</v>
          </cell>
          <cell r="J3007">
            <v>25564.499999999996</v>
          </cell>
        </row>
        <row r="3008">
          <cell r="B3008">
            <v>3903317</v>
          </cell>
          <cell r="C3008">
            <v>390</v>
          </cell>
          <cell r="D3008" t="str">
            <v>Gateshead</v>
          </cell>
          <cell r="E3008">
            <v>3317</v>
          </cell>
          <cell r="F3008" t="str">
            <v>St Joseph's Roman Catholic Voluntary Aided Primary School, Gateshead</v>
          </cell>
          <cell r="G3008" t="str">
            <v>Maintained</v>
          </cell>
          <cell r="H3008" t="str">
            <v>Voluntary aided school</v>
          </cell>
          <cell r="I3008">
            <v>11931</v>
          </cell>
          <cell r="J3008">
            <v>22674.6</v>
          </cell>
        </row>
        <row r="3009">
          <cell r="B3009">
            <v>3903319</v>
          </cell>
          <cell r="C3009">
            <v>390</v>
          </cell>
          <cell r="D3009" t="str">
            <v>Gateshead</v>
          </cell>
          <cell r="E3009">
            <v>3319</v>
          </cell>
          <cell r="F3009" t="str">
            <v>St Peter's Roman Catholic Voluntary Aided Primary School</v>
          </cell>
          <cell r="G3009" t="str">
            <v>Maintained</v>
          </cell>
          <cell r="H3009" t="str">
            <v>Voluntary aided school</v>
          </cell>
          <cell r="I3009">
            <v>21916</v>
          </cell>
          <cell r="J3009">
            <v>33789.599999999999</v>
          </cell>
        </row>
        <row r="3010">
          <cell r="B3010">
            <v>3903325</v>
          </cell>
          <cell r="C3010">
            <v>390</v>
          </cell>
          <cell r="D3010" t="str">
            <v>Gateshead</v>
          </cell>
          <cell r="E3010">
            <v>3325</v>
          </cell>
          <cell r="F3010" t="str">
            <v>St Joseph's Catholic Infant School, Birtley</v>
          </cell>
          <cell r="G3010" t="str">
            <v>Maintained</v>
          </cell>
          <cell r="H3010" t="str">
            <v>Voluntary aided school</v>
          </cell>
          <cell r="I3010">
            <v>14913</v>
          </cell>
          <cell r="J3010">
            <v>26675.999999999996</v>
          </cell>
        </row>
        <row r="3011">
          <cell r="B3011">
            <v>3903326</v>
          </cell>
          <cell r="C3011">
            <v>390</v>
          </cell>
          <cell r="D3011" t="str">
            <v>Gateshead</v>
          </cell>
          <cell r="E3011">
            <v>3326</v>
          </cell>
          <cell r="F3011" t="str">
            <v>St Agnes' Catholic Primary School</v>
          </cell>
          <cell r="G3011" t="str">
            <v>Maintained</v>
          </cell>
          <cell r="H3011" t="str">
            <v>Voluntary aided school</v>
          </cell>
          <cell r="I3011">
            <v>19452</v>
          </cell>
          <cell r="J3011">
            <v>33789.599999999999</v>
          </cell>
        </row>
        <row r="3012">
          <cell r="B3012">
            <v>3903327</v>
          </cell>
          <cell r="C3012">
            <v>390</v>
          </cell>
          <cell r="D3012" t="str">
            <v>Gateshead</v>
          </cell>
          <cell r="E3012">
            <v>3327</v>
          </cell>
          <cell r="F3012" t="str">
            <v>St Joseph's Roman Catholic Voluntary Aided Primary School, Highfield</v>
          </cell>
          <cell r="G3012" t="str">
            <v>Maintained</v>
          </cell>
          <cell r="H3012" t="str">
            <v>Voluntary aided school</v>
          </cell>
          <cell r="I3012">
            <v>7911</v>
          </cell>
          <cell r="J3012">
            <v>14449.499999999998</v>
          </cell>
        </row>
        <row r="3013">
          <cell r="B3013">
            <v>3903328</v>
          </cell>
          <cell r="C3013">
            <v>390</v>
          </cell>
          <cell r="D3013" t="str">
            <v>Gateshead</v>
          </cell>
          <cell r="E3013">
            <v>3328</v>
          </cell>
          <cell r="F3013" t="str">
            <v>St Mary and St Thomas Aquinas Catholic Primary School</v>
          </cell>
          <cell r="G3013" t="str">
            <v>Maintained</v>
          </cell>
          <cell r="H3013" t="str">
            <v>Voluntary aided school</v>
          </cell>
          <cell r="I3013">
            <v>21527</v>
          </cell>
          <cell r="J3013">
            <v>36679.5</v>
          </cell>
        </row>
        <row r="3014">
          <cell r="B3014">
            <v>3903330</v>
          </cell>
          <cell r="C3014">
            <v>390</v>
          </cell>
          <cell r="D3014" t="str">
            <v>Gateshead</v>
          </cell>
          <cell r="E3014">
            <v>3330</v>
          </cell>
          <cell r="F3014" t="str">
            <v>St Philip Neri Roman Catholic Primary School</v>
          </cell>
          <cell r="G3014" t="str">
            <v>Maintained</v>
          </cell>
          <cell r="H3014" t="str">
            <v>Voluntary aided school</v>
          </cell>
          <cell r="I3014">
            <v>15821</v>
          </cell>
          <cell r="J3014">
            <v>20896.199999999997</v>
          </cell>
        </row>
        <row r="3015">
          <cell r="B3015">
            <v>3903331</v>
          </cell>
          <cell r="C3015">
            <v>390</v>
          </cell>
          <cell r="D3015" t="str">
            <v>Gateshead</v>
          </cell>
          <cell r="E3015">
            <v>3331</v>
          </cell>
          <cell r="F3015" t="str">
            <v>St Joseph's Catholic Primary School, Blaydon</v>
          </cell>
          <cell r="G3015" t="str">
            <v>Maintained</v>
          </cell>
          <cell r="H3015" t="str">
            <v>Voluntary aided school</v>
          </cell>
          <cell r="I3015">
            <v>19322</v>
          </cell>
          <cell r="J3015">
            <v>31788.899999999998</v>
          </cell>
        </row>
        <row r="3016">
          <cell r="B3016">
            <v>3903333</v>
          </cell>
          <cell r="C3016">
            <v>390</v>
          </cell>
          <cell r="D3016" t="str">
            <v>Gateshead</v>
          </cell>
          <cell r="E3016">
            <v>3333</v>
          </cell>
          <cell r="F3016" t="str">
            <v>St Mary's Roman Catholic Primary School</v>
          </cell>
          <cell r="G3016" t="str">
            <v>Maintained</v>
          </cell>
          <cell r="H3016" t="str">
            <v>Voluntary aided school</v>
          </cell>
          <cell r="I3016">
            <v>21267</v>
          </cell>
          <cell r="J3016">
            <v>37124.1</v>
          </cell>
        </row>
        <row r="3017">
          <cell r="B3017">
            <v>3903336</v>
          </cell>
          <cell r="C3017">
            <v>390</v>
          </cell>
          <cell r="D3017" t="str">
            <v>Gateshead</v>
          </cell>
          <cell r="E3017">
            <v>3336</v>
          </cell>
          <cell r="F3017" t="str">
            <v>St Augustine's Catholic Primary School</v>
          </cell>
          <cell r="G3017" t="str">
            <v>Maintained</v>
          </cell>
          <cell r="H3017" t="str">
            <v>Voluntary aided school</v>
          </cell>
          <cell r="I3017">
            <v>24120</v>
          </cell>
          <cell r="J3017">
            <v>44460</v>
          </cell>
        </row>
        <row r="3018">
          <cell r="B3018">
            <v>3903339</v>
          </cell>
          <cell r="C3018">
            <v>390</v>
          </cell>
          <cell r="D3018" t="str">
            <v>Gateshead</v>
          </cell>
          <cell r="E3018">
            <v>3339</v>
          </cell>
          <cell r="F3018" t="str">
            <v>St Wilfrid's Roman Catholic Voluntary Aided Primary School</v>
          </cell>
          <cell r="G3018" t="str">
            <v>Maintained</v>
          </cell>
          <cell r="H3018" t="str">
            <v>Voluntary aided school</v>
          </cell>
          <cell r="I3018">
            <v>10893</v>
          </cell>
          <cell r="J3018">
            <v>12893.4</v>
          </cell>
        </row>
        <row r="3019">
          <cell r="B3019">
            <v>3912000</v>
          </cell>
          <cell r="C3019">
            <v>391</v>
          </cell>
          <cell r="D3019" t="str">
            <v>Newcastle upon Tyne</v>
          </cell>
          <cell r="E3019">
            <v>2000</v>
          </cell>
          <cell r="F3019" t="str">
            <v>Dinnington First School</v>
          </cell>
          <cell r="G3019" t="str">
            <v>Maintained</v>
          </cell>
          <cell r="H3019" t="str">
            <v>Foundation school</v>
          </cell>
          <cell r="I3019">
            <v>17118</v>
          </cell>
          <cell r="J3019">
            <v>35345.699999999997</v>
          </cell>
        </row>
        <row r="3020">
          <cell r="B3020">
            <v>3912001</v>
          </cell>
          <cell r="C3020">
            <v>391</v>
          </cell>
          <cell r="D3020" t="str">
            <v>Newcastle upon Tyne</v>
          </cell>
          <cell r="E3020">
            <v>2001</v>
          </cell>
          <cell r="F3020" t="str">
            <v>Archibald First School</v>
          </cell>
          <cell r="G3020" t="str">
            <v>Maintained</v>
          </cell>
          <cell r="H3020" t="str">
            <v>Foundation school</v>
          </cell>
          <cell r="I3020">
            <v>40329</v>
          </cell>
          <cell r="J3020">
            <v>66690</v>
          </cell>
        </row>
        <row r="3021">
          <cell r="B3021">
            <v>3912002</v>
          </cell>
          <cell r="C3021">
            <v>391</v>
          </cell>
          <cell r="D3021" t="str">
            <v>Newcastle upon Tyne</v>
          </cell>
          <cell r="E3021">
            <v>2002</v>
          </cell>
          <cell r="F3021" t="str">
            <v>South Gosforth First School</v>
          </cell>
          <cell r="G3021" t="str">
            <v>Maintained</v>
          </cell>
          <cell r="H3021" t="str">
            <v>Foundation school</v>
          </cell>
          <cell r="I3021">
            <v>42793</v>
          </cell>
          <cell r="J3021">
            <v>72025.2</v>
          </cell>
        </row>
        <row r="3022">
          <cell r="B3022">
            <v>3912003</v>
          </cell>
          <cell r="C3022">
            <v>391</v>
          </cell>
          <cell r="D3022" t="str">
            <v>Newcastle upon Tyne</v>
          </cell>
          <cell r="E3022">
            <v>2003</v>
          </cell>
          <cell r="F3022" t="str">
            <v>Regent Farm First School</v>
          </cell>
          <cell r="G3022" t="str">
            <v>Maintained</v>
          </cell>
          <cell r="H3022" t="str">
            <v>Foundation school</v>
          </cell>
          <cell r="I3022">
            <v>22694</v>
          </cell>
          <cell r="J3022">
            <v>39569.399999999994</v>
          </cell>
        </row>
        <row r="3023">
          <cell r="B3023">
            <v>3912005</v>
          </cell>
          <cell r="C3023">
            <v>391</v>
          </cell>
          <cell r="D3023" t="str">
            <v>Newcastle upon Tyne</v>
          </cell>
          <cell r="E3023">
            <v>2005</v>
          </cell>
          <cell r="F3023" t="str">
            <v>Gosforth Park First School</v>
          </cell>
          <cell r="G3023" t="str">
            <v>Maintained</v>
          </cell>
          <cell r="H3023" t="str">
            <v>Foundation school</v>
          </cell>
          <cell r="I3023">
            <v>30993</v>
          </cell>
          <cell r="J3023">
            <v>54463.499999999993</v>
          </cell>
        </row>
        <row r="3024">
          <cell r="B3024">
            <v>3912006</v>
          </cell>
          <cell r="C3024">
            <v>391</v>
          </cell>
          <cell r="D3024" t="str">
            <v>Newcastle upon Tyne</v>
          </cell>
          <cell r="E3024">
            <v>2006</v>
          </cell>
          <cell r="F3024" t="str">
            <v>Broadway East First School</v>
          </cell>
          <cell r="G3024" t="str">
            <v>Maintained</v>
          </cell>
          <cell r="H3024" t="str">
            <v>Foundation school</v>
          </cell>
          <cell r="I3024">
            <v>29566</v>
          </cell>
          <cell r="J3024">
            <v>50684.399999999994</v>
          </cell>
        </row>
        <row r="3025">
          <cell r="B3025">
            <v>3912009</v>
          </cell>
          <cell r="C3025">
            <v>391</v>
          </cell>
          <cell r="D3025" t="str">
            <v>Newcastle upon Tyne</v>
          </cell>
          <cell r="E3025">
            <v>2009</v>
          </cell>
          <cell r="F3025" t="str">
            <v>Grange First School</v>
          </cell>
          <cell r="G3025" t="str">
            <v>Maintained</v>
          </cell>
          <cell r="H3025" t="str">
            <v>Foundation school</v>
          </cell>
          <cell r="I3025">
            <v>35791</v>
          </cell>
          <cell r="J3025">
            <v>58687.199999999997</v>
          </cell>
        </row>
        <row r="3026">
          <cell r="B3026">
            <v>3912012</v>
          </cell>
          <cell r="C3026">
            <v>391</v>
          </cell>
          <cell r="D3026" t="str">
            <v>Newcastle upon Tyne</v>
          </cell>
          <cell r="E3026">
            <v>2012</v>
          </cell>
          <cell r="F3026" t="str">
            <v>Throckley Primary School</v>
          </cell>
          <cell r="G3026" t="str">
            <v>Maintained</v>
          </cell>
          <cell r="H3026" t="str">
            <v>Foundation school</v>
          </cell>
          <cell r="I3026">
            <v>12449</v>
          </cell>
          <cell r="J3026">
            <v>25342.199999999997</v>
          </cell>
        </row>
        <row r="3027">
          <cell r="B3027">
            <v>3912013</v>
          </cell>
          <cell r="C3027">
            <v>391</v>
          </cell>
          <cell r="D3027" t="str">
            <v>Newcastle upon Tyne</v>
          </cell>
          <cell r="E3027">
            <v>2013</v>
          </cell>
          <cell r="F3027" t="str">
            <v>Newburn Manor Primary School</v>
          </cell>
          <cell r="G3027" t="str">
            <v>Maintained</v>
          </cell>
          <cell r="H3027" t="str">
            <v>Foundation school</v>
          </cell>
          <cell r="I3027">
            <v>14265</v>
          </cell>
          <cell r="J3027">
            <v>25119.899999999998</v>
          </cell>
        </row>
        <row r="3028">
          <cell r="B3028">
            <v>3912015</v>
          </cell>
          <cell r="C3028">
            <v>391</v>
          </cell>
          <cell r="D3028" t="str">
            <v>Newcastle upon Tyne</v>
          </cell>
          <cell r="E3028">
            <v>2015</v>
          </cell>
          <cell r="F3028" t="str">
            <v>West Denton Primary School</v>
          </cell>
          <cell r="G3028" t="str">
            <v>Maintained</v>
          </cell>
          <cell r="H3028" t="str">
            <v>Foundation school</v>
          </cell>
          <cell r="I3028">
            <v>15172</v>
          </cell>
          <cell r="J3028">
            <v>17117.099999999999</v>
          </cell>
        </row>
        <row r="3029">
          <cell r="B3029">
            <v>3912016</v>
          </cell>
          <cell r="C3029">
            <v>391</v>
          </cell>
          <cell r="D3029" t="str">
            <v>Newcastle upon Tyne</v>
          </cell>
          <cell r="E3029">
            <v>2016</v>
          </cell>
          <cell r="F3029" t="str">
            <v>Knop Law Primary School</v>
          </cell>
          <cell r="G3029" t="str">
            <v>Maintained</v>
          </cell>
          <cell r="H3029" t="str">
            <v>Community school</v>
          </cell>
          <cell r="I3029">
            <v>33327</v>
          </cell>
          <cell r="J3029">
            <v>56019.6</v>
          </cell>
        </row>
        <row r="3030">
          <cell r="B3030">
            <v>3912017</v>
          </cell>
          <cell r="C3030">
            <v>391</v>
          </cell>
          <cell r="D3030" t="str">
            <v>Newcastle upon Tyne</v>
          </cell>
          <cell r="E3030">
            <v>2017</v>
          </cell>
          <cell r="F3030" t="str">
            <v>Milecastle Primary School</v>
          </cell>
          <cell r="G3030" t="str">
            <v>Maintained</v>
          </cell>
          <cell r="H3030" t="str">
            <v>Foundation school</v>
          </cell>
          <cell r="I3030">
            <v>17766</v>
          </cell>
          <cell r="J3030">
            <v>30677.399999999998</v>
          </cell>
        </row>
        <row r="3031">
          <cell r="B3031">
            <v>3912020</v>
          </cell>
          <cell r="C3031">
            <v>391</v>
          </cell>
          <cell r="D3031" t="str">
            <v>Newcastle upon Tyne</v>
          </cell>
          <cell r="E3031">
            <v>2020</v>
          </cell>
          <cell r="F3031" t="str">
            <v>Waverley Primary School</v>
          </cell>
          <cell r="G3031" t="str">
            <v>Maintained</v>
          </cell>
          <cell r="H3031" t="str">
            <v>Foundation school</v>
          </cell>
          <cell r="I3031">
            <v>14524</v>
          </cell>
          <cell r="J3031">
            <v>20673.899999999998</v>
          </cell>
        </row>
        <row r="3032">
          <cell r="B3032">
            <v>3912021</v>
          </cell>
          <cell r="C3032">
            <v>391</v>
          </cell>
          <cell r="D3032" t="str">
            <v>Newcastle upon Tyne</v>
          </cell>
          <cell r="E3032">
            <v>2021</v>
          </cell>
          <cell r="F3032" t="str">
            <v>Simonside Primary School</v>
          </cell>
          <cell r="G3032" t="str">
            <v>Maintained</v>
          </cell>
          <cell r="H3032" t="str">
            <v>Foundation school</v>
          </cell>
          <cell r="I3032">
            <v>6614</v>
          </cell>
          <cell r="J3032">
            <v>7335.9</v>
          </cell>
        </row>
        <row r="3033">
          <cell r="B3033">
            <v>3912030</v>
          </cell>
          <cell r="C3033">
            <v>391</v>
          </cell>
          <cell r="D3033" t="str">
            <v>Newcastle upon Tyne</v>
          </cell>
          <cell r="E3033">
            <v>2030</v>
          </cell>
          <cell r="F3033" t="str">
            <v>Lemington Riverside Primary School</v>
          </cell>
          <cell r="G3033" t="str">
            <v>Maintained</v>
          </cell>
          <cell r="H3033" t="str">
            <v>Foundation school</v>
          </cell>
          <cell r="I3033">
            <v>5577</v>
          </cell>
          <cell r="J3033">
            <v>10003.5</v>
          </cell>
        </row>
        <row r="3034">
          <cell r="B3034">
            <v>3912031</v>
          </cell>
          <cell r="C3034">
            <v>391</v>
          </cell>
          <cell r="D3034" t="str">
            <v>Newcastle upon Tyne</v>
          </cell>
          <cell r="E3034">
            <v>2031</v>
          </cell>
          <cell r="F3034" t="str">
            <v>Westerhope Primary School</v>
          </cell>
          <cell r="G3034" t="str">
            <v>Maintained</v>
          </cell>
          <cell r="H3034" t="str">
            <v>Foundation school</v>
          </cell>
          <cell r="I3034">
            <v>26973</v>
          </cell>
          <cell r="J3034">
            <v>44237.7</v>
          </cell>
        </row>
        <row r="3035">
          <cell r="B3035">
            <v>3912032</v>
          </cell>
          <cell r="C3035">
            <v>391</v>
          </cell>
          <cell r="D3035" t="str">
            <v>Newcastle upon Tyne</v>
          </cell>
          <cell r="E3035">
            <v>2032</v>
          </cell>
          <cell r="F3035" t="str">
            <v>Byker Primary School</v>
          </cell>
          <cell r="G3035" t="str">
            <v>Maintained</v>
          </cell>
          <cell r="H3035" t="str">
            <v>Community school</v>
          </cell>
          <cell r="I3035">
            <v>13227</v>
          </cell>
          <cell r="J3035">
            <v>13782.599999999999</v>
          </cell>
        </row>
        <row r="3036">
          <cell r="B3036">
            <v>3912050</v>
          </cell>
          <cell r="C3036">
            <v>391</v>
          </cell>
          <cell r="D3036" t="str">
            <v>Newcastle upon Tyne</v>
          </cell>
          <cell r="E3036">
            <v>2050</v>
          </cell>
          <cell r="F3036" t="str">
            <v>Benton Park Primary School</v>
          </cell>
          <cell r="G3036" t="str">
            <v>Maintained</v>
          </cell>
          <cell r="H3036" t="str">
            <v>Foundation school</v>
          </cell>
          <cell r="I3036">
            <v>41496</v>
          </cell>
          <cell r="J3036">
            <v>70913.7</v>
          </cell>
        </row>
        <row r="3037">
          <cell r="B3037">
            <v>3912080</v>
          </cell>
          <cell r="C3037">
            <v>391</v>
          </cell>
          <cell r="D3037" t="str">
            <v>Newcastle upon Tyne</v>
          </cell>
          <cell r="E3037">
            <v>2080</v>
          </cell>
          <cell r="F3037" t="str">
            <v>Hawthorn Primary School</v>
          </cell>
          <cell r="G3037" t="str">
            <v>Maintained</v>
          </cell>
          <cell r="H3037" t="str">
            <v>Foundation school</v>
          </cell>
          <cell r="I3037">
            <v>8948</v>
          </cell>
          <cell r="J3037">
            <v>15560.999999999998</v>
          </cell>
        </row>
        <row r="3038">
          <cell r="B3038">
            <v>3912090</v>
          </cell>
          <cell r="C3038">
            <v>391</v>
          </cell>
          <cell r="D3038" t="str">
            <v>Newcastle upon Tyne</v>
          </cell>
          <cell r="E3038">
            <v>2090</v>
          </cell>
          <cell r="F3038" t="str">
            <v>Canning Street Primary School</v>
          </cell>
          <cell r="G3038" t="str">
            <v>Maintained</v>
          </cell>
          <cell r="H3038" t="str">
            <v>Foundation school</v>
          </cell>
          <cell r="I3038">
            <v>30604</v>
          </cell>
          <cell r="J3038">
            <v>43570.799999999996</v>
          </cell>
        </row>
        <row r="3039">
          <cell r="B3039">
            <v>3912100</v>
          </cell>
          <cell r="C3039">
            <v>391</v>
          </cell>
          <cell r="D3039" t="str">
            <v>Newcastle upon Tyne</v>
          </cell>
          <cell r="E3039">
            <v>2100</v>
          </cell>
          <cell r="F3039" t="str">
            <v>Chillingham Road Primary School</v>
          </cell>
          <cell r="G3039" t="str">
            <v>Maintained</v>
          </cell>
          <cell r="H3039" t="str">
            <v>Foundation school</v>
          </cell>
          <cell r="I3039">
            <v>15432</v>
          </cell>
          <cell r="J3039">
            <v>21785.399999999998</v>
          </cell>
        </row>
        <row r="3040">
          <cell r="B3040">
            <v>3912170</v>
          </cell>
          <cell r="C3040">
            <v>391</v>
          </cell>
          <cell r="D3040" t="str">
            <v>Newcastle upon Tyne</v>
          </cell>
          <cell r="E3040">
            <v>2170</v>
          </cell>
          <cell r="F3040" t="str">
            <v>Cragside Primary School</v>
          </cell>
          <cell r="G3040" t="str">
            <v>Maintained</v>
          </cell>
          <cell r="H3040" t="str">
            <v>Foundation school</v>
          </cell>
          <cell r="I3040">
            <v>42275</v>
          </cell>
          <cell r="J3040">
            <v>74692.799999999988</v>
          </cell>
        </row>
        <row r="3041">
          <cell r="B3041">
            <v>3912210</v>
          </cell>
          <cell r="C3041">
            <v>391</v>
          </cell>
          <cell r="D3041" t="str">
            <v>Newcastle upon Tyne</v>
          </cell>
          <cell r="E3041">
            <v>2210</v>
          </cell>
          <cell r="F3041" t="str">
            <v>Bridgewater Primary School</v>
          </cell>
          <cell r="G3041" t="str">
            <v>Maintained</v>
          </cell>
          <cell r="H3041" t="str">
            <v>Foundation school</v>
          </cell>
          <cell r="I3041">
            <v>22305</v>
          </cell>
          <cell r="J3041">
            <v>35790.299999999996</v>
          </cell>
        </row>
        <row r="3042">
          <cell r="B3042">
            <v>3912225</v>
          </cell>
          <cell r="C3042">
            <v>391</v>
          </cell>
          <cell r="D3042" t="str">
            <v>Newcastle upon Tyne</v>
          </cell>
          <cell r="E3042">
            <v>2225</v>
          </cell>
          <cell r="F3042" t="str">
            <v>Broadwood Primary School</v>
          </cell>
          <cell r="G3042" t="str">
            <v>Maintained</v>
          </cell>
          <cell r="H3042" t="str">
            <v>Foundation school</v>
          </cell>
          <cell r="I3042">
            <v>11931</v>
          </cell>
          <cell r="J3042">
            <v>16894.8</v>
          </cell>
        </row>
        <row r="3043">
          <cell r="B3043">
            <v>3912670</v>
          </cell>
          <cell r="C3043">
            <v>391</v>
          </cell>
          <cell r="D3043" t="str">
            <v>Newcastle upon Tyne</v>
          </cell>
          <cell r="E3043">
            <v>2670</v>
          </cell>
          <cell r="F3043" t="str">
            <v>Ravenswood Primary School</v>
          </cell>
          <cell r="G3043" t="str">
            <v>Maintained</v>
          </cell>
          <cell r="H3043" t="str">
            <v>Foundation school</v>
          </cell>
          <cell r="I3043">
            <v>40718</v>
          </cell>
          <cell r="J3043">
            <v>62688.6</v>
          </cell>
        </row>
        <row r="3044">
          <cell r="B3044">
            <v>3912720</v>
          </cell>
          <cell r="C3044">
            <v>391</v>
          </cell>
          <cell r="D3044" t="str">
            <v>Newcastle upon Tyne</v>
          </cell>
          <cell r="E3044">
            <v>2720</v>
          </cell>
          <cell r="F3044" t="str">
            <v>St Johns Primary School</v>
          </cell>
          <cell r="G3044" t="str">
            <v>Maintained</v>
          </cell>
          <cell r="H3044" t="str">
            <v>Foundation school</v>
          </cell>
          <cell r="I3044">
            <v>8689</v>
          </cell>
          <cell r="J3044">
            <v>13337.999999999998</v>
          </cell>
        </row>
        <row r="3045">
          <cell r="B3045">
            <v>3912960</v>
          </cell>
          <cell r="C3045">
            <v>391</v>
          </cell>
          <cell r="D3045" t="str">
            <v>Newcastle upon Tyne</v>
          </cell>
          <cell r="E3045">
            <v>2960</v>
          </cell>
          <cell r="F3045" t="str">
            <v>Wingrove Primary School</v>
          </cell>
          <cell r="G3045" t="str">
            <v>Maintained</v>
          </cell>
          <cell r="H3045" t="str">
            <v>Foundation school</v>
          </cell>
          <cell r="I3045">
            <v>33846</v>
          </cell>
          <cell r="J3045">
            <v>51795.899999999994</v>
          </cell>
        </row>
        <row r="3046">
          <cell r="B3046">
            <v>3912998</v>
          </cell>
          <cell r="C3046">
            <v>391</v>
          </cell>
          <cell r="D3046" t="str">
            <v>Newcastle upon Tyne</v>
          </cell>
          <cell r="E3046">
            <v>2998</v>
          </cell>
          <cell r="F3046" t="str">
            <v>Hotspur Primary School</v>
          </cell>
          <cell r="G3046" t="str">
            <v>Maintained</v>
          </cell>
          <cell r="H3046" t="str">
            <v>Foundation school</v>
          </cell>
          <cell r="I3046">
            <v>25676</v>
          </cell>
          <cell r="J3046">
            <v>41347.799999999996</v>
          </cell>
        </row>
        <row r="3047">
          <cell r="B3047">
            <v>3912999</v>
          </cell>
          <cell r="C3047">
            <v>391</v>
          </cell>
          <cell r="D3047" t="str">
            <v>Newcastle upon Tyne</v>
          </cell>
          <cell r="E3047">
            <v>2999</v>
          </cell>
          <cell r="F3047" t="str">
            <v>Moorside Primary School</v>
          </cell>
          <cell r="G3047" t="str">
            <v>Maintained</v>
          </cell>
          <cell r="H3047" t="str">
            <v>Foundation school</v>
          </cell>
          <cell r="I3047">
            <v>24250</v>
          </cell>
          <cell r="J3047">
            <v>36012.6</v>
          </cell>
        </row>
        <row r="3048">
          <cell r="B3048">
            <v>3913321</v>
          </cell>
          <cell r="C3048">
            <v>391</v>
          </cell>
          <cell r="D3048" t="str">
            <v>Newcastle upon Tyne</v>
          </cell>
          <cell r="E3048">
            <v>3321</v>
          </cell>
          <cell r="F3048" t="str">
            <v>Christ Church CofE Primary School</v>
          </cell>
          <cell r="G3048" t="str">
            <v>Maintained</v>
          </cell>
          <cell r="H3048" t="str">
            <v>Voluntary aided school</v>
          </cell>
          <cell r="I3048">
            <v>5577</v>
          </cell>
          <cell r="J3048">
            <v>8447.4</v>
          </cell>
        </row>
        <row r="3049">
          <cell r="B3049">
            <v>3913471</v>
          </cell>
          <cell r="C3049">
            <v>391</v>
          </cell>
          <cell r="D3049" t="str">
            <v>Newcastle upon Tyne</v>
          </cell>
          <cell r="E3049">
            <v>3471</v>
          </cell>
          <cell r="F3049" t="str">
            <v>Archbishop Runcie CofE First School</v>
          </cell>
          <cell r="G3049" t="str">
            <v>Maintained</v>
          </cell>
          <cell r="H3049" t="str">
            <v>Voluntary aided school</v>
          </cell>
          <cell r="I3049">
            <v>19063</v>
          </cell>
          <cell r="J3049">
            <v>30455.1</v>
          </cell>
        </row>
        <row r="3050">
          <cell r="B3050">
            <v>3913473</v>
          </cell>
          <cell r="C3050">
            <v>391</v>
          </cell>
          <cell r="D3050" t="str">
            <v>Newcastle upon Tyne</v>
          </cell>
          <cell r="E3050">
            <v>3473</v>
          </cell>
          <cell r="F3050" t="str">
            <v>St Oswald's RC Primary School</v>
          </cell>
          <cell r="G3050" t="str">
            <v>Maintained</v>
          </cell>
          <cell r="H3050" t="str">
            <v>Voluntary aided school</v>
          </cell>
          <cell r="I3050">
            <v>21138</v>
          </cell>
          <cell r="J3050">
            <v>36012.6</v>
          </cell>
        </row>
        <row r="3051">
          <cell r="B3051">
            <v>3913477</v>
          </cell>
          <cell r="C3051">
            <v>391</v>
          </cell>
          <cell r="D3051" t="str">
            <v>Newcastle upon Tyne</v>
          </cell>
          <cell r="E3051">
            <v>3477</v>
          </cell>
          <cell r="F3051" t="str">
            <v>St John Vianney RC Primary School</v>
          </cell>
          <cell r="G3051" t="str">
            <v>Maintained</v>
          </cell>
          <cell r="H3051" t="str">
            <v>Voluntary aided school</v>
          </cell>
          <cell r="I3051">
            <v>37736</v>
          </cell>
          <cell r="J3051">
            <v>56908.799999999996</v>
          </cell>
        </row>
        <row r="3052">
          <cell r="B3052">
            <v>3913485</v>
          </cell>
          <cell r="C3052">
            <v>391</v>
          </cell>
          <cell r="D3052" t="str">
            <v>Newcastle upon Tyne</v>
          </cell>
          <cell r="E3052">
            <v>3485</v>
          </cell>
          <cell r="F3052" t="str">
            <v>St Paul's CofE Primary School</v>
          </cell>
          <cell r="G3052" t="str">
            <v>Maintained</v>
          </cell>
          <cell r="H3052" t="str">
            <v>Voluntary aided school</v>
          </cell>
          <cell r="I3052">
            <v>17247</v>
          </cell>
          <cell r="J3052">
            <v>26231.399999999998</v>
          </cell>
        </row>
        <row r="3053">
          <cell r="B3053">
            <v>3913765</v>
          </cell>
          <cell r="C3053">
            <v>391</v>
          </cell>
          <cell r="D3053" t="str">
            <v>Newcastle upon Tyne</v>
          </cell>
          <cell r="E3053">
            <v>3765</v>
          </cell>
          <cell r="F3053" t="str">
            <v>St Cuthbert's Catholic Primary School</v>
          </cell>
          <cell r="G3053" t="str">
            <v>Maintained</v>
          </cell>
          <cell r="H3053" t="str">
            <v>Voluntary aided school</v>
          </cell>
          <cell r="I3053">
            <v>15172</v>
          </cell>
          <cell r="J3053">
            <v>24897.599999999999</v>
          </cell>
        </row>
        <row r="3054">
          <cell r="B3054">
            <v>3913781</v>
          </cell>
          <cell r="C3054">
            <v>391</v>
          </cell>
          <cell r="D3054" t="str">
            <v>Newcastle upon Tyne</v>
          </cell>
          <cell r="E3054">
            <v>3781</v>
          </cell>
          <cell r="F3054" t="str">
            <v>St Joseph's Catholic Primary School</v>
          </cell>
          <cell r="G3054" t="str">
            <v>Maintained</v>
          </cell>
          <cell r="H3054" t="str">
            <v>Voluntary aided school</v>
          </cell>
          <cell r="I3054">
            <v>12579</v>
          </cell>
          <cell r="J3054">
            <v>17784</v>
          </cell>
        </row>
        <row r="3055">
          <cell r="B3055">
            <v>3913835</v>
          </cell>
          <cell r="C3055">
            <v>391</v>
          </cell>
          <cell r="D3055" t="str">
            <v>Newcastle upon Tyne</v>
          </cell>
          <cell r="E3055">
            <v>3835</v>
          </cell>
          <cell r="F3055" t="str">
            <v>St Teresa's Catholic Primary School</v>
          </cell>
          <cell r="G3055" t="str">
            <v>Maintained</v>
          </cell>
          <cell r="H3055" t="str">
            <v>Voluntary aided school</v>
          </cell>
          <cell r="I3055">
            <v>17377</v>
          </cell>
          <cell r="J3055">
            <v>28898.999999999996</v>
          </cell>
        </row>
        <row r="3056">
          <cell r="B3056">
            <v>3913842</v>
          </cell>
          <cell r="C3056">
            <v>391</v>
          </cell>
          <cell r="D3056" t="str">
            <v>Newcastle upon Tyne</v>
          </cell>
          <cell r="E3056">
            <v>3842</v>
          </cell>
          <cell r="F3056" t="str">
            <v>St Vincent's RC Primary School</v>
          </cell>
          <cell r="G3056" t="str">
            <v>Maintained</v>
          </cell>
          <cell r="H3056" t="str">
            <v>Voluntary aided school</v>
          </cell>
          <cell r="I3056">
            <v>9985</v>
          </cell>
          <cell r="J3056">
            <v>15116.4</v>
          </cell>
        </row>
        <row r="3057">
          <cell r="B3057">
            <v>3922000</v>
          </cell>
          <cell r="C3057">
            <v>392</v>
          </cell>
          <cell r="D3057" t="str">
            <v>North Tyneside</v>
          </cell>
          <cell r="E3057">
            <v>2000</v>
          </cell>
          <cell r="F3057" t="str">
            <v>Cullercoats Primary School</v>
          </cell>
          <cell r="G3057" t="str">
            <v>Maintained</v>
          </cell>
          <cell r="H3057" t="str">
            <v>Community school</v>
          </cell>
          <cell r="I3057">
            <v>43053</v>
          </cell>
          <cell r="J3057">
            <v>73136.7</v>
          </cell>
        </row>
        <row r="3058">
          <cell r="B3058">
            <v>3922004</v>
          </cell>
          <cell r="C3058">
            <v>392</v>
          </cell>
          <cell r="D3058" t="str">
            <v>North Tyneside</v>
          </cell>
          <cell r="E3058">
            <v>2004</v>
          </cell>
          <cell r="F3058" t="str">
            <v>Waterville Primary School</v>
          </cell>
          <cell r="G3058" t="str">
            <v>Maintained</v>
          </cell>
          <cell r="H3058" t="str">
            <v>Community school</v>
          </cell>
          <cell r="I3058">
            <v>8689</v>
          </cell>
          <cell r="J3058">
            <v>11115</v>
          </cell>
        </row>
        <row r="3059">
          <cell r="B3059">
            <v>3922008</v>
          </cell>
          <cell r="C3059">
            <v>392</v>
          </cell>
          <cell r="D3059" t="str">
            <v>North Tyneside</v>
          </cell>
          <cell r="E3059">
            <v>2008</v>
          </cell>
          <cell r="F3059" t="str">
            <v>Percy Main Primary School</v>
          </cell>
          <cell r="G3059" t="str">
            <v>Maintained</v>
          </cell>
          <cell r="H3059" t="str">
            <v>Community school</v>
          </cell>
          <cell r="I3059">
            <v>10245</v>
          </cell>
          <cell r="J3059">
            <v>12671.099999999999</v>
          </cell>
        </row>
        <row r="3060">
          <cell r="B3060">
            <v>3922013</v>
          </cell>
          <cell r="C3060">
            <v>392</v>
          </cell>
          <cell r="D3060" t="str">
            <v>North Tyneside</v>
          </cell>
          <cell r="E3060">
            <v>2013</v>
          </cell>
          <cell r="F3060" t="str">
            <v>King Edward Primary School</v>
          </cell>
          <cell r="G3060" t="str">
            <v>Maintained</v>
          </cell>
          <cell r="H3060" t="str">
            <v>Foundation school</v>
          </cell>
          <cell r="I3060">
            <v>43960</v>
          </cell>
          <cell r="J3060">
            <v>70469.099999999991</v>
          </cell>
        </row>
        <row r="3061">
          <cell r="B3061">
            <v>3922016</v>
          </cell>
          <cell r="C3061">
            <v>392</v>
          </cell>
          <cell r="D3061" t="str">
            <v>North Tyneside</v>
          </cell>
          <cell r="E3061">
            <v>2016</v>
          </cell>
          <cell r="F3061" t="str">
            <v>Spring Gardens Primary School</v>
          </cell>
          <cell r="G3061" t="str">
            <v>Maintained</v>
          </cell>
          <cell r="H3061" t="str">
            <v>Community school</v>
          </cell>
          <cell r="I3061">
            <v>25417</v>
          </cell>
          <cell r="J3061">
            <v>38235.599999999999</v>
          </cell>
        </row>
        <row r="3062">
          <cell r="B3062">
            <v>3922021</v>
          </cell>
          <cell r="C3062">
            <v>392</v>
          </cell>
          <cell r="D3062" t="str">
            <v>North Tyneside</v>
          </cell>
          <cell r="E3062">
            <v>2021</v>
          </cell>
          <cell r="F3062" t="str">
            <v>Riverside Primary School</v>
          </cell>
          <cell r="G3062" t="str">
            <v>Maintained</v>
          </cell>
          <cell r="H3062" t="str">
            <v>Community school</v>
          </cell>
          <cell r="I3062">
            <v>4798</v>
          </cell>
          <cell r="J3062">
            <v>9781.1999999999989</v>
          </cell>
        </row>
        <row r="3063">
          <cell r="B3063">
            <v>3922022</v>
          </cell>
          <cell r="C3063">
            <v>392</v>
          </cell>
          <cell r="D3063" t="str">
            <v>North Tyneside</v>
          </cell>
          <cell r="E3063">
            <v>2022</v>
          </cell>
          <cell r="F3063" t="str">
            <v>Monkhouse Primary School</v>
          </cell>
          <cell r="G3063" t="str">
            <v>Maintained</v>
          </cell>
          <cell r="H3063" t="str">
            <v>Foundation school</v>
          </cell>
          <cell r="I3063">
            <v>18285</v>
          </cell>
          <cell r="J3063">
            <v>30455.1</v>
          </cell>
        </row>
        <row r="3064">
          <cell r="B3064">
            <v>3922024</v>
          </cell>
          <cell r="C3064">
            <v>392</v>
          </cell>
          <cell r="D3064" t="str">
            <v>North Tyneside</v>
          </cell>
          <cell r="E3064">
            <v>2024</v>
          </cell>
          <cell r="F3064" t="str">
            <v>Whitehouse Primary School</v>
          </cell>
          <cell r="G3064" t="str">
            <v>Maintained</v>
          </cell>
          <cell r="H3064" t="str">
            <v>Foundation school</v>
          </cell>
          <cell r="I3064">
            <v>10374</v>
          </cell>
          <cell r="J3064">
            <v>18006.3</v>
          </cell>
        </row>
        <row r="3065">
          <cell r="B3065">
            <v>3922026</v>
          </cell>
          <cell r="C3065">
            <v>392</v>
          </cell>
          <cell r="D3065" t="str">
            <v>North Tyneside</v>
          </cell>
          <cell r="E3065">
            <v>2026</v>
          </cell>
          <cell r="F3065" t="str">
            <v>Preston Grange Primary School</v>
          </cell>
          <cell r="G3065" t="str">
            <v>Maintained</v>
          </cell>
          <cell r="H3065" t="str">
            <v>Foundation school</v>
          </cell>
          <cell r="I3065">
            <v>20100</v>
          </cell>
          <cell r="J3065">
            <v>34234.199999999997</v>
          </cell>
        </row>
        <row r="3066">
          <cell r="B3066">
            <v>3922031</v>
          </cell>
          <cell r="C3066">
            <v>392</v>
          </cell>
          <cell r="D3066" t="str">
            <v>North Tyneside</v>
          </cell>
          <cell r="E3066">
            <v>2031</v>
          </cell>
          <cell r="F3066" t="str">
            <v>Shiremoor Primary School</v>
          </cell>
          <cell r="G3066" t="str">
            <v>Maintained</v>
          </cell>
          <cell r="H3066" t="str">
            <v>Community school</v>
          </cell>
          <cell r="I3066">
            <v>29826</v>
          </cell>
          <cell r="J3066">
            <v>49128.299999999996</v>
          </cell>
        </row>
        <row r="3067">
          <cell r="B3067">
            <v>3922032</v>
          </cell>
          <cell r="C3067">
            <v>392</v>
          </cell>
          <cell r="D3067" t="str">
            <v>North Tyneside</v>
          </cell>
          <cell r="E3067">
            <v>2032</v>
          </cell>
          <cell r="F3067" t="str">
            <v>Backworth Park Primary School</v>
          </cell>
          <cell r="G3067" t="str">
            <v>Maintained</v>
          </cell>
          <cell r="H3067" t="str">
            <v>Community school</v>
          </cell>
          <cell r="I3067">
            <v>21656</v>
          </cell>
          <cell r="J3067">
            <v>40680.899999999994</v>
          </cell>
        </row>
        <row r="3068">
          <cell r="B3068">
            <v>3922036</v>
          </cell>
          <cell r="C3068">
            <v>392</v>
          </cell>
          <cell r="D3068" t="str">
            <v>North Tyneside</v>
          </cell>
          <cell r="E3068">
            <v>2036</v>
          </cell>
          <cell r="F3068" t="str">
            <v>Holystone Primary School</v>
          </cell>
          <cell r="G3068" t="str">
            <v>Maintained</v>
          </cell>
          <cell r="H3068" t="str">
            <v>Community school</v>
          </cell>
          <cell r="I3068">
            <v>41237</v>
          </cell>
          <cell r="J3068">
            <v>67356.899999999994</v>
          </cell>
        </row>
        <row r="3069">
          <cell r="B3069">
            <v>3922037</v>
          </cell>
          <cell r="C3069">
            <v>392</v>
          </cell>
          <cell r="D3069" t="str">
            <v>North Tyneside</v>
          </cell>
          <cell r="E3069">
            <v>2037</v>
          </cell>
          <cell r="F3069" t="str">
            <v>Westmoor Primary School</v>
          </cell>
          <cell r="G3069" t="str">
            <v>Maintained</v>
          </cell>
          <cell r="H3069" t="str">
            <v>Foundation school</v>
          </cell>
          <cell r="I3069">
            <v>32030</v>
          </cell>
          <cell r="J3069">
            <v>54018.899999999994</v>
          </cell>
        </row>
        <row r="3070">
          <cell r="B3070">
            <v>3922041</v>
          </cell>
          <cell r="C3070">
            <v>392</v>
          </cell>
          <cell r="D3070" t="str">
            <v>North Tyneside</v>
          </cell>
          <cell r="E3070">
            <v>2041</v>
          </cell>
          <cell r="F3070" t="str">
            <v>Rockcliffe First School</v>
          </cell>
          <cell r="G3070" t="str">
            <v>Maintained</v>
          </cell>
          <cell r="H3070" t="str">
            <v>Foundation school</v>
          </cell>
          <cell r="I3070">
            <v>29696</v>
          </cell>
          <cell r="J3070">
            <v>49795.199999999997</v>
          </cell>
        </row>
        <row r="3071">
          <cell r="B3071">
            <v>3922042</v>
          </cell>
          <cell r="C3071">
            <v>392</v>
          </cell>
          <cell r="D3071" t="str">
            <v>North Tyneside</v>
          </cell>
          <cell r="E3071">
            <v>2042</v>
          </cell>
          <cell r="F3071" t="str">
            <v>Appletree Gardens First School</v>
          </cell>
          <cell r="G3071" t="str">
            <v>Maintained</v>
          </cell>
          <cell r="H3071" t="str">
            <v>Foundation school</v>
          </cell>
          <cell r="I3071">
            <v>26843</v>
          </cell>
          <cell r="J3071">
            <v>43570.799999999996</v>
          </cell>
        </row>
        <row r="3072">
          <cell r="B3072">
            <v>3922046</v>
          </cell>
          <cell r="C3072">
            <v>392</v>
          </cell>
          <cell r="D3072" t="str">
            <v>North Tyneside</v>
          </cell>
          <cell r="E3072">
            <v>2046</v>
          </cell>
          <cell r="F3072" t="str">
            <v>Southridge First School</v>
          </cell>
          <cell r="G3072" t="str">
            <v>Maintained</v>
          </cell>
          <cell r="H3072" t="str">
            <v>Community school</v>
          </cell>
          <cell r="I3072">
            <v>44220</v>
          </cell>
          <cell r="J3072">
            <v>74692.799999999988</v>
          </cell>
        </row>
        <row r="3073">
          <cell r="B3073">
            <v>3922048</v>
          </cell>
          <cell r="C3073">
            <v>392</v>
          </cell>
          <cell r="D3073" t="str">
            <v>North Tyneside</v>
          </cell>
          <cell r="E3073">
            <v>2048</v>
          </cell>
          <cell r="F3073" t="str">
            <v>Amberley Primary School</v>
          </cell>
          <cell r="G3073" t="str">
            <v>Maintained</v>
          </cell>
          <cell r="H3073" t="str">
            <v>Foundation school</v>
          </cell>
          <cell r="I3073">
            <v>38125</v>
          </cell>
          <cell r="J3073">
            <v>53129.7</v>
          </cell>
        </row>
        <row r="3074">
          <cell r="B3074">
            <v>3922054</v>
          </cell>
          <cell r="C3074">
            <v>392</v>
          </cell>
          <cell r="D3074" t="str">
            <v>North Tyneside</v>
          </cell>
          <cell r="E3074">
            <v>2054</v>
          </cell>
          <cell r="F3074" t="str">
            <v>Bailey Green Primary School</v>
          </cell>
          <cell r="G3074" t="str">
            <v>Maintained</v>
          </cell>
          <cell r="H3074" t="str">
            <v>Community school</v>
          </cell>
          <cell r="I3074">
            <v>34624</v>
          </cell>
          <cell r="J3074">
            <v>52240.499999999993</v>
          </cell>
        </row>
        <row r="3075">
          <cell r="B3075">
            <v>3922055</v>
          </cell>
          <cell r="C3075">
            <v>392</v>
          </cell>
          <cell r="D3075" t="str">
            <v>North Tyneside</v>
          </cell>
          <cell r="E3075">
            <v>2055</v>
          </cell>
          <cell r="F3075" t="str">
            <v>South Wellfield First School</v>
          </cell>
          <cell r="G3075" t="str">
            <v>Maintained</v>
          </cell>
          <cell r="H3075" t="str">
            <v>Community school</v>
          </cell>
          <cell r="I3075">
            <v>39422</v>
          </cell>
          <cell r="J3075">
            <v>66023.099999999991</v>
          </cell>
        </row>
        <row r="3076">
          <cell r="B3076">
            <v>3922058</v>
          </cell>
          <cell r="C3076">
            <v>392</v>
          </cell>
          <cell r="D3076" t="str">
            <v>North Tyneside</v>
          </cell>
          <cell r="E3076">
            <v>2058</v>
          </cell>
          <cell r="F3076" t="str">
            <v>Marine Park First School</v>
          </cell>
          <cell r="G3076" t="str">
            <v>Maintained</v>
          </cell>
          <cell r="H3076" t="str">
            <v>Community school</v>
          </cell>
          <cell r="I3076">
            <v>56150</v>
          </cell>
          <cell r="J3076">
            <v>93810.599999999991</v>
          </cell>
        </row>
        <row r="3077">
          <cell r="B3077">
            <v>3922059</v>
          </cell>
          <cell r="C3077">
            <v>392</v>
          </cell>
          <cell r="D3077" t="str">
            <v>North Tyneside</v>
          </cell>
          <cell r="E3077">
            <v>2059</v>
          </cell>
          <cell r="F3077" t="str">
            <v>Coquet Park First School</v>
          </cell>
          <cell r="G3077" t="str">
            <v>Maintained</v>
          </cell>
          <cell r="H3077" t="str">
            <v>Community school</v>
          </cell>
          <cell r="I3077">
            <v>21008</v>
          </cell>
          <cell r="J3077">
            <v>36457.199999999997</v>
          </cell>
        </row>
        <row r="3078">
          <cell r="B3078">
            <v>3922060</v>
          </cell>
          <cell r="C3078">
            <v>392</v>
          </cell>
          <cell r="D3078" t="str">
            <v>North Tyneside</v>
          </cell>
          <cell r="E3078">
            <v>2060</v>
          </cell>
          <cell r="F3078" t="str">
            <v>Langley First School</v>
          </cell>
          <cell r="G3078" t="str">
            <v>Maintained</v>
          </cell>
          <cell r="H3078" t="str">
            <v>Community school</v>
          </cell>
          <cell r="I3078">
            <v>38514</v>
          </cell>
          <cell r="J3078">
            <v>67801.5</v>
          </cell>
        </row>
        <row r="3079">
          <cell r="B3079">
            <v>3922062</v>
          </cell>
          <cell r="C3079">
            <v>392</v>
          </cell>
          <cell r="D3079" t="str">
            <v>North Tyneside</v>
          </cell>
          <cell r="E3079">
            <v>2062</v>
          </cell>
          <cell r="F3079" t="str">
            <v>Carville Primary School</v>
          </cell>
          <cell r="G3079" t="str">
            <v>Maintained</v>
          </cell>
          <cell r="H3079" t="str">
            <v>Foundation school</v>
          </cell>
          <cell r="I3079">
            <v>7651</v>
          </cell>
          <cell r="J3079">
            <v>9781.1999999999989</v>
          </cell>
        </row>
        <row r="3080">
          <cell r="B3080">
            <v>3922065</v>
          </cell>
          <cell r="C3080">
            <v>392</v>
          </cell>
          <cell r="D3080" t="str">
            <v>North Tyneside</v>
          </cell>
          <cell r="E3080">
            <v>2065</v>
          </cell>
          <cell r="F3080" t="str">
            <v>Wallsend Jubilee Primary School</v>
          </cell>
          <cell r="G3080" t="str">
            <v>Maintained</v>
          </cell>
          <cell r="H3080" t="str">
            <v>Foundation school</v>
          </cell>
          <cell r="I3080">
            <v>24509</v>
          </cell>
          <cell r="J3080">
            <v>39791.699999999997</v>
          </cell>
        </row>
        <row r="3081">
          <cell r="B3081">
            <v>3922068</v>
          </cell>
          <cell r="C3081">
            <v>392</v>
          </cell>
          <cell r="D3081" t="str">
            <v>North Tyneside</v>
          </cell>
          <cell r="E3081">
            <v>2068</v>
          </cell>
          <cell r="F3081" t="str">
            <v>Battle Hill Primary School</v>
          </cell>
          <cell r="G3081" t="str">
            <v>Maintained</v>
          </cell>
          <cell r="H3081" t="str">
            <v>Foundation school</v>
          </cell>
          <cell r="I3081">
            <v>22434</v>
          </cell>
          <cell r="J3081">
            <v>32233.499999999996</v>
          </cell>
        </row>
        <row r="3082">
          <cell r="B3082">
            <v>3922069</v>
          </cell>
          <cell r="C3082">
            <v>392</v>
          </cell>
          <cell r="D3082" t="str">
            <v>North Tyneside</v>
          </cell>
          <cell r="E3082">
            <v>2069</v>
          </cell>
          <cell r="F3082" t="str">
            <v>Richardson Dees Primary School</v>
          </cell>
          <cell r="G3082" t="str">
            <v>Maintained</v>
          </cell>
          <cell r="H3082" t="str">
            <v>Foundation school</v>
          </cell>
          <cell r="I3082">
            <v>13746</v>
          </cell>
          <cell r="J3082">
            <v>18006.3</v>
          </cell>
        </row>
        <row r="3083">
          <cell r="B3083">
            <v>3922070</v>
          </cell>
          <cell r="C3083">
            <v>392</v>
          </cell>
          <cell r="D3083" t="str">
            <v>North Tyneside</v>
          </cell>
          <cell r="E3083">
            <v>2070</v>
          </cell>
          <cell r="F3083" t="str">
            <v>Stephenson Memorial Primary School</v>
          </cell>
          <cell r="G3083" t="str">
            <v>Maintained</v>
          </cell>
          <cell r="H3083" t="str">
            <v>Foundation school</v>
          </cell>
          <cell r="I3083">
            <v>15561</v>
          </cell>
          <cell r="J3083">
            <v>26898.3</v>
          </cell>
        </row>
        <row r="3084">
          <cell r="B3084">
            <v>3922072</v>
          </cell>
          <cell r="C3084">
            <v>392</v>
          </cell>
          <cell r="D3084" t="str">
            <v>North Tyneside</v>
          </cell>
          <cell r="E3084">
            <v>2072</v>
          </cell>
          <cell r="F3084" t="str">
            <v>Redesdale Primary School</v>
          </cell>
          <cell r="G3084" t="str">
            <v>Maintained</v>
          </cell>
          <cell r="H3084" t="str">
            <v>Foundation school</v>
          </cell>
          <cell r="I3084">
            <v>20878</v>
          </cell>
          <cell r="J3084">
            <v>35790.299999999996</v>
          </cell>
        </row>
        <row r="3085">
          <cell r="B3085">
            <v>3922074</v>
          </cell>
          <cell r="C3085">
            <v>392</v>
          </cell>
          <cell r="D3085" t="str">
            <v>North Tyneside</v>
          </cell>
          <cell r="E3085">
            <v>2074</v>
          </cell>
          <cell r="F3085" t="str">
            <v>Whitley Lodge First School</v>
          </cell>
          <cell r="G3085" t="str">
            <v>Maintained</v>
          </cell>
          <cell r="H3085" t="str">
            <v>Community school</v>
          </cell>
          <cell r="I3085">
            <v>32679</v>
          </cell>
          <cell r="J3085">
            <v>55797.299999999996</v>
          </cell>
        </row>
        <row r="3086">
          <cell r="B3086">
            <v>3922076</v>
          </cell>
          <cell r="C3086">
            <v>392</v>
          </cell>
          <cell r="D3086" t="str">
            <v>North Tyneside</v>
          </cell>
          <cell r="E3086">
            <v>2076</v>
          </cell>
          <cell r="F3086" t="str">
            <v>Collingwood Primary School</v>
          </cell>
          <cell r="G3086" t="str">
            <v>Maintained</v>
          </cell>
          <cell r="H3086" t="str">
            <v>Community school</v>
          </cell>
          <cell r="I3086">
            <v>21656</v>
          </cell>
          <cell r="J3086">
            <v>28454.399999999998</v>
          </cell>
        </row>
        <row r="3087">
          <cell r="B3087">
            <v>3922077</v>
          </cell>
          <cell r="C3087">
            <v>392</v>
          </cell>
          <cell r="D3087" t="str">
            <v>North Tyneside</v>
          </cell>
          <cell r="E3087">
            <v>2077</v>
          </cell>
          <cell r="F3087" t="str">
            <v>Balliol Primary School</v>
          </cell>
          <cell r="G3087" t="str">
            <v>Maintained</v>
          </cell>
          <cell r="H3087" t="str">
            <v>Foundation school</v>
          </cell>
          <cell r="I3087">
            <v>11801</v>
          </cell>
          <cell r="J3087">
            <v>15783.3</v>
          </cell>
        </row>
        <row r="3088">
          <cell r="B3088">
            <v>3922078</v>
          </cell>
          <cell r="C3088">
            <v>392</v>
          </cell>
          <cell r="D3088" t="str">
            <v>North Tyneside</v>
          </cell>
          <cell r="E3088">
            <v>2078</v>
          </cell>
          <cell r="F3088" t="str">
            <v>Benton Dene Primary School</v>
          </cell>
          <cell r="G3088" t="str">
            <v>Maintained</v>
          </cell>
          <cell r="H3088" t="str">
            <v>Foundation school</v>
          </cell>
          <cell r="I3088">
            <v>40848</v>
          </cell>
          <cell r="J3088">
            <v>64466.999999999993</v>
          </cell>
        </row>
        <row r="3089">
          <cell r="B3089">
            <v>3922079</v>
          </cell>
          <cell r="C3089">
            <v>392</v>
          </cell>
          <cell r="D3089" t="str">
            <v>North Tyneside</v>
          </cell>
          <cell r="E3089">
            <v>2079</v>
          </cell>
          <cell r="F3089" t="str">
            <v>Forest Hall Primary School</v>
          </cell>
          <cell r="G3089" t="str">
            <v>Maintained</v>
          </cell>
          <cell r="H3089" t="str">
            <v>Foundation school</v>
          </cell>
          <cell r="I3089">
            <v>12190</v>
          </cell>
          <cell r="J3089">
            <v>18450.899999999998</v>
          </cell>
        </row>
        <row r="3090">
          <cell r="B3090">
            <v>3922080</v>
          </cell>
          <cell r="C3090">
            <v>392</v>
          </cell>
          <cell r="D3090" t="str">
            <v>North Tyneside</v>
          </cell>
          <cell r="E3090">
            <v>2080</v>
          </cell>
          <cell r="F3090" t="str">
            <v>Ivy Road Primary School</v>
          </cell>
          <cell r="G3090" t="str">
            <v>Maintained</v>
          </cell>
          <cell r="H3090" t="str">
            <v>Foundation school</v>
          </cell>
          <cell r="I3090">
            <v>9856</v>
          </cell>
          <cell r="J3090">
            <v>19340.099999999999</v>
          </cell>
        </row>
        <row r="3091">
          <cell r="B3091">
            <v>3922081</v>
          </cell>
          <cell r="C3091">
            <v>392</v>
          </cell>
          <cell r="D3091" t="str">
            <v>North Tyneside</v>
          </cell>
          <cell r="E3091">
            <v>2081</v>
          </cell>
          <cell r="F3091" t="str">
            <v>New York Primary School</v>
          </cell>
          <cell r="G3091" t="str">
            <v>Maintained</v>
          </cell>
          <cell r="H3091" t="str">
            <v>Community school</v>
          </cell>
          <cell r="I3091">
            <v>22045</v>
          </cell>
          <cell r="J3091">
            <v>38235.599999999999</v>
          </cell>
        </row>
        <row r="3092">
          <cell r="B3092">
            <v>3922082</v>
          </cell>
          <cell r="C3092">
            <v>392</v>
          </cell>
          <cell r="D3092" t="str">
            <v>North Tyneside</v>
          </cell>
          <cell r="E3092">
            <v>2082</v>
          </cell>
          <cell r="F3092" t="str">
            <v>Denbigh Community Primary School</v>
          </cell>
          <cell r="G3092" t="str">
            <v>Maintained</v>
          </cell>
          <cell r="H3092" t="str">
            <v>Foundation school</v>
          </cell>
          <cell r="I3092">
            <v>26714</v>
          </cell>
          <cell r="J3092">
            <v>43570.799999999996</v>
          </cell>
        </row>
        <row r="3093">
          <cell r="B3093">
            <v>3922083</v>
          </cell>
          <cell r="C3093">
            <v>392</v>
          </cell>
          <cell r="D3093" t="str">
            <v>North Tyneside</v>
          </cell>
          <cell r="E3093">
            <v>2083</v>
          </cell>
          <cell r="F3093" t="str">
            <v>Greenfields Community Primary School</v>
          </cell>
          <cell r="G3093" t="str">
            <v>Maintained</v>
          </cell>
          <cell r="H3093" t="str">
            <v>Foundation school</v>
          </cell>
          <cell r="I3093">
            <v>17636</v>
          </cell>
          <cell r="J3093">
            <v>25119.899999999998</v>
          </cell>
        </row>
        <row r="3094">
          <cell r="B3094">
            <v>3922084</v>
          </cell>
          <cell r="C3094">
            <v>392</v>
          </cell>
          <cell r="D3094" t="str">
            <v>North Tyneside</v>
          </cell>
          <cell r="E3094">
            <v>2084</v>
          </cell>
          <cell r="F3094" t="str">
            <v>Hazlewood Community Primary School</v>
          </cell>
          <cell r="G3094" t="str">
            <v>Maintained</v>
          </cell>
          <cell r="H3094" t="str">
            <v>Foundation school</v>
          </cell>
          <cell r="I3094">
            <v>20359</v>
          </cell>
          <cell r="J3094">
            <v>31566.6</v>
          </cell>
        </row>
        <row r="3095">
          <cell r="B3095">
            <v>3922085</v>
          </cell>
          <cell r="C3095">
            <v>392</v>
          </cell>
          <cell r="D3095" t="str">
            <v>North Tyneside</v>
          </cell>
          <cell r="E3095">
            <v>2085</v>
          </cell>
          <cell r="F3095" t="str">
            <v>Fordley Primary School</v>
          </cell>
          <cell r="G3095" t="str">
            <v>Maintained</v>
          </cell>
          <cell r="H3095" t="str">
            <v>Foundation school</v>
          </cell>
          <cell r="I3095">
            <v>26454</v>
          </cell>
          <cell r="J3095">
            <v>39124.799999999996</v>
          </cell>
        </row>
        <row r="3096">
          <cell r="B3096">
            <v>3922086</v>
          </cell>
          <cell r="C3096">
            <v>392</v>
          </cell>
          <cell r="D3096" t="str">
            <v>North Tyneside</v>
          </cell>
          <cell r="E3096">
            <v>2086</v>
          </cell>
          <cell r="F3096" t="str">
            <v>Burradon Community Primary School</v>
          </cell>
          <cell r="G3096" t="str">
            <v>Maintained</v>
          </cell>
          <cell r="H3096" t="str">
            <v>Foundation school</v>
          </cell>
          <cell r="I3096">
            <v>10374</v>
          </cell>
          <cell r="J3096">
            <v>13782.599999999999</v>
          </cell>
        </row>
        <row r="3097">
          <cell r="B3097">
            <v>3923301</v>
          </cell>
          <cell r="C3097">
            <v>392</v>
          </cell>
          <cell r="D3097" t="str">
            <v>North Tyneside</v>
          </cell>
          <cell r="E3097">
            <v>3301</v>
          </cell>
          <cell r="F3097" t="str">
            <v>Christ Church CofE Primary School</v>
          </cell>
          <cell r="G3097" t="str">
            <v>Maintained</v>
          </cell>
          <cell r="H3097" t="str">
            <v>Voluntary aided school</v>
          </cell>
          <cell r="I3097">
            <v>12060</v>
          </cell>
          <cell r="J3097">
            <v>16005.599999999999</v>
          </cell>
        </row>
        <row r="3098">
          <cell r="B3098">
            <v>3923302</v>
          </cell>
          <cell r="C3098">
            <v>392</v>
          </cell>
          <cell r="D3098" t="str">
            <v>North Tyneside</v>
          </cell>
          <cell r="E3098">
            <v>3302</v>
          </cell>
          <cell r="F3098" t="str">
            <v>St Bartholomew's Church of England Primary School (Aided)</v>
          </cell>
          <cell r="G3098" t="str">
            <v>Maintained</v>
          </cell>
          <cell r="H3098" t="str">
            <v>Voluntary aided school</v>
          </cell>
          <cell r="I3098">
            <v>19192</v>
          </cell>
          <cell r="J3098">
            <v>29343.599999999999</v>
          </cell>
        </row>
        <row r="3099">
          <cell r="B3099">
            <v>3923305</v>
          </cell>
          <cell r="C3099">
            <v>392</v>
          </cell>
          <cell r="D3099" t="str">
            <v>North Tyneside</v>
          </cell>
          <cell r="E3099">
            <v>3305</v>
          </cell>
          <cell r="F3099" t="str">
            <v>St Cuthberts Roman Catholic Primary School Aided</v>
          </cell>
          <cell r="G3099" t="str">
            <v>Maintained</v>
          </cell>
          <cell r="H3099" t="str">
            <v>Voluntary aided school</v>
          </cell>
          <cell r="I3099">
            <v>15561</v>
          </cell>
          <cell r="J3099">
            <v>27342.899999999998</v>
          </cell>
        </row>
        <row r="3100">
          <cell r="B3100">
            <v>3923308</v>
          </cell>
          <cell r="C3100">
            <v>392</v>
          </cell>
          <cell r="D3100" t="str">
            <v>North Tyneside</v>
          </cell>
          <cell r="E3100">
            <v>3308</v>
          </cell>
          <cell r="F3100" t="str">
            <v>St Josephs Roman Catholic Primary School Aided</v>
          </cell>
          <cell r="G3100" t="str">
            <v>Maintained</v>
          </cell>
          <cell r="H3100" t="str">
            <v>Voluntary aided school</v>
          </cell>
          <cell r="I3100">
            <v>13746</v>
          </cell>
          <cell r="J3100">
            <v>15783.3</v>
          </cell>
        </row>
        <row r="3101">
          <cell r="B3101">
            <v>3923309</v>
          </cell>
          <cell r="C3101">
            <v>392</v>
          </cell>
          <cell r="D3101" t="str">
            <v>North Tyneside</v>
          </cell>
          <cell r="E3101">
            <v>3309</v>
          </cell>
          <cell r="F3101" t="str">
            <v>St Marys Roman Catholic Primary School Aided</v>
          </cell>
          <cell r="G3101" t="str">
            <v>Maintained</v>
          </cell>
          <cell r="H3101" t="str">
            <v>Voluntary aided school</v>
          </cell>
          <cell r="I3101">
            <v>20748</v>
          </cell>
          <cell r="J3101">
            <v>28676.699999999997</v>
          </cell>
        </row>
        <row r="3102">
          <cell r="B3102">
            <v>3923315</v>
          </cell>
          <cell r="C3102">
            <v>392</v>
          </cell>
          <cell r="D3102" t="str">
            <v>North Tyneside</v>
          </cell>
          <cell r="E3102">
            <v>3315</v>
          </cell>
          <cell r="F3102" t="str">
            <v>St Marys Roman Catholic Primary School Aided</v>
          </cell>
          <cell r="G3102" t="str">
            <v>Maintained</v>
          </cell>
          <cell r="H3102" t="str">
            <v>Voluntary aided school</v>
          </cell>
          <cell r="I3102">
            <v>18155</v>
          </cell>
          <cell r="J3102">
            <v>30899.699999999997</v>
          </cell>
        </row>
        <row r="3103">
          <cell r="B3103">
            <v>3923316</v>
          </cell>
          <cell r="C3103">
            <v>392</v>
          </cell>
          <cell r="D3103" t="str">
            <v>North Tyneside</v>
          </cell>
          <cell r="E3103">
            <v>3316</v>
          </cell>
          <cell r="F3103" t="str">
            <v>St Stephens Roman Catholic Primary School Aided</v>
          </cell>
          <cell r="G3103" t="str">
            <v>Maintained</v>
          </cell>
          <cell r="H3103" t="str">
            <v>Voluntary aided school</v>
          </cell>
          <cell r="I3103">
            <v>18933</v>
          </cell>
          <cell r="J3103">
            <v>29565.899999999998</v>
          </cell>
        </row>
        <row r="3104">
          <cell r="B3104">
            <v>3923317</v>
          </cell>
          <cell r="C3104">
            <v>392</v>
          </cell>
          <cell r="D3104" t="str">
            <v>North Tyneside</v>
          </cell>
          <cell r="E3104">
            <v>3317</v>
          </cell>
          <cell r="F3104" t="str">
            <v>Star of the Sea RC VA Primary</v>
          </cell>
          <cell r="G3104" t="str">
            <v>Maintained</v>
          </cell>
          <cell r="H3104" t="str">
            <v>Voluntary aided school</v>
          </cell>
          <cell r="I3104">
            <v>33068</v>
          </cell>
          <cell r="J3104">
            <v>53129.7</v>
          </cell>
        </row>
        <row r="3105">
          <cell r="B3105">
            <v>3923318</v>
          </cell>
          <cell r="C3105">
            <v>392</v>
          </cell>
          <cell r="D3105" t="str">
            <v>North Tyneside</v>
          </cell>
          <cell r="E3105">
            <v>3318</v>
          </cell>
          <cell r="F3105" t="str">
            <v>St Aidan's Roman Catholic Primary School</v>
          </cell>
          <cell r="G3105" t="str">
            <v>Maintained</v>
          </cell>
          <cell r="H3105" t="str">
            <v>Voluntary aided school</v>
          </cell>
          <cell r="I3105">
            <v>17636</v>
          </cell>
          <cell r="J3105">
            <v>25786.799999999999</v>
          </cell>
        </row>
        <row r="3106">
          <cell r="B3106">
            <v>3923319</v>
          </cell>
          <cell r="C3106">
            <v>392</v>
          </cell>
          <cell r="D3106" t="str">
            <v>North Tyneside</v>
          </cell>
          <cell r="E3106">
            <v>3319</v>
          </cell>
          <cell r="F3106" t="str">
            <v>St Bernadettes Roman Catholic Primary School Aided</v>
          </cell>
          <cell r="G3106" t="str">
            <v>Maintained</v>
          </cell>
          <cell r="H3106" t="str">
            <v>Voluntary aided school</v>
          </cell>
          <cell r="I3106">
            <v>25157</v>
          </cell>
          <cell r="J3106">
            <v>38235.599999999999</v>
          </cell>
        </row>
        <row r="3107">
          <cell r="B3107">
            <v>3923320</v>
          </cell>
          <cell r="C3107">
            <v>392</v>
          </cell>
          <cell r="D3107" t="str">
            <v>North Tyneside</v>
          </cell>
          <cell r="E3107">
            <v>3320</v>
          </cell>
          <cell r="F3107" t="str">
            <v>St Columbas Roman Catholic Primary School Aided</v>
          </cell>
          <cell r="G3107" t="str">
            <v>Maintained</v>
          </cell>
          <cell r="H3107" t="str">
            <v>Voluntary aided school</v>
          </cell>
          <cell r="I3107">
            <v>17507</v>
          </cell>
          <cell r="J3107">
            <v>28454.399999999998</v>
          </cell>
        </row>
        <row r="3108">
          <cell r="B3108">
            <v>3923321</v>
          </cell>
          <cell r="C3108">
            <v>392</v>
          </cell>
          <cell r="D3108" t="str">
            <v>North Tyneside</v>
          </cell>
          <cell r="E3108">
            <v>3321</v>
          </cell>
          <cell r="F3108" t="str">
            <v>Wallsend St Peter's CofE Aided Primary School</v>
          </cell>
          <cell r="G3108" t="str">
            <v>Maintained</v>
          </cell>
          <cell r="H3108" t="str">
            <v>Voluntary aided school</v>
          </cell>
          <cell r="I3108">
            <v>11023</v>
          </cell>
          <cell r="J3108">
            <v>11337.3</v>
          </cell>
        </row>
        <row r="3109">
          <cell r="B3109">
            <v>3927001</v>
          </cell>
          <cell r="C3109">
            <v>392</v>
          </cell>
          <cell r="D3109" t="str">
            <v>North Tyneside</v>
          </cell>
          <cell r="E3109">
            <v>7001</v>
          </cell>
          <cell r="F3109" t="str">
            <v>Woodlawn School</v>
          </cell>
          <cell r="G3109" t="str">
            <v>Maintained</v>
          </cell>
          <cell r="H3109" t="str">
            <v>Foundation special school</v>
          </cell>
          <cell r="I3109">
            <v>3502</v>
          </cell>
          <cell r="J3109">
            <v>7335.9</v>
          </cell>
        </row>
        <row r="3110">
          <cell r="B3110">
            <v>3927004</v>
          </cell>
          <cell r="C3110">
            <v>392</v>
          </cell>
          <cell r="D3110" t="str">
            <v>North Tyneside</v>
          </cell>
          <cell r="E3110">
            <v>7004</v>
          </cell>
          <cell r="F3110" t="str">
            <v>Benton Dene School</v>
          </cell>
          <cell r="G3110" t="str">
            <v>Maintained</v>
          </cell>
          <cell r="H3110" t="str">
            <v>Foundation special school</v>
          </cell>
          <cell r="I3110">
            <v>6614</v>
          </cell>
          <cell r="J3110">
            <v>10225.799999999999</v>
          </cell>
        </row>
        <row r="3111">
          <cell r="B3111">
            <v>3932000</v>
          </cell>
          <cell r="C3111">
            <v>393</v>
          </cell>
          <cell r="D3111" t="str">
            <v>South Tyneside</v>
          </cell>
          <cell r="E3111">
            <v>2000</v>
          </cell>
          <cell r="F3111" t="str">
            <v>Hadrian Primary School</v>
          </cell>
          <cell r="G3111" t="str">
            <v>Maintained</v>
          </cell>
          <cell r="H3111" t="str">
            <v>Community school</v>
          </cell>
          <cell r="I3111">
            <v>17118</v>
          </cell>
          <cell r="J3111">
            <v>29343.599999999999</v>
          </cell>
        </row>
        <row r="3112">
          <cell r="B3112">
            <v>3932015</v>
          </cell>
          <cell r="C3112">
            <v>393</v>
          </cell>
          <cell r="D3112" t="str">
            <v>South Tyneside</v>
          </cell>
          <cell r="E3112">
            <v>2015</v>
          </cell>
          <cell r="F3112" t="str">
            <v>Laygate Community School</v>
          </cell>
          <cell r="G3112" t="str">
            <v>Maintained</v>
          </cell>
          <cell r="H3112" t="str">
            <v>Community school</v>
          </cell>
          <cell r="I3112">
            <v>9337</v>
          </cell>
          <cell r="J3112">
            <v>15783.3</v>
          </cell>
        </row>
        <row r="3113">
          <cell r="B3113">
            <v>3932017</v>
          </cell>
          <cell r="C3113">
            <v>393</v>
          </cell>
          <cell r="D3113" t="str">
            <v>South Tyneside</v>
          </cell>
          <cell r="E3113">
            <v>2017</v>
          </cell>
          <cell r="F3113" t="str">
            <v>Mortimer Primary School</v>
          </cell>
          <cell r="G3113" t="str">
            <v>Maintained</v>
          </cell>
          <cell r="H3113" t="str">
            <v>Community school</v>
          </cell>
          <cell r="I3113">
            <v>53427</v>
          </cell>
          <cell r="J3113">
            <v>92254.5</v>
          </cell>
        </row>
        <row r="3114">
          <cell r="B3114">
            <v>3932020</v>
          </cell>
          <cell r="C3114">
            <v>393</v>
          </cell>
          <cell r="D3114" t="str">
            <v>South Tyneside</v>
          </cell>
          <cell r="E3114">
            <v>2020</v>
          </cell>
          <cell r="F3114" t="str">
            <v>Marine Park Primary School</v>
          </cell>
          <cell r="G3114" t="str">
            <v>Maintained</v>
          </cell>
          <cell r="H3114" t="str">
            <v>Community school</v>
          </cell>
          <cell r="I3114">
            <v>10504</v>
          </cell>
          <cell r="J3114">
            <v>17784</v>
          </cell>
        </row>
        <row r="3115">
          <cell r="B3115">
            <v>3932023</v>
          </cell>
          <cell r="C3115">
            <v>393</v>
          </cell>
          <cell r="D3115" t="str">
            <v>South Tyneside</v>
          </cell>
          <cell r="E3115">
            <v>2023</v>
          </cell>
          <cell r="F3115" t="str">
            <v>Stanhope Primary School</v>
          </cell>
          <cell r="G3115" t="str">
            <v>Maintained</v>
          </cell>
          <cell r="H3115" t="str">
            <v>Community school</v>
          </cell>
          <cell r="I3115">
            <v>8429</v>
          </cell>
          <cell r="J3115">
            <v>13115.699999999999</v>
          </cell>
        </row>
        <row r="3116">
          <cell r="B3116">
            <v>3932033</v>
          </cell>
          <cell r="C3116">
            <v>393</v>
          </cell>
          <cell r="D3116" t="str">
            <v>South Tyneside</v>
          </cell>
          <cell r="E3116">
            <v>2033</v>
          </cell>
          <cell r="F3116" t="str">
            <v>Biddick Hall Infants' School</v>
          </cell>
          <cell r="G3116" t="str">
            <v>Maintained</v>
          </cell>
          <cell r="H3116" t="str">
            <v>Community school</v>
          </cell>
          <cell r="I3116">
            <v>20489</v>
          </cell>
          <cell r="J3116">
            <v>31121.999999999996</v>
          </cell>
        </row>
        <row r="3117">
          <cell r="B3117">
            <v>3932038</v>
          </cell>
          <cell r="C3117">
            <v>393</v>
          </cell>
          <cell r="D3117" t="str">
            <v>South Tyneside</v>
          </cell>
          <cell r="E3117">
            <v>2038</v>
          </cell>
          <cell r="F3117" t="str">
            <v>Ashley Primary School</v>
          </cell>
          <cell r="G3117" t="str">
            <v>Maintained</v>
          </cell>
          <cell r="H3117" t="str">
            <v>Community school</v>
          </cell>
          <cell r="I3117">
            <v>27751</v>
          </cell>
          <cell r="J3117">
            <v>48461.399999999994</v>
          </cell>
        </row>
        <row r="3118">
          <cell r="B3118">
            <v>3932040</v>
          </cell>
          <cell r="C3118">
            <v>393</v>
          </cell>
          <cell r="D3118" t="str">
            <v>South Tyneside</v>
          </cell>
          <cell r="E3118">
            <v>2040</v>
          </cell>
          <cell r="F3118" t="str">
            <v>Hedworth Lane Primary School</v>
          </cell>
          <cell r="G3118" t="str">
            <v>Maintained</v>
          </cell>
          <cell r="H3118" t="str">
            <v>Community school</v>
          </cell>
          <cell r="I3118">
            <v>24509</v>
          </cell>
          <cell r="J3118">
            <v>37346.399999999994</v>
          </cell>
        </row>
        <row r="3119">
          <cell r="B3119">
            <v>3932042</v>
          </cell>
          <cell r="C3119">
            <v>393</v>
          </cell>
          <cell r="D3119" t="str">
            <v>South Tyneside</v>
          </cell>
          <cell r="E3119">
            <v>2042</v>
          </cell>
          <cell r="F3119" t="str">
            <v>Marsden Primary School</v>
          </cell>
          <cell r="G3119" t="str">
            <v>Maintained</v>
          </cell>
          <cell r="H3119" t="str">
            <v>Community school</v>
          </cell>
          <cell r="I3119">
            <v>15172</v>
          </cell>
          <cell r="J3119">
            <v>26898.3</v>
          </cell>
        </row>
        <row r="3120">
          <cell r="B3120">
            <v>3932043</v>
          </cell>
          <cell r="C3120">
            <v>393</v>
          </cell>
          <cell r="D3120" t="str">
            <v>South Tyneside</v>
          </cell>
          <cell r="E3120">
            <v>2043</v>
          </cell>
          <cell r="F3120" t="str">
            <v>East Boldon Infants' School</v>
          </cell>
          <cell r="G3120" t="str">
            <v>Maintained</v>
          </cell>
          <cell r="H3120" t="str">
            <v>Community school</v>
          </cell>
          <cell r="I3120">
            <v>42404</v>
          </cell>
          <cell r="J3120">
            <v>71580.599999999991</v>
          </cell>
        </row>
        <row r="3121">
          <cell r="B3121">
            <v>3932055</v>
          </cell>
          <cell r="C3121">
            <v>393</v>
          </cell>
          <cell r="D3121" t="str">
            <v>South Tyneside</v>
          </cell>
          <cell r="E3121">
            <v>2055</v>
          </cell>
          <cell r="F3121" t="str">
            <v>Bede Burn Primary School</v>
          </cell>
          <cell r="G3121" t="str">
            <v>Maintained</v>
          </cell>
          <cell r="H3121" t="str">
            <v>Community school</v>
          </cell>
          <cell r="I3121">
            <v>19063</v>
          </cell>
          <cell r="J3121">
            <v>32455.8</v>
          </cell>
        </row>
        <row r="3122">
          <cell r="B3122">
            <v>3932056</v>
          </cell>
          <cell r="C3122">
            <v>393</v>
          </cell>
          <cell r="D3122" t="str">
            <v>South Tyneside</v>
          </cell>
          <cell r="E3122">
            <v>2056</v>
          </cell>
          <cell r="F3122" t="str">
            <v>Valley View Primary School</v>
          </cell>
          <cell r="G3122" t="str">
            <v>Maintained</v>
          </cell>
          <cell r="H3122" t="str">
            <v>Community school</v>
          </cell>
          <cell r="I3122">
            <v>14265</v>
          </cell>
          <cell r="J3122">
            <v>22452.3</v>
          </cell>
        </row>
        <row r="3123">
          <cell r="B3123">
            <v>3932063</v>
          </cell>
          <cell r="C3123">
            <v>393</v>
          </cell>
          <cell r="D3123" t="str">
            <v>South Tyneside</v>
          </cell>
          <cell r="E3123">
            <v>2063</v>
          </cell>
          <cell r="F3123" t="str">
            <v>Dunn Street Primary School</v>
          </cell>
          <cell r="G3123" t="str">
            <v>Maintained</v>
          </cell>
          <cell r="H3123" t="str">
            <v>Community school</v>
          </cell>
          <cell r="I3123">
            <v>4280</v>
          </cell>
          <cell r="J3123">
            <v>6446.7</v>
          </cell>
        </row>
        <row r="3124">
          <cell r="B3124">
            <v>3932073</v>
          </cell>
          <cell r="C3124">
            <v>393</v>
          </cell>
          <cell r="D3124" t="str">
            <v>South Tyneside</v>
          </cell>
          <cell r="E3124">
            <v>2073</v>
          </cell>
          <cell r="F3124" t="str">
            <v>Simonside Primary School</v>
          </cell>
          <cell r="G3124" t="str">
            <v>Maintained</v>
          </cell>
          <cell r="H3124" t="str">
            <v>Community school</v>
          </cell>
          <cell r="I3124">
            <v>12320</v>
          </cell>
          <cell r="J3124">
            <v>21118.5</v>
          </cell>
        </row>
        <row r="3125">
          <cell r="B3125">
            <v>3932075</v>
          </cell>
          <cell r="C3125">
            <v>393</v>
          </cell>
          <cell r="D3125" t="str">
            <v>South Tyneside</v>
          </cell>
          <cell r="E3125">
            <v>2075</v>
          </cell>
          <cell r="F3125" t="str">
            <v>Hedworthfield Primary School</v>
          </cell>
          <cell r="G3125" t="str">
            <v>Maintained</v>
          </cell>
          <cell r="H3125" t="str">
            <v>Community school</v>
          </cell>
          <cell r="I3125">
            <v>10893</v>
          </cell>
          <cell r="J3125">
            <v>14449.499999999998</v>
          </cell>
        </row>
        <row r="3126">
          <cell r="B3126">
            <v>3932076</v>
          </cell>
          <cell r="C3126">
            <v>393</v>
          </cell>
          <cell r="D3126" t="str">
            <v>South Tyneside</v>
          </cell>
          <cell r="E3126">
            <v>2076</v>
          </cell>
          <cell r="F3126" t="str">
            <v>Lord Blyton Primary School</v>
          </cell>
          <cell r="G3126" t="str">
            <v>Maintained</v>
          </cell>
          <cell r="H3126" t="str">
            <v>Community school</v>
          </cell>
          <cell r="I3126">
            <v>14524</v>
          </cell>
          <cell r="J3126">
            <v>24452.999999999996</v>
          </cell>
        </row>
        <row r="3127">
          <cell r="B3127">
            <v>3932080</v>
          </cell>
          <cell r="C3127">
            <v>393</v>
          </cell>
          <cell r="D3127" t="str">
            <v>South Tyneside</v>
          </cell>
          <cell r="E3127">
            <v>2080</v>
          </cell>
          <cell r="F3127" t="str">
            <v>West Boldon Primary School</v>
          </cell>
          <cell r="G3127" t="str">
            <v>Maintained</v>
          </cell>
          <cell r="H3127" t="str">
            <v>Community school</v>
          </cell>
          <cell r="I3127">
            <v>14005</v>
          </cell>
          <cell r="J3127">
            <v>23341.5</v>
          </cell>
        </row>
        <row r="3128">
          <cell r="B3128">
            <v>3932083</v>
          </cell>
          <cell r="C3128">
            <v>393</v>
          </cell>
          <cell r="D3128" t="str">
            <v>South Tyneside</v>
          </cell>
          <cell r="E3128">
            <v>2083</v>
          </cell>
          <cell r="F3128" t="str">
            <v>Toner Avenue Primary School</v>
          </cell>
          <cell r="G3128" t="str">
            <v>Maintained</v>
          </cell>
          <cell r="H3128" t="str">
            <v>Community school</v>
          </cell>
          <cell r="I3128">
            <v>23212</v>
          </cell>
          <cell r="J3128">
            <v>38457.899999999994</v>
          </cell>
        </row>
        <row r="3129">
          <cell r="B3129">
            <v>3932085</v>
          </cell>
          <cell r="C3129">
            <v>393</v>
          </cell>
          <cell r="D3129" t="str">
            <v>South Tyneside</v>
          </cell>
          <cell r="E3129">
            <v>2085</v>
          </cell>
          <cell r="F3129" t="str">
            <v>Fellgate Primary School</v>
          </cell>
          <cell r="G3129" t="str">
            <v>Maintained</v>
          </cell>
          <cell r="H3129" t="str">
            <v>Community school</v>
          </cell>
          <cell r="I3129">
            <v>7003</v>
          </cell>
          <cell r="J3129">
            <v>13560.3</v>
          </cell>
        </row>
        <row r="3130">
          <cell r="B3130">
            <v>3933006</v>
          </cell>
          <cell r="C3130">
            <v>393</v>
          </cell>
          <cell r="D3130" t="str">
            <v>South Tyneside</v>
          </cell>
          <cell r="E3130">
            <v>3006</v>
          </cell>
          <cell r="F3130" t="str">
            <v>St Oswald's CofE Aided Primary School</v>
          </cell>
          <cell r="G3130" t="str">
            <v>Maintained</v>
          </cell>
          <cell r="H3130" t="str">
            <v>Voluntary aided school</v>
          </cell>
          <cell r="I3130">
            <v>18674</v>
          </cell>
          <cell r="J3130">
            <v>31566.6</v>
          </cell>
        </row>
        <row r="3131">
          <cell r="B3131">
            <v>3933303</v>
          </cell>
          <cell r="C3131">
            <v>393</v>
          </cell>
          <cell r="D3131" t="str">
            <v>South Tyneside</v>
          </cell>
          <cell r="E3131">
            <v>3303</v>
          </cell>
          <cell r="F3131" t="str">
            <v>St Gregory's RC Voluntary Aided Primary School</v>
          </cell>
          <cell r="G3131" t="str">
            <v>Maintained</v>
          </cell>
          <cell r="H3131" t="str">
            <v>Voluntary aided school</v>
          </cell>
          <cell r="I3131">
            <v>20100</v>
          </cell>
          <cell r="J3131">
            <v>33345</v>
          </cell>
        </row>
        <row r="3132">
          <cell r="B3132">
            <v>3933305</v>
          </cell>
          <cell r="C3132">
            <v>393</v>
          </cell>
          <cell r="D3132" t="str">
            <v>South Tyneside</v>
          </cell>
          <cell r="E3132">
            <v>3305</v>
          </cell>
          <cell r="F3132" t="str">
            <v>St Oswald's RC Voluntary Aided Primary School</v>
          </cell>
          <cell r="G3132" t="str">
            <v>Maintained</v>
          </cell>
          <cell r="H3132" t="str">
            <v>Voluntary aided school</v>
          </cell>
          <cell r="I3132">
            <v>15432</v>
          </cell>
          <cell r="J3132">
            <v>26675.999999999996</v>
          </cell>
        </row>
        <row r="3133">
          <cell r="B3133">
            <v>3933311</v>
          </cell>
          <cell r="C3133">
            <v>393</v>
          </cell>
          <cell r="D3133" t="str">
            <v>South Tyneside</v>
          </cell>
          <cell r="E3133">
            <v>3311</v>
          </cell>
          <cell r="F3133" t="str">
            <v>St Matthew's RC Voluntary Aided Primary School</v>
          </cell>
          <cell r="G3133" t="str">
            <v>Maintained</v>
          </cell>
          <cell r="H3133" t="str">
            <v>Voluntary aided school</v>
          </cell>
          <cell r="I3133">
            <v>18803</v>
          </cell>
          <cell r="J3133">
            <v>32455.8</v>
          </cell>
        </row>
        <row r="3134">
          <cell r="B3134">
            <v>3933313</v>
          </cell>
          <cell r="C3134">
            <v>393</v>
          </cell>
          <cell r="D3134" t="str">
            <v>South Tyneside</v>
          </cell>
          <cell r="E3134">
            <v>3313</v>
          </cell>
          <cell r="F3134" t="str">
            <v>St James' RC Voluntary Aided Primary School</v>
          </cell>
          <cell r="G3134" t="str">
            <v>Maintained</v>
          </cell>
          <cell r="H3134" t="str">
            <v>Voluntary aided school</v>
          </cell>
          <cell r="I3134">
            <v>16988</v>
          </cell>
          <cell r="J3134">
            <v>30455.1</v>
          </cell>
        </row>
        <row r="3135">
          <cell r="B3135">
            <v>3933315</v>
          </cell>
          <cell r="C3135">
            <v>393</v>
          </cell>
          <cell r="D3135" t="str">
            <v>South Tyneside</v>
          </cell>
          <cell r="E3135">
            <v>3315</v>
          </cell>
          <cell r="F3135" t="str">
            <v>St Bede's RC Primary School, Jarrow</v>
          </cell>
          <cell r="G3135" t="str">
            <v>Maintained</v>
          </cell>
          <cell r="H3135" t="str">
            <v>Voluntary aided school</v>
          </cell>
          <cell r="I3135">
            <v>16210</v>
          </cell>
          <cell r="J3135">
            <v>26453.699999999997</v>
          </cell>
        </row>
        <row r="3136">
          <cell r="B3136">
            <v>3937000</v>
          </cell>
          <cell r="C3136">
            <v>393</v>
          </cell>
          <cell r="D3136" t="str">
            <v>South Tyneside</v>
          </cell>
          <cell r="E3136">
            <v>7000</v>
          </cell>
          <cell r="F3136" t="str">
            <v>Bamburgh School</v>
          </cell>
          <cell r="G3136" t="str">
            <v>Maintained</v>
          </cell>
          <cell r="H3136" t="str">
            <v>Community special school</v>
          </cell>
          <cell r="I3136">
            <v>2205</v>
          </cell>
          <cell r="J3136">
            <v>7113.5999999999995</v>
          </cell>
        </row>
        <row r="3137">
          <cell r="B3137">
            <v>3937004</v>
          </cell>
          <cell r="C3137">
            <v>393</v>
          </cell>
          <cell r="D3137" t="str">
            <v>South Tyneside</v>
          </cell>
          <cell r="E3137">
            <v>7004</v>
          </cell>
          <cell r="F3137" t="str">
            <v>Epinay Business and Enterprise School</v>
          </cell>
          <cell r="G3137" t="str">
            <v>Maintained</v>
          </cell>
          <cell r="H3137" t="str">
            <v>Foundation special school</v>
          </cell>
          <cell r="I3137">
            <v>0</v>
          </cell>
          <cell r="J3137">
            <v>2223</v>
          </cell>
        </row>
        <row r="3138">
          <cell r="B3138">
            <v>3942010</v>
          </cell>
          <cell r="C3138">
            <v>394</v>
          </cell>
          <cell r="D3138" t="str">
            <v>Sunderland</v>
          </cell>
          <cell r="E3138">
            <v>2010</v>
          </cell>
          <cell r="F3138" t="str">
            <v>Grangetown Primary School</v>
          </cell>
          <cell r="G3138" t="str">
            <v>Maintained</v>
          </cell>
          <cell r="H3138" t="str">
            <v>Community school</v>
          </cell>
          <cell r="I3138">
            <v>16469</v>
          </cell>
          <cell r="J3138">
            <v>22452.3</v>
          </cell>
        </row>
        <row r="3139">
          <cell r="B3139">
            <v>3942021</v>
          </cell>
          <cell r="C3139">
            <v>394</v>
          </cell>
          <cell r="D3139" t="str">
            <v>Sunderland</v>
          </cell>
          <cell r="E3139">
            <v>2021</v>
          </cell>
          <cell r="F3139" t="str">
            <v>Grange Park Primary School</v>
          </cell>
          <cell r="G3139" t="str">
            <v>Maintained</v>
          </cell>
          <cell r="H3139" t="str">
            <v>Community school</v>
          </cell>
          <cell r="I3139">
            <v>16729</v>
          </cell>
          <cell r="J3139">
            <v>25342.199999999997</v>
          </cell>
        </row>
        <row r="3140">
          <cell r="B3140">
            <v>3942026</v>
          </cell>
          <cell r="C3140">
            <v>394</v>
          </cell>
          <cell r="D3140" t="str">
            <v>Sunderland</v>
          </cell>
          <cell r="E3140">
            <v>2026</v>
          </cell>
          <cell r="F3140" t="str">
            <v>Grindon Infant School</v>
          </cell>
          <cell r="G3140" t="str">
            <v>Maintained</v>
          </cell>
          <cell r="H3140" t="str">
            <v>Community school</v>
          </cell>
          <cell r="I3140">
            <v>24639</v>
          </cell>
          <cell r="J3140">
            <v>38680.199999999997</v>
          </cell>
        </row>
        <row r="3141">
          <cell r="B3141">
            <v>3942035</v>
          </cell>
          <cell r="C3141">
            <v>394</v>
          </cell>
          <cell r="D3141" t="str">
            <v>Sunderland</v>
          </cell>
          <cell r="E3141">
            <v>2035</v>
          </cell>
          <cell r="F3141" t="str">
            <v>Southwick  Community Primary School</v>
          </cell>
          <cell r="G3141" t="str">
            <v>Maintained</v>
          </cell>
          <cell r="H3141" t="str">
            <v>Community school</v>
          </cell>
          <cell r="I3141">
            <v>9467</v>
          </cell>
          <cell r="J3141">
            <v>12448.8</v>
          </cell>
        </row>
        <row r="3142">
          <cell r="B3142">
            <v>3942042</v>
          </cell>
          <cell r="C3142">
            <v>394</v>
          </cell>
          <cell r="D3142" t="str">
            <v>Sunderland</v>
          </cell>
          <cell r="E3142">
            <v>2042</v>
          </cell>
          <cell r="F3142" t="str">
            <v>Hudson Road Primary School</v>
          </cell>
          <cell r="G3142" t="str">
            <v>Maintained</v>
          </cell>
          <cell r="H3142" t="str">
            <v>Community school</v>
          </cell>
          <cell r="I3142">
            <v>19192</v>
          </cell>
          <cell r="J3142">
            <v>25119.899999999998</v>
          </cell>
        </row>
        <row r="3143">
          <cell r="B3143">
            <v>3942070</v>
          </cell>
          <cell r="C3143">
            <v>394</v>
          </cell>
          <cell r="D3143" t="str">
            <v>Sunderland</v>
          </cell>
          <cell r="E3143">
            <v>2070</v>
          </cell>
          <cell r="F3143" t="str">
            <v>Dame Dorothy Primary School</v>
          </cell>
          <cell r="G3143" t="str">
            <v>Maintained</v>
          </cell>
          <cell r="H3143" t="str">
            <v>Community school</v>
          </cell>
          <cell r="I3143">
            <v>14265</v>
          </cell>
          <cell r="J3143">
            <v>23786.1</v>
          </cell>
        </row>
        <row r="3144">
          <cell r="B3144">
            <v>3942088</v>
          </cell>
          <cell r="C3144">
            <v>394</v>
          </cell>
          <cell r="D3144" t="str">
            <v>Sunderland</v>
          </cell>
          <cell r="E3144">
            <v>2088</v>
          </cell>
          <cell r="F3144" t="str">
            <v>Willow Fields Community Primary School</v>
          </cell>
          <cell r="G3144" t="str">
            <v>Maintained</v>
          </cell>
          <cell r="H3144" t="str">
            <v>Community school</v>
          </cell>
          <cell r="I3144">
            <v>5966</v>
          </cell>
          <cell r="J3144">
            <v>8002.7999999999993</v>
          </cell>
        </row>
        <row r="3145">
          <cell r="B3145">
            <v>3942089</v>
          </cell>
          <cell r="C3145">
            <v>394</v>
          </cell>
          <cell r="D3145" t="str">
            <v>Sunderland</v>
          </cell>
          <cell r="E3145">
            <v>2089</v>
          </cell>
          <cell r="F3145" t="str">
            <v>Mill Hill Primary School</v>
          </cell>
          <cell r="G3145" t="str">
            <v>Maintained</v>
          </cell>
          <cell r="H3145" t="str">
            <v>Community school</v>
          </cell>
          <cell r="I3145">
            <v>37995</v>
          </cell>
          <cell r="J3145">
            <v>69135.299999999988</v>
          </cell>
        </row>
        <row r="3146">
          <cell r="B3146">
            <v>3942092</v>
          </cell>
          <cell r="C3146">
            <v>394</v>
          </cell>
          <cell r="D3146" t="str">
            <v>Sunderland</v>
          </cell>
          <cell r="E3146">
            <v>2092</v>
          </cell>
          <cell r="F3146" t="str">
            <v>Seaburn Dene Primary School</v>
          </cell>
          <cell r="G3146" t="str">
            <v>Maintained</v>
          </cell>
          <cell r="H3146" t="str">
            <v>Community school</v>
          </cell>
          <cell r="I3146">
            <v>17507</v>
          </cell>
          <cell r="J3146">
            <v>30455.1</v>
          </cell>
        </row>
        <row r="3147">
          <cell r="B3147">
            <v>3942099</v>
          </cell>
          <cell r="C3147">
            <v>394</v>
          </cell>
          <cell r="D3147" t="str">
            <v>Sunderland</v>
          </cell>
          <cell r="E3147">
            <v>2099</v>
          </cell>
          <cell r="F3147" t="str">
            <v>Castletown Primary School</v>
          </cell>
          <cell r="G3147" t="str">
            <v>Maintained</v>
          </cell>
          <cell r="H3147" t="str">
            <v>Community school</v>
          </cell>
          <cell r="I3147">
            <v>29696</v>
          </cell>
          <cell r="J3147">
            <v>43126.2</v>
          </cell>
        </row>
        <row r="3148">
          <cell r="B3148">
            <v>3942104</v>
          </cell>
          <cell r="C3148">
            <v>394</v>
          </cell>
          <cell r="D3148" t="str">
            <v>Sunderland</v>
          </cell>
          <cell r="E3148">
            <v>2104</v>
          </cell>
          <cell r="F3148" t="str">
            <v>East Rainton Primary School</v>
          </cell>
          <cell r="G3148" t="str">
            <v>Maintained</v>
          </cell>
          <cell r="H3148" t="str">
            <v>Community school</v>
          </cell>
          <cell r="I3148">
            <v>9726</v>
          </cell>
          <cell r="J3148">
            <v>18006.3</v>
          </cell>
        </row>
        <row r="3149">
          <cell r="B3149">
            <v>3942105</v>
          </cell>
          <cell r="C3149">
            <v>394</v>
          </cell>
          <cell r="D3149" t="str">
            <v>Sunderland</v>
          </cell>
          <cell r="E3149">
            <v>2105</v>
          </cell>
          <cell r="F3149" t="str">
            <v>Easington Lane Primary School</v>
          </cell>
          <cell r="G3149" t="str">
            <v>Maintained</v>
          </cell>
          <cell r="H3149" t="str">
            <v>Community school</v>
          </cell>
          <cell r="I3149">
            <v>15043</v>
          </cell>
          <cell r="J3149">
            <v>24230.699999999997</v>
          </cell>
        </row>
        <row r="3150">
          <cell r="B3150">
            <v>3942115</v>
          </cell>
          <cell r="C3150">
            <v>394</v>
          </cell>
          <cell r="D3150" t="str">
            <v>Sunderland</v>
          </cell>
          <cell r="E3150">
            <v>2115</v>
          </cell>
          <cell r="F3150" t="str">
            <v>Usworth Colliery Primary School</v>
          </cell>
          <cell r="G3150" t="str">
            <v>Maintained</v>
          </cell>
          <cell r="H3150" t="str">
            <v>Community school</v>
          </cell>
          <cell r="I3150">
            <v>21656</v>
          </cell>
          <cell r="J3150">
            <v>29343.599999999999</v>
          </cell>
        </row>
        <row r="3151">
          <cell r="B3151">
            <v>3942117</v>
          </cell>
          <cell r="C3151">
            <v>394</v>
          </cell>
          <cell r="D3151" t="str">
            <v>Sunderland</v>
          </cell>
          <cell r="E3151">
            <v>2117</v>
          </cell>
          <cell r="F3151" t="str">
            <v>Springwell Village Primary School</v>
          </cell>
          <cell r="G3151" t="str">
            <v>Maintained</v>
          </cell>
          <cell r="H3151" t="str">
            <v>Community school</v>
          </cell>
          <cell r="I3151">
            <v>15951</v>
          </cell>
          <cell r="J3151">
            <v>24008.399999999998</v>
          </cell>
        </row>
        <row r="3152">
          <cell r="B3152">
            <v>3942126</v>
          </cell>
          <cell r="C3152">
            <v>394</v>
          </cell>
          <cell r="D3152" t="str">
            <v>Sunderland</v>
          </cell>
          <cell r="E3152">
            <v>2126</v>
          </cell>
          <cell r="F3152" t="str">
            <v>Hetton Primary School</v>
          </cell>
          <cell r="G3152" t="str">
            <v>Maintained</v>
          </cell>
          <cell r="H3152" t="str">
            <v>Community school</v>
          </cell>
          <cell r="I3152">
            <v>11023</v>
          </cell>
          <cell r="J3152">
            <v>13337.999999999998</v>
          </cell>
        </row>
        <row r="3153">
          <cell r="B3153">
            <v>3942153</v>
          </cell>
          <cell r="C3153">
            <v>394</v>
          </cell>
          <cell r="D3153" t="str">
            <v>Sunderland</v>
          </cell>
          <cell r="E3153">
            <v>2153</v>
          </cell>
          <cell r="F3153" t="str">
            <v>Biddick Primary School</v>
          </cell>
          <cell r="G3153" t="str">
            <v>Maintained</v>
          </cell>
          <cell r="H3153" t="str">
            <v>Community school</v>
          </cell>
          <cell r="I3153">
            <v>23601</v>
          </cell>
          <cell r="J3153">
            <v>45793.799999999996</v>
          </cell>
        </row>
        <row r="3154">
          <cell r="B3154">
            <v>3942157</v>
          </cell>
          <cell r="C3154">
            <v>394</v>
          </cell>
          <cell r="D3154" t="str">
            <v>Sunderland</v>
          </cell>
          <cell r="E3154">
            <v>2157</v>
          </cell>
          <cell r="F3154" t="str">
            <v>Lambton Primary School</v>
          </cell>
          <cell r="G3154" t="str">
            <v>Maintained</v>
          </cell>
          <cell r="H3154" t="str">
            <v>Community school</v>
          </cell>
          <cell r="I3154">
            <v>18803</v>
          </cell>
          <cell r="J3154">
            <v>30677.399999999998</v>
          </cell>
        </row>
        <row r="3155">
          <cell r="B3155">
            <v>3942158</v>
          </cell>
          <cell r="C3155">
            <v>394</v>
          </cell>
          <cell r="D3155" t="str">
            <v>Sunderland</v>
          </cell>
          <cell r="E3155">
            <v>2158</v>
          </cell>
          <cell r="F3155" t="str">
            <v>Rickleton Primary School</v>
          </cell>
          <cell r="G3155" t="str">
            <v>Maintained</v>
          </cell>
          <cell r="H3155" t="str">
            <v>Community school</v>
          </cell>
          <cell r="I3155">
            <v>38384</v>
          </cell>
          <cell r="J3155">
            <v>64911.6</v>
          </cell>
        </row>
        <row r="3156">
          <cell r="B3156">
            <v>3942159</v>
          </cell>
          <cell r="C3156">
            <v>394</v>
          </cell>
          <cell r="D3156" t="str">
            <v>Sunderland</v>
          </cell>
          <cell r="E3156">
            <v>2159</v>
          </cell>
          <cell r="F3156" t="str">
            <v>Richard Avenue Primary School</v>
          </cell>
          <cell r="G3156" t="str">
            <v>Maintained</v>
          </cell>
          <cell r="H3156" t="str">
            <v>Community school</v>
          </cell>
          <cell r="I3156">
            <v>25806</v>
          </cell>
          <cell r="J3156">
            <v>46905.299999999996</v>
          </cell>
        </row>
        <row r="3157">
          <cell r="B3157">
            <v>3942167</v>
          </cell>
          <cell r="C3157">
            <v>394</v>
          </cell>
          <cell r="D3157" t="str">
            <v>Sunderland</v>
          </cell>
          <cell r="E3157">
            <v>2167</v>
          </cell>
          <cell r="F3157" t="str">
            <v>Marlborough Primary School</v>
          </cell>
          <cell r="G3157" t="str">
            <v>Maintained</v>
          </cell>
          <cell r="H3157" t="str">
            <v>Community school</v>
          </cell>
          <cell r="I3157">
            <v>7781</v>
          </cell>
          <cell r="J3157">
            <v>12671.099999999999</v>
          </cell>
        </row>
        <row r="3158">
          <cell r="B3158">
            <v>3942171</v>
          </cell>
          <cell r="C3158">
            <v>394</v>
          </cell>
          <cell r="D3158" t="str">
            <v>Sunderland</v>
          </cell>
          <cell r="E3158">
            <v>2171</v>
          </cell>
          <cell r="F3158" t="str">
            <v>Shiney Row Primary School</v>
          </cell>
          <cell r="G3158" t="str">
            <v>Maintained</v>
          </cell>
          <cell r="H3158" t="str">
            <v>Community school</v>
          </cell>
          <cell r="I3158">
            <v>14135</v>
          </cell>
          <cell r="J3158">
            <v>24897.599999999999</v>
          </cell>
        </row>
        <row r="3159">
          <cell r="B3159">
            <v>3942174</v>
          </cell>
          <cell r="C3159">
            <v>394</v>
          </cell>
          <cell r="D3159" t="str">
            <v>Sunderland</v>
          </cell>
          <cell r="E3159">
            <v>2174</v>
          </cell>
          <cell r="F3159" t="str">
            <v>Thorney Close Primary School</v>
          </cell>
          <cell r="G3159" t="str">
            <v>Maintained</v>
          </cell>
          <cell r="H3159" t="str">
            <v>Community school</v>
          </cell>
          <cell r="I3159">
            <v>18933</v>
          </cell>
          <cell r="J3159">
            <v>24452.999999999996</v>
          </cell>
        </row>
        <row r="3160">
          <cell r="B3160">
            <v>3942176</v>
          </cell>
          <cell r="C3160">
            <v>394</v>
          </cell>
          <cell r="D3160" t="str">
            <v>Sunderland</v>
          </cell>
          <cell r="E3160">
            <v>2176</v>
          </cell>
          <cell r="F3160" t="str">
            <v>Bernard Gilpin Primary School</v>
          </cell>
          <cell r="G3160" t="str">
            <v>Maintained</v>
          </cell>
          <cell r="H3160" t="str">
            <v>Community school</v>
          </cell>
          <cell r="I3160">
            <v>31771</v>
          </cell>
          <cell r="J3160">
            <v>49350.6</v>
          </cell>
        </row>
        <row r="3161">
          <cell r="B3161">
            <v>3942178</v>
          </cell>
          <cell r="C3161">
            <v>394</v>
          </cell>
          <cell r="D3161" t="str">
            <v>Sunderland</v>
          </cell>
          <cell r="E3161">
            <v>2178</v>
          </cell>
          <cell r="F3161" t="str">
            <v>Hylton Castle Primary School</v>
          </cell>
          <cell r="G3161" t="str">
            <v>Maintained</v>
          </cell>
          <cell r="H3161" t="str">
            <v>Community school</v>
          </cell>
          <cell r="I3161">
            <v>17507</v>
          </cell>
          <cell r="J3161">
            <v>28898.999999999996</v>
          </cell>
        </row>
        <row r="3162">
          <cell r="B3162">
            <v>3942179</v>
          </cell>
          <cell r="C3162">
            <v>394</v>
          </cell>
          <cell r="D3162" t="str">
            <v>Sunderland</v>
          </cell>
          <cell r="E3162">
            <v>2179</v>
          </cell>
          <cell r="F3162" t="str">
            <v>Blackfell Primary School</v>
          </cell>
          <cell r="G3162" t="str">
            <v>Maintained</v>
          </cell>
          <cell r="H3162" t="str">
            <v>Community school</v>
          </cell>
          <cell r="I3162">
            <v>13616</v>
          </cell>
          <cell r="J3162">
            <v>19117.8</v>
          </cell>
        </row>
        <row r="3163">
          <cell r="B3163">
            <v>3942181</v>
          </cell>
          <cell r="C3163">
            <v>394</v>
          </cell>
          <cell r="D3163" t="str">
            <v>Sunderland</v>
          </cell>
          <cell r="E3163">
            <v>2181</v>
          </cell>
          <cell r="F3163" t="str">
            <v>Barmston Village Primary School</v>
          </cell>
          <cell r="G3163" t="str">
            <v>Maintained</v>
          </cell>
          <cell r="H3163" t="str">
            <v>Community school</v>
          </cell>
          <cell r="I3163">
            <v>14394</v>
          </cell>
          <cell r="J3163">
            <v>15783.3</v>
          </cell>
        </row>
        <row r="3164">
          <cell r="B3164">
            <v>3943005</v>
          </cell>
          <cell r="C3164">
            <v>394</v>
          </cell>
          <cell r="D3164" t="str">
            <v>Sunderland</v>
          </cell>
          <cell r="E3164">
            <v>3005</v>
          </cell>
          <cell r="F3164" t="str">
            <v>St Paul's CofE Primary School</v>
          </cell>
          <cell r="G3164" t="str">
            <v>Maintained</v>
          </cell>
          <cell r="H3164" t="str">
            <v>Voluntary controlled school</v>
          </cell>
          <cell r="I3164">
            <v>21397</v>
          </cell>
          <cell r="J3164">
            <v>33122.699999999997</v>
          </cell>
        </row>
        <row r="3165">
          <cell r="B3165">
            <v>3943301</v>
          </cell>
          <cell r="C3165">
            <v>394</v>
          </cell>
          <cell r="D3165" t="str">
            <v>Sunderland</v>
          </cell>
          <cell r="E3165">
            <v>3301</v>
          </cell>
          <cell r="F3165" t="str">
            <v>St Benet's Roman Catholic Voluntary Aided Primary School</v>
          </cell>
          <cell r="G3165" t="str">
            <v>Maintained</v>
          </cell>
          <cell r="H3165" t="str">
            <v>Voluntary aided school</v>
          </cell>
          <cell r="I3165">
            <v>22564</v>
          </cell>
          <cell r="J3165">
            <v>36679.5</v>
          </cell>
        </row>
        <row r="3166">
          <cell r="B3166">
            <v>3943302</v>
          </cell>
          <cell r="C3166">
            <v>394</v>
          </cell>
          <cell r="D3166" t="str">
            <v>Sunderland</v>
          </cell>
          <cell r="E3166">
            <v>3302</v>
          </cell>
          <cell r="F3166" t="str">
            <v>St Cuthbert's Roman Catholic Voluntary Aided Primary School</v>
          </cell>
          <cell r="G3166" t="str">
            <v>Maintained</v>
          </cell>
          <cell r="H3166" t="str">
            <v>Voluntary aided school</v>
          </cell>
          <cell r="I3166">
            <v>20878</v>
          </cell>
          <cell r="J3166">
            <v>34011.899999999994</v>
          </cell>
        </row>
        <row r="3167">
          <cell r="B3167">
            <v>3943306</v>
          </cell>
          <cell r="C3167">
            <v>394</v>
          </cell>
          <cell r="D3167" t="str">
            <v>Sunderland</v>
          </cell>
          <cell r="E3167">
            <v>3306</v>
          </cell>
          <cell r="F3167" t="str">
            <v>St Mary's Roman Catholic Voluntary Aided Primary School</v>
          </cell>
          <cell r="G3167" t="str">
            <v>Maintained</v>
          </cell>
          <cell r="H3167" t="str">
            <v>Voluntary aided school</v>
          </cell>
          <cell r="I3167">
            <v>43182</v>
          </cell>
          <cell r="J3167">
            <v>71136</v>
          </cell>
        </row>
        <row r="3168">
          <cell r="B3168">
            <v>3943308</v>
          </cell>
          <cell r="C3168">
            <v>394</v>
          </cell>
          <cell r="D3168" t="str">
            <v>Sunderland</v>
          </cell>
          <cell r="E3168">
            <v>3308</v>
          </cell>
          <cell r="F3168" t="str">
            <v>St Joseph's Roman Catholic Voluntary Aided Primary School, Sunderland</v>
          </cell>
          <cell r="G3168" t="str">
            <v>Maintained</v>
          </cell>
          <cell r="H3168" t="str">
            <v>Voluntary aided school</v>
          </cell>
          <cell r="I3168">
            <v>20230</v>
          </cell>
          <cell r="J3168">
            <v>33789.599999999999</v>
          </cell>
        </row>
        <row r="3169">
          <cell r="B3169">
            <v>3943313</v>
          </cell>
          <cell r="C3169">
            <v>394</v>
          </cell>
          <cell r="D3169" t="str">
            <v>Sunderland</v>
          </cell>
          <cell r="E3169">
            <v>3313</v>
          </cell>
          <cell r="F3169" t="str">
            <v>English Martyrs' Roman Catholic Voluntary Aided Primary School</v>
          </cell>
          <cell r="G3169" t="str">
            <v>Maintained</v>
          </cell>
          <cell r="H3169" t="str">
            <v>Voluntary aided school</v>
          </cell>
          <cell r="I3169">
            <v>15302</v>
          </cell>
          <cell r="J3169">
            <v>19784.699999999997</v>
          </cell>
        </row>
        <row r="3170">
          <cell r="B3170">
            <v>3943315</v>
          </cell>
          <cell r="C3170">
            <v>394</v>
          </cell>
          <cell r="D3170" t="str">
            <v>Sunderland</v>
          </cell>
          <cell r="E3170">
            <v>3315</v>
          </cell>
          <cell r="F3170" t="str">
            <v>St Anne's Roman Catholic Voluntary Aided Primary School</v>
          </cell>
          <cell r="G3170" t="str">
            <v>Maintained</v>
          </cell>
          <cell r="H3170" t="str">
            <v>Voluntary aided school</v>
          </cell>
          <cell r="I3170">
            <v>19192</v>
          </cell>
          <cell r="J3170">
            <v>28898.999999999996</v>
          </cell>
        </row>
        <row r="3171">
          <cell r="B3171">
            <v>3943316</v>
          </cell>
          <cell r="C3171">
            <v>394</v>
          </cell>
          <cell r="D3171" t="str">
            <v>Sunderland</v>
          </cell>
          <cell r="E3171">
            <v>3316</v>
          </cell>
          <cell r="F3171" t="str">
            <v>St John Bosco Roman Catholic Voluntary Aided Primary School</v>
          </cell>
          <cell r="G3171" t="str">
            <v>Maintained</v>
          </cell>
          <cell r="H3171" t="str">
            <v>Voluntary aided school</v>
          </cell>
          <cell r="I3171">
            <v>15821</v>
          </cell>
          <cell r="J3171">
            <v>24230.699999999997</v>
          </cell>
        </row>
        <row r="3172">
          <cell r="B3172">
            <v>3947016</v>
          </cell>
          <cell r="C3172">
            <v>394</v>
          </cell>
          <cell r="D3172" t="str">
            <v>Sunderland</v>
          </cell>
          <cell r="E3172">
            <v>7016</v>
          </cell>
          <cell r="F3172" t="str">
            <v>Sunningdale School</v>
          </cell>
          <cell r="G3172" t="str">
            <v>Maintained</v>
          </cell>
          <cell r="H3172" t="str">
            <v>Community special school</v>
          </cell>
          <cell r="I3172">
            <v>3242</v>
          </cell>
          <cell r="J3172">
            <v>4001.3999999999996</v>
          </cell>
        </row>
        <row r="3173">
          <cell r="B3173">
            <v>8011007</v>
          </cell>
          <cell r="C3173">
            <v>801</v>
          </cell>
          <cell r="D3173" t="str">
            <v>Bristol, City of</v>
          </cell>
          <cell r="E3173">
            <v>1007</v>
          </cell>
          <cell r="F3173" t="str">
            <v>Rosemary Nursery School and Children's Centre</v>
          </cell>
          <cell r="G3173" t="str">
            <v>Maintained</v>
          </cell>
          <cell r="H3173" t="str">
            <v>Local authority nursery school</v>
          </cell>
          <cell r="I3173">
            <v>0</v>
          </cell>
          <cell r="J3173">
            <v>0</v>
          </cell>
        </row>
        <row r="3174">
          <cell r="B3174">
            <v>8012001</v>
          </cell>
          <cell r="C3174">
            <v>801</v>
          </cell>
          <cell r="D3174" t="str">
            <v>Bristol, City of</v>
          </cell>
          <cell r="E3174">
            <v>2001</v>
          </cell>
          <cell r="F3174" t="str">
            <v>Brunel Field Primary School</v>
          </cell>
          <cell r="G3174" t="str">
            <v>Maintained</v>
          </cell>
          <cell r="H3174" t="str">
            <v>Community school</v>
          </cell>
          <cell r="I3174">
            <v>41107</v>
          </cell>
          <cell r="J3174">
            <v>66912.299999999988</v>
          </cell>
        </row>
        <row r="3175">
          <cell r="B3175">
            <v>8012003</v>
          </cell>
          <cell r="C3175">
            <v>801</v>
          </cell>
          <cell r="D3175" t="str">
            <v>Bristol, City of</v>
          </cell>
          <cell r="E3175">
            <v>2003</v>
          </cell>
          <cell r="F3175" t="str">
            <v>Ashley Down Primary School</v>
          </cell>
          <cell r="G3175" t="str">
            <v>Maintained</v>
          </cell>
          <cell r="H3175" t="str">
            <v>Community school</v>
          </cell>
          <cell r="I3175">
            <v>37217</v>
          </cell>
          <cell r="J3175">
            <v>62243.999999999993</v>
          </cell>
        </row>
        <row r="3176">
          <cell r="B3176">
            <v>8012004</v>
          </cell>
          <cell r="C3176">
            <v>801</v>
          </cell>
          <cell r="D3176" t="str">
            <v>Bristol, City of</v>
          </cell>
          <cell r="E3176">
            <v>2004</v>
          </cell>
          <cell r="F3176" t="str">
            <v>Ashton Gate Primary School</v>
          </cell>
          <cell r="G3176" t="str">
            <v>Maintained</v>
          </cell>
          <cell r="H3176" t="str">
            <v>Community school</v>
          </cell>
          <cell r="I3176">
            <v>78195</v>
          </cell>
          <cell r="J3176">
            <v>132046.19999999998</v>
          </cell>
        </row>
        <row r="3177">
          <cell r="B3177">
            <v>8012006</v>
          </cell>
          <cell r="C3177">
            <v>801</v>
          </cell>
          <cell r="D3177" t="str">
            <v>Bristol, City of</v>
          </cell>
          <cell r="E3177">
            <v>2006</v>
          </cell>
          <cell r="F3177" t="str">
            <v>Nova Primary School</v>
          </cell>
          <cell r="G3177" t="str">
            <v>Maintained</v>
          </cell>
          <cell r="H3177" t="str">
            <v>Community school</v>
          </cell>
          <cell r="I3177">
            <v>18285</v>
          </cell>
          <cell r="J3177">
            <v>28898.999999999996</v>
          </cell>
        </row>
        <row r="3178">
          <cell r="B3178">
            <v>8012021</v>
          </cell>
          <cell r="C3178">
            <v>801</v>
          </cell>
          <cell r="D3178" t="str">
            <v>Bristol, City of</v>
          </cell>
          <cell r="E3178">
            <v>2021</v>
          </cell>
          <cell r="F3178" t="str">
            <v>Chester Park Infant School</v>
          </cell>
          <cell r="G3178" t="str">
            <v>Maintained</v>
          </cell>
          <cell r="H3178" t="str">
            <v>Community school</v>
          </cell>
          <cell r="I3178">
            <v>31512</v>
          </cell>
          <cell r="J3178">
            <v>57575.7</v>
          </cell>
        </row>
        <row r="3179">
          <cell r="B3179">
            <v>8012037</v>
          </cell>
          <cell r="C3179">
            <v>801</v>
          </cell>
          <cell r="D3179" t="str">
            <v>Bristol, City of</v>
          </cell>
          <cell r="E3179">
            <v>2037</v>
          </cell>
          <cell r="F3179" t="str">
            <v>Glenfrome Primary School</v>
          </cell>
          <cell r="G3179" t="str">
            <v>Maintained</v>
          </cell>
          <cell r="H3179" t="str">
            <v>Community school</v>
          </cell>
          <cell r="I3179">
            <v>31122</v>
          </cell>
          <cell r="J3179">
            <v>53796.6</v>
          </cell>
        </row>
        <row r="3180">
          <cell r="B3180">
            <v>8012041</v>
          </cell>
          <cell r="C3180">
            <v>801</v>
          </cell>
          <cell r="D3180" t="str">
            <v>Bristol, City of</v>
          </cell>
          <cell r="E3180">
            <v>2041</v>
          </cell>
          <cell r="F3180" t="str">
            <v>Henleaze Infant School</v>
          </cell>
          <cell r="G3180" t="str">
            <v>Maintained</v>
          </cell>
          <cell r="H3180" t="str">
            <v>Community school</v>
          </cell>
          <cell r="I3180">
            <v>62244</v>
          </cell>
          <cell r="J3180">
            <v>101813.4</v>
          </cell>
        </row>
        <row r="3181">
          <cell r="B3181">
            <v>8012069</v>
          </cell>
          <cell r="C3181">
            <v>801</v>
          </cell>
          <cell r="D3181" t="str">
            <v>Bristol, City of</v>
          </cell>
          <cell r="E3181">
            <v>2069</v>
          </cell>
          <cell r="F3181" t="str">
            <v>St Anne's Infant School</v>
          </cell>
          <cell r="G3181" t="str">
            <v>Maintained</v>
          </cell>
          <cell r="H3181" t="str">
            <v>Foundation school</v>
          </cell>
          <cell r="I3181">
            <v>47721</v>
          </cell>
          <cell r="J3181">
            <v>74248.2</v>
          </cell>
        </row>
        <row r="3182">
          <cell r="B3182">
            <v>8012073</v>
          </cell>
          <cell r="C3182">
            <v>801</v>
          </cell>
          <cell r="D3182" t="str">
            <v>Bristol, City of</v>
          </cell>
          <cell r="E3182">
            <v>2073</v>
          </cell>
          <cell r="F3182" t="str">
            <v>Sefton Park Infant School</v>
          </cell>
          <cell r="G3182" t="str">
            <v>Maintained</v>
          </cell>
          <cell r="H3182" t="str">
            <v>Community school</v>
          </cell>
          <cell r="I3182">
            <v>40200</v>
          </cell>
          <cell r="J3182">
            <v>63800.1</v>
          </cell>
        </row>
        <row r="3183">
          <cell r="B3183">
            <v>8012079</v>
          </cell>
          <cell r="C3183">
            <v>801</v>
          </cell>
          <cell r="D3183" t="str">
            <v>Bristol, City of</v>
          </cell>
          <cell r="E3183">
            <v>2079</v>
          </cell>
          <cell r="F3183" t="str">
            <v>Southville Primary School</v>
          </cell>
          <cell r="G3183" t="str">
            <v>Maintained</v>
          </cell>
          <cell r="H3183" t="str">
            <v>Community school</v>
          </cell>
          <cell r="I3183">
            <v>62634</v>
          </cell>
          <cell r="J3183">
            <v>107815.49999999999</v>
          </cell>
        </row>
        <row r="3184">
          <cell r="B3184">
            <v>8012081</v>
          </cell>
          <cell r="C3184">
            <v>801</v>
          </cell>
          <cell r="D3184" t="str">
            <v>Bristol, City of</v>
          </cell>
          <cell r="E3184">
            <v>2081</v>
          </cell>
          <cell r="F3184" t="str">
            <v>Summerhill Infant School</v>
          </cell>
          <cell r="G3184" t="str">
            <v>Maintained</v>
          </cell>
          <cell r="H3184" t="str">
            <v>Community school</v>
          </cell>
          <cell r="I3184">
            <v>34235</v>
          </cell>
          <cell r="J3184">
            <v>44682.299999999996</v>
          </cell>
        </row>
        <row r="3185">
          <cell r="B3185">
            <v>8012086</v>
          </cell>
          <cell r="C3185">
            <v>801</v>
          </cell>
          <cell r="D3185" t="str">
            <v>Bristol, City of</v>
          </cell>
          <cell r="E3185">
            <v>2086</v>
          </cell>
          <cell r="F3185" t="str">
            <v>Upper Horfield Primary School</v>
          </cell>
          <cell r="G3185" t="str">
            <v>Maintained</v>
          </cell>
          <cell r="H3185" t="str">
            <v>Community school</v>
          </cell>
          <cell r="I3185">
            <v>14265</v>
          </cell>
          <cell r="J3185">
            <v>24230.699999999997</v>
          </cell>
        </row>
        <row r="3186">
          <cell r="B3186">
            <v>8012098</v>
          </cell>
          <cell r="C3186">
            <v>801</v>
          </cell>
          <cell r="D3186" t="str">
            <v>Bristol, City of</v>
          </cell>
          <cell r="E3186">
            <v>2098</v>
          </cell>
          <cell r="F3186" t="str">
            <v>Holymead Primary School</v>
          </cell>
          <cell r="G3186" t="str">
            <v>Maintained</v>
          </cell>
          <cell r="H3186" t="str">
            <v>Community school</v>
          </cell>
          <cell r="I3186">
            <v>50833</v>
          </cell>
          <cell r="J3186">
            <v>89142.299999999988</v>
          </cell>
        </row>
        <row r="3187">
          <cell r="B3187">
            <v>8012109</v>
          </cell>
          <cell r="C3187">
            <v>801</v>
          </cell>
          <cell r="D3187" t="str">
            <v>Bristol, City of</v>
          </cell>
          <cell r="E3187">
            <v>2109</v>
          </cell>
          <cell r="F3187" t="str">
            <v>Brentry Primary School</v>
          </cell>
          <cell r="G3187" t="str">
            <v>Maintained</v>
          </cell>
          <cell r="H3187" t="str">
            <v>Community school</v>
          </cell>
          <cell r="I3187">
            <v>16210</v>
          </cell>
          <cell r="J3187">
            <v>31121.999999999996</v>
          </cell>
        </row>
        <row r="3188">
          <cell r="B3188">
            <v>8012115</v>
          </cell>
          <cell r="C3188">
            <v>801</v>
          </cell>
          <cell r="D3188" t="str">
            <v>Bristol, City of</v>
          </cell>
          <cell r="E3188">
            <v>2115</v>
          </cell>
          <cell r="F3188" t="str">
            <v>Broomhill Infant School</v>
          </cell>
          <cell r="G3188" t="str">
            <v>Maintained</v>
          </cell>
          <cell r="H3188" t="str">
            <v>Foundation school</v>
          </cell>
          <cell r="I3188">
            <v>23601</v>
          </cell>
          <cell r="J3188">
            <v>38902.5</v>
          </cell>
        </row>
        <row r="3189">
          <cell r="B3189">
            <v>8012139</v>
          </cell>
          <cell r="C3189">
            <v>801</v>
          </cell>
          <cell r="D3189" t="str">
            <v>Bristol, City of</v>
          </cell>
          <cell r="E3189">
            <v>2139</v>
          </cell>
          <cell r="F3189" t="str">
            <v>Cabot Primary School</v>
          </cell>
          <cell r="G3189" t="str">
            <v>Maintained</v>
          </cell>
          <cell r="H3189" t="str">
            <v>Community school</v>
          </cell>
          <cell r="I3189">
            <v>10504</v>
          </cell>
          <cell r="J3189">
            <v>16894.8</v>
          </cell>
        </row>
        <row r="3190">
          <cell r="B3190">
            <v>8002160</v>
          </cell>
          <cell r="C3190">
            <v>800</v>
          </cell>
          <cell r="D3190" t="str">
            <v>Bath and North East Somerset</v>
          </cell>
          <cell r="E3190">
            <v>2160</v>
          </cell>
          <cell r="F3190" t="str">
            <v>Twerton Infant School</v>
          </cell>
          <cell r="G3190" t="str">
            <v>Maintained</v>
          </cell>
          <cell r="H3190" t="str">
            <v>Community school</v>
          </cell>
          <cell r="I3190">
            <v>14135</v>
          </cell>
          <cell r="J3190">
            <v>20007</v>
          </cell>
        </row>
        <row r="3191">
          <cell r="B3191">
            <v>8032168</v>
          </cell>
          <cell r="C3191">
            <v>803</v>
          </cell>
          <cell r="D3191" t="str">
            <v>South Gloucestershire</v>
          </cell>
          <cell r="E3191">
            <v>2168</v>
          </cell>
          <cell r="F3191" t="str">
            <v>Redfield Edge Primary School</v>
          </cell>
          <cell r="G3191" t="str">
            <v>Maintained</v>
          </cell>
          <cell r="H3191" t="str">
            <v>Community school</v>
          </cell>
          <cell r="I3191">
            <v>19322</v>
          </cell>
          <cell r="J3191">
            <v>34011.899999999994</v>
          </cell>
        </row>
        <row r="3192">
          <cell r="B3192">
            <v>8032172</v>
          </cell>
          <cell r="C3192">
            <v>803</v>
          </cell>
          <cell r="D3192" t="str">
            <v>South Gloucestershire</v>
          </cell>
          <cell r="E3192">
            <v>2172</v>
          </cell>
          <cell r="F3192" t="str">
            <v>Shield Road Primary School</v>
          </cell>
          <cell r="G3192" t="str">
            <v>Maintained</v>
          </cell>
          <cell r="H3192" t="str">
            <v>Community school</v>
          </cell>
          <cell r="I3192">
            <v>13487</v>
          </cell>
          <cell r="J3192">
            <v>22007.699999999997</v>
          </cell>
        </row>
        <row r="3193">
          <cell r="B3193">
            <v>8032176</v>
          </cell>
          <cell r="C3193">
            <v>803</v>
          </cell>
          <cell r="D3193" t="str">
            <v>South Gloucestershire</v>
          </cell>
          <cell r="E3193">
            <v>2176</v>
          </cell>
          <cell r="F3193" t="str">
            <v>The Park Primary School</v>
          </cell>
          <cell r="G3193" t="str">
            <v>Maintained</v>
          </cell>
          <cell r="H3193" t="str">
            <v>Community school</v>
          </cell>
          <cell r="I3193">
            <v>39551</v>
          </cell>
          <cell r="J3193">
            <v>66912.299999999988</v>
          </cell>
        </row>
        <row r="3194">
          <cell r="B3194">
            <v>8032179</v>
          </cell>
          <cell r="C3194">
            <v>803</v>
          </cell>
          <cell r="D3194" t="str">
            <v>South Gloucestershire</v>
          </cell>
          <cell r="E3194">
            <v>2179</v>
          </cell>
          <cell r="F3194" t="str">
            <v>Staple Hill Primary School</v>
          </cell>
          <cell r="G3194" t="str">
            <v>Maintained</v>
          </cell>
          <cell r="H3194" t="str">
            <v>Community school</v>
          </cell>
          <cell r="I3194">
            <v>23990</v>
          </cell>
          <cell r="J3194">
            <v>34456.5</v>
          </cell>
        </row>
        <row r="3195">
          <cell r="B3195">
            <v>8032180</v>
          </cell>
          <cell r="C3195">
            <v>803</v>
          </cell>
          <cell r="D3195" t="str">
            <v>South Gloucestershire</v>
          </cell>
          <cell r="E3195">
            <v>2180</v>
          </cell>
          <cell r="F3195" t="str">
            <v>Cadbury Heath Primary School</v>
          </cell>
          <cell r="G3195" t="str">
            <v>Maintained</v>
          </cell>
          <cell r="H3195" t="str">
            <v>Community school</v>
          </cell>
          <cell r="I3195">
            <v>13487</v>
          </cell>
          <cell r="J3195">
            <v>22896.899999999998</v>
          </cell>
        </row>
        <row r="3196">
          <cell r="B3196">
            <v>8032181</v>
          </cell>
          <cell r="C3196">
            <v>803</v>
          </cell>
          <cell r="D3196" t="str">
            <v>South Gloucestershire</v>
          </cell>
          <cell r="E3196">
            <v>2181</v>
          </cell>
          <cell r="F3196" t="str">
            <v>Parkwall Primary School</v>
          </cell>
          <cell r="G3196" t="str">
            <v>Maintained</v>
          </cell>
          <cell r="H3196" t="str">
            <v>Community school</v>
          </cell>
          <cell r="I3196">
            <v>8948</v>
          </cell>
          <cell r="J3196">
            <v>12448.8</v>
          </cell>
        </row>
        <row r="3197">
          <cell r="B3197">
            <v>8032185</v>
          </cell>
          <cell r="C3197">
            <v>803</v>
          </cell>
          <cell r="D3197" t="str">
            <v>South Gloucestershire</v>
          </cell>
          <cell r="E3197">
            <v>2185</v>
          </cell>
          <cell r="F3197" t="str">
            <v>Alexander Hosea Primary School</v>
          </cell>
          <cell r="G3197" t="str">
            <v>Maintained</v>
          </cell>
          <cell r="H3197" t="str">
            <v>Community school</v>
          </cell>
          <cell r="I3197">
            <v>21656</v>
          </cell>
          <cell r="J3197">
            <v>34901.1</v>
          </cell>
        </row>
        <row r="3198">
          <cell r="B3198">
            <v>8032186</v>
          </cell>
          <cell r="C3198">
            <v>803</v>
          </cell>
          <cell r="D3198" t="str">
            <v>South Gloucestershire</v>
          </cell>
          <cell r="E3198">
            <v>2186</v>
          </cell>
          <cell r="F3198" t="str">
            <v>Hambrook Primary School</v>
          </cell>
          <cell r="G3198" t="str">
            <v>Maintained</v>
          </cell>
          <cell r="H3198" t="str">
            <v>Community school</v>
          </cell>
          <cell r="I3198">
            <v>18933</v>
          </cell>
          <cell r="J3198">
            <v>28232.1</v>
          </cell>
        </row>
        <row r="3199">
          <cell r="B3199">
            <v>8032187</v>
          </cell>
          <cell r="C3199">
            <v>803</v>
          </cell>
          <cell r="D3199" t="str">
            <v>South Gloucestershire</v>
          </cell>
          <cell r="E3199">
            <v>2187</v>
          </cell>
          <cell r="F3199" t="str">
            <v>North Road Community Primary School</v>
          </cell>
          <cell r="G3199" t="str">
            <v>Maintained</v>
          </cell>
          <cell r="H3199" t="str">
            <v>Community school</v>
          </cell>
          <cell r="I3199">
            <v>10115</v>
          </cell>
          <cell r="J3199">
            <v>17117.099999999999</v>
          </cell>
        </row>
        <row r="3200">
          <cell r="B3200">
            <v>8032192</v>
          </cell>
          <cell r="C3200">
            <v>803</v>
          </cell>
          <cell r="D3200" t="str">
            <v>South Gloucestershire</v>
          </cell>
          <cell r="E3200">
            <v>2192</v>
          </cell>
          <cell r="F3200" t="str">
            <v>Bromley Heath Infant School</v>
          </cell>
          <cell r="G3200" t="str">
            <v>Maintained</v>
          </cell>
          <cell r="H3200" t="str">
            <v>Community school</v>
          </cell>
          <cell r="I3200">
            <v>38903</v>
          </cell>
          <cell r="J3200">
            <v>65800.799999999988</v>
          </cell>
        </row>
        <row r="3201">
          <cell r="B3201">
            <v>8032194</v>
          </cell>
          <cell r="C3201">
            <v>803</v>
          </cell>
          <cell r="D3201" t="str">
            <v>South Gloucestershire</v>
          </cell>
          <cell r="E3201">
            <v>2194</v>
          </cell>
          <cell r="F3201" t="str">
            <v>Longwell Green Primary School</v>
          </cell>
          <cell r="G3201" t="str">
            <v>Maintained</v>
          </cell>
          <cell r="H3201" t="str">
            <v>Community school</v>
          </cell>
          <cell r="I3201">
            <v>31771</v>
          </cell>
          <cell r="J3201">
            <v>54463.499999999993</v>
          </cell>
        </row>
        <row r="3202">
          <cell r="B3202">
            <v>8032199</v>
          </cell>
          <cell r="C3202">
            <v>803</v>
          </cell>
          <cell r="D3202" t="str">
            <v>South Gloucestershire</v>
          </cell>
          <cell r="E3202">
            <v>2199</v>
          </cell>
          <cell r="F3202" t="str">
            <v>Samuel White's Infant School</v>
          </cell>
          <cell r="G3202" t="str">
            <v>Maintained</v>
          </cell>
          <cell r="H3202" t="str">
            <v>Community school</v>
          </cell>
          <cell r="I3202">
            <v>54205</v>
          </cell>
          <cell r="J3202">
            <v>90031.5</v>
          </cell>
        </row>
        <row r="3203">
          <cell r="B3203">
            <v>8032200</v>
          </cell>
          <cell r="C3203">
            <v>803</v>
          </cell>
          <cell r="D3203" t="str">
            <v>South Gloucestershire</v>
          </cell>
          <cell r="E3203">
            <v>2200</v>
          </cell>
          <cell r="F3203" t="str">
            <v>The Tynings School</v>
          </cell>
          <cell r="G3203" t="str">
            <v>Maintained</v>
          </cell>
          <cell r="H3203" t="str">
            <v>Community school</v>
          </cell>
          <cell r="I3203">
            <v>30215</v>
          </cell>
          <cell r="J3203">
            <v>48016.799999999996</v>
          </cell>
        </row>
        <row r="3204">
          <cell r="B3204">
            <v>8032215</v>
          </cell>
          <cell r="C3204">
            <v>803</v>
          </cell>
          <cell r="D3204" t="str">
            <v>South Gloucestershire</v>
          </cell>
          <cell r="E3204">
            <v>2215</v>
          </cell>
          <cell r="F3204" t="str">
            <v>St Stephen's Infant School</v>
          </cell>
          <cell r="G3204" t="str">
            <v>Maintained</v>
          </cell>
          <cell r="H3204" t="str">
            <v>Community school</v>
          </cell>
          <cell r="I3204">
            <v>51222</v>
          </cell>
          <cell r="J3204">
            <v>84029.4</v>
          </cell>
        </row>
        <row r="3205">
          <cell r="B3205">
            <v>8032216</v>
          </cell>
          <cell r="C3205">
            <v>803</v>
          </cell>
          <cell r="D3205" t="str">
            <v>South Gloucestershire</v>
          </cell>
          <cell r="E3205">
            <v>2216</v>
          </cell>
          <cell r="F3205" t="str">
            <v>Barley Close Community Primary School</v>
          </cell>
          <cell r="G3205" t="str">
            <v>Maintained</v>
          </cell>
          <cell r="H3205" t="str">
            <v>Community school</v>
          </cell>
          <cell r="I3205">
            <v>18674</v>
          </cell>
          <cell r="J3205">
            <v>24008.399999999998</v>
          </cell>
        </row>
        <row r="3206">
          <cell r="B3206">
            <v>8032220</v>
          </cell>
          <cell r="C3206">
            <v>803</v>
          </cell>
          <cell r="D3206" t="str">
            <v>South Gloucestershire</v>
          </cell>
          <cell r="E3206">
            <v>2220</v>
          </cell>
          <cell r="F3206" t="str">
            <v>Crossways Infant School</v>
          </cell>
          <cell r="G3206" t="str">
            <v>Maintained</v>
          </cell>
          <cell r="H3206" t="str">
            <v>Community school</v>
          </cell>
          <cell r="I3206">
            <v>34883</v>
          </cell>
          <cell r="J3206">
            <v>63355.499999999993</v>
          </cell>
        </row>
        <row r="3207">
          <cell r="B3207">
            <v>8032227</v>
          </cell>
          <cell r="C3207">
            <v>803</v>
          </cell>
          <cell r="D3207" t="str">
            <v>South Gloucestershire</v>
          </cell>
          <cell r="E3207">
            <v>2227</v>
          </cell>
          <cell r="F3207" t="str">
            <v>Courtney Primary School</v>
          </cell>
          <cell r="G3207" t="str">
            <v>Maintained</v>
          </cell>
          <cell r="H3207" t="str">
            <v>Community school</v>
          </cell>
          <cell r="I3207">
            <v>12968</v>
          </cell>
          <cell r="J3207">
            <v>26009.1</v>
          </cell>
        </row>
        <row r="3208">
          <cell r="B3208">
            <v>8032231</v>
          </cell>
          <cell r="C3208">
            <v>803</v>
          </cell>
          <cell r="D3208" t="str">
            <v>South Gloucestershire</v>
          </cell>
          <cell r="E3208">
            <v>2231</v>
          </cell>
          <cell r="F3208" t="str">
            <v>Broadway Infant School</v>
          </cell>
          <cell r="G3208" t="str">
            <v>Maintained</v>
          </cell>
          <cell r="H3208" t="str">
            <v>Community school</v>
          </cell>
          <cell r="I3208">
            <v>37995</v>
          </cell>
          <cell r="J3208">
            <v>64466.999999999993</v>
          </cell>
        </row>
        <row r="3209">
          <cell r="B3209">
            <v>8022271</v>
          </cell>
          <cell r="C3209">
            <v>802</v>
          </cell>
          <cell r="D3209" t="str">
            <v>North Somerset</v>
          </cell>
          <cell r="E3209">
            <v>2271</v>
          </cell>
          <cell r="F3209" t="str">
            <v>Banwell Primary School</v>
          </cell>
          <cell r="G3209" t="str">
            <v>Maintained</v>
          </cell>
          <cell r="H3209" t="str">
            <v>Community school</v>
          </cell>
          <cell r="I3209">
            <v>11801</v>
          </cell>
          <cell r="J3209">
            <v>15783.3</v>
          </cell>
        </row>
        <row r="3210">
          <cell r="B3210">
            <v>8022273</v>
          </cell>
          <cell r="C3210">
            <v>802</v>
          </cell>
          <cell r="D3210" t="str">
            <v>North Somerset</v>
          </cell>
          <cell r="E3210">
            <v>2273</v>
          </cell>
          <cell r="F3210" t="str">
            <v>Kewstoke Primary School</v>
          </cell>
          <cell r="G3210" t="str">
            <v>Maintained</v>
          </cell>
          <cell r="H3210" t="str">
            <v>Community school</v>
          </cell>
          <cell r="I3210">
            <v>6355</v>
          </cell>
          <cell r="J3210">
            <v>12671.099999999999</v>
          </cell>
        </row>
        <row r="3211">
          <cell r="B3211">
            <v>8022283</v>
          </cell>
          <cell r="C3211">
            <v>802</v>
          </cell>
          <cell r="D3211" t="str">
            <v>North Somerset</v>
          </cell>
          <cell r="E3211">
            <v>2283</v>
          </cell>
          <cell r="F3211" t="str">
            <v>Sandford Primary School</v>
          </cell>
          <cell r="G3211" t="str">
            <v>Maintained</v>
          </cell>
          <cell r="H3211" t="str">
            <v>Community school</v>
          </cell>
          <cell r="I3211">
            <v>14135</v>
          </cell>
          <cell r="J3211">
            <v>23341.5</v>
          </cell>
        </row>
        <row r="3212">
          <cell r="B3212">
            <v>8022284</v>
          </cell>
          <cell r="C3212">
            <v>802</v>
          </cell>
          <cell r="D3212" t="str">
            <v>North Somerset</v>
          </cell>
          <cell r="E3212">
            <v>2284</v>
          </cell>
          <cell r="F3212" t="str">
            <v>Winscombe Primary School</v>
          </cell>
          <cell r="G3212" t="str">
            <v>Maintained</v>
          </cell>
          <cell r="H3212" t="str">
            <v>Community school</v>
          </cell>
          <cell r="I3212">
            <v>17118</v>
          </cell>
          <cell r="J3212">
            <v>30232.799999999999</v>
          </cell>
        </row>
        <row r="3213">
          <cell r="B3213">
            <v>8022295</v>
          </cell>
          <cell r="C3213">
            <v>802</v>
          </cell>
          <cell r="D3213" t="str">
            <v>North Somerset</v>
          </cell>
          <cell r="E3213">
            <v>2295</v>
          </cell>
          <cell r="F3213" t="str">
            <v>Golden Valley Primary School</v>
          </cell>
          <cell r="G3213" t="str">
            <v>Maintained</v>
          </cell>
          <cell r="H3213" t="str">
            <v>Community school</v>
          </cell>
          <cell r="I3213">
            <v>37217</v>
          </cell>
          <cell r="J3213">
            <v>62466.299999999996</v>
          </cell>
        </row>
        <row r="3214">
          <cell r="B3214">
            <v>8012299</v>
          </cell>
          <cell r="C3214">
            <v>801</v>
          </cell>
          <cell r="D3214" t="str">
            <v>Bristol, City of</v>
          </cell>
          <cell r="E3214">
            <v>2299</v>
          </cell>
          <cell r="F3214" t="str">
            <v>Hannah More Primary School</v>
          </cell>
          <cell r="G3214" t="str">
            <v>Maintained</v>
          </cell>
          <cell r="H3214" t="str">
            <v>Community school</v>
          </cell>
          <cell r="I3214">
            <v>20230</v>
          </cell>
          <cell r="J3214">
            <v>20229.3</v>
          </cell>
        </row>
        <row r="3215">
          <cell r="B3215">
            <v>8032306</v>
          </cell>
          <cell r="C3215">
            <v>803</v>
          </cell>
          <cell r="D3215" t="str">
            <v>South Gloucestershire</v>
          </cell>
          <cell r="E3215">
            <v>2306</v>
          </cell>
          <cell r="F3215" t="str">
            <v>Wellesley Primary School</v>
          </cell>
          <cell r="G3215" t="str">
            <v>Maintained</v>
          </cell>
          <cell r="H3215" t="str">
            <v>Community school</v>
          </cell>
          <cell r="I3215">
            <v>19581</v>
          </cell>
          <cell r="J3215">
            <v>32455.8</v>
          </cell>
        </row>
        <row r="3216">
          <cell r="B3216">
            <v>8032308</v>
          </cell>
          <cell r="C3216">
            <v>803</v>
          </cell>
          <cell r="D3216" t="str">
            <v>South Gloucestershire</v>
          </cell>
          <cell r="E3216">
            <v>2308</v>
          </cell>
          <cell r="F3216" t="str">
            <v>Cherry Garden Primary School</v>
          </cell>
          <cell r="G3216" t="str">
            <v>Maintained</v>
          </cell>
          <cell r="H3216" t="str">
            <v>Community school</v>
          </cell>
          <cell r="I3216">
            <v>16988</v>
          </cell>
          <cell r="J3216">
            <v>29565.899999999998</v>
          </cell>
        </row>
        <row r="3217">
          <cell r="B3217">
            <v>8012312</v>
          </cell>
          <cell r="C3217">
            <v>801</v>
          </cell>
          <cell r="D3217" t="str">
            <v>Bristol, City of</v>
          </cell>
          <cell r="E3217">
            <v>2312</v>
          </cell>
          <cell r="F3217" t="str">
            <v>Bishop Road Primary School</v>
          </cell>
          <cell r="G3217" t="str">
            <v>Maintained</v>
          </cell>
          <cell r="H3217" t="str">
            <v>Community school</v>
          </cell>
          <cell r="I3217">
            <v>80658</v>
          </cell>
          <cell r="J3217">
            <v>128489.4</v>
          </cell>
        </row>
        <row r="3218">
          <cell r="B3218">
            <v>8032313</v>
          </cell>
          <cell r="C3218">
            <v>803</v>
          </cell>
          <cell r="D3218" t="str">
            <v>South Gloucestershire</v>
          </cell>
          <cell r="E3218">
            <v>2313</v>
          </cell>
          <cell r="F3218" t="str">
            <v>Elm Park Primary School</v>
          </cell>
          <cell r="G3218" t="str">
            <v>Maintained</v>
          </cell>
          <cell r="H3218" t="str">
            <v>Community school</v>
          </cell>
          <cell r="I3218">
            <v>17377</v>
          </cell>
          <cell r="J3218">
            <v>24897.599999999999</v>
          </cell>
        </row>
        <row r="3219">
          <cell r="B3219">
            <v>8012314</v>
          </cell>
          <cell r="C3219">
            <v>801</v>
          </cell>
          <cell r="D3219" t="str">
            <v>Bristol, City of</v>
          </cell>
          <cell r="E3219">
            <v>2314</v>
          </cell>
          <cell r="F3219" t="str">
            <v>Blaise Primary and Nursery School</v>
          </cell>
          <cell r="G3219" t="str">
            <v>Maintained</v>
          </cell>
          <cell r="H3219" t="str">
            <v>Community school</v>
          </cell>
          <cell r="I3219">
            <v>28659</v>
          </cell>
          <cell r="J3219">
            <v>43126.2</v>
          </cell>
        </row>
        <row r="3220">
          <cell r="B3220">
            <v>8032317</v>
          </cell>
          <cell r="C3220">
            <v>803</v>
          </cell>
          <cell r="D3220" t="str">
            <v>South Gloucestershire</v>
          </cell>
          <cell r="E3220">
            <v>2317</v>
          </cell>
          <cell r="F3220" t="str">
            <v>Blackhorse Primary School</v>
          </cell>
          <cell r="G3220" t="str">
            <v>Maintained</v>
          </cell>
          <cell r="H3220" t="str">
            <v>Community school</v>
          </cell>
          <cell r="I3220">
            <v>42793</v>
          </cell>
          <cell r="J3220">
            <v>70246.799999999988</v>
          </cell>
        </row>
        <row r="3221">
          <cell r="B3221">
            <v>8032322</v>
          </cell>
          <cell r="C3221">
            <v>803</v>
          </cell>
          <cell r="D3221" t="str">
            <v>South Gloucestershire</v>
          </cell>
          <cell r="E3221">
            <v>2322</v>
          </cell>
          <cell r="F3221" t="str">
            <v>Gillingstool Primary School</v>
          </cell>
          <cell r="G3221" t="str">
            <v>Maintained</v>
          </cell>
          <cell r="H3221" t="str">
            <v>Community school</v>
          </cell>
          <cell r="I3221">
            <v>11542</v>
          </cell>
          <cell r="J3221">
            <v>23119.199999999997</v>
          </cell>
        </row>
        <row r="3222">
          <cell r="B3222">
            <v>8012326</v>
          </cell>
          <cell r="C3222">
            <v>801</v>
          </cell>
          <cell r="D3222" t="str">
            <v>Bristol, City of</v>
          </cell>
          <cell r="E3222">
            <v>2326</v>
          </cell>
          <cell r="F3222" t="str">
            <v>Fair Furlong Primary School</v>
          </cell>
          <cell r="G3222" t="str">
            <v>Maintained</v>
          </cell>
          <cell r="H3222" t="str">
            <v>Community school</v>
          </cell>
          <cell r="I3222">
            <v>28529</v>
          </cell>
          <cell r="J3222">
            <v>40458.6</v>
          </cell>
        </row>
        <row r="3223">
          <cell r="B3223">
            <v>8012328</v>
          </cell>
          <cell r="C3223">
            <v>801</v>
          </cell>
          <cell r="D3223" t="str">
            <v>Bristol, City of</v>
          </cell>
          <cell r="E3223">
            <v>2328</v>
          </cell>
          <cell r="F3223" t="str">
            <v>Whitehall Primary School</v>
          </cell>
          <cell r="G3223" t="str">
            <v>Maintained</v>
          </cell>
          <cell r="H3223" t="str">
            <v>Community school</v>
          </cell>
          <cell r="I3223">
            <v>55112</v>
          </cell>
          <cell r="J3223">
            <v>91143</v>
          </cell>
        </row>
        <row r="3224">
          <cell r="B3224">
            <v>8032329</v>
          </cell>
          <cell r="C3224">
            <v>803</v>
          </cell>
          <cell r="D3224" t="str">
            <v>South Gloucestershire</v>
          </cell>
          <cell r="E3224">
            <v>2329</v>
          </cell>
          <cell r="F3224" t="str">
            <v>Beacon Rise Primary School</v>
          </cell>
          <cell r="G3224" t="str">
            <v>Maintained</v>
          </cell>
          <cell r="H3224" t="str">
            <v>Community school</v>
          </cell>
          <cell r="I3224">
            <v>56798</v>
          </cell>
          <cell r="J3224">
            <v>103814.09999999999</v>
          </cell>
        </row>
        <row r="3225">
          <cell r="B3225">
            <v>8032331</v>
          </cell>
          <cell r="C3225">
            <v>803</v>
          </cell>
          <cell r="D3225" t="str">
            <v>South Gloucestershire</v>
          </cell>
          <cell r="E3225">
            <v>2331</v>
          </cell>
          <cell r="F3225" t="str">
            <v>Stanbridge Primary School</v>
          </cell>
          <cell r="G3225" t="str">
            <v>Maintained</v>
          </cell>
          <cell r="H3225" t="str">
            <v>Community school</v>
          </cell>
          <cell r="I3225">
            <v>40978</v>
          </cell>
          <cell r="J3225">
            <v>70691.399999999994</v>
          </cell>
        </row>
        <row r="3226">
          <cell r="B3226">
            <v>8032333</v>
          </cell>
          <cell r="C3226">
            <v>803</v>
          </cell>
          <cell r="D3226" t="str">
            <v>South Gloucestershire</v>
          </cell>
          <cell r="E3226">
            <v>2333</v>
          </cell>
          <cell r="F3226" t="str">
            <v>Barrs Court Primary School</v>
          </cell>
          <cell r="G3226" t="str">
            <v>Maintained</v>
          </cell>
          <cell r="H3226" t="str">
            <v>Community school</v>
          </cell>
          <cell r="I3226">
            <v>25546</v>
          </cell>
          <cell r="J3226">
            <v>42237</v>
          </cell>
        </row>
        <row r="3227">
          <cell r="B3227">
            <v>8013000</v>
          </cell>
          <cell r="C3227">
            <v>801</v>
          </cell>
          <cell r="D3227" t="str">
            <v>Bristol, City of</v>
          </cell>
          <cell r="E3227">
            <v>3000</v>
          </cell>
          <cell r="F3227" t="str">
            <v>Avonmouth Church of England Primary School</v>
          </cell>
          <cell r="G3227" t="str">
            <v>Maintained</v>
          </cell>
          <cell r="H3227" t="str">
            <v>Voluntary controlled school</v>
          </cell>
          <cell r="I3227">
            <v>15302</v>
          </cell>
          <cell r="J3227">
            <v>27565.199999999997</v>
          </cell>
        </row>
        <row r="3228">
          <cell r="B3228">
            <v>8013008</v>
          </cell>
          <cell r="C3228">
            <v>801</v>
          </cell>
          <cell r="D3228" t="str">
            <v>Bristol, City of</v>
          </cell>
          <cell r="E3228">
            <v>3008</v>
          </cell>
          <cell r="F3228" t="str">
            <v>Horfield Church of England Primary School</v>
          </cell>
          <cell r="G3228" t="str">
            <v>Maintained</v>
          </cell>
          <cell r="H3228" t="str">
            <v>Voluntary controlled school</v>
          </cell>
          <cell r="I3228">
            <v>36439</v>
          </cell>
          <cell r="J3228">
            <v>60687.899999999994</v>
          </cell>
        </row>
        <row r="3229">
          <cell r="B3229">
            <v>8013010</v>
          </cell>
          <cell r="C3229">
            <v>801</v>
          </cell>
          <cell r="D3229" t="str">
            <v>Bristol, City of</v>
          </cell>
          <cell r="E3229">
            <v>3010</v>
          </cell>
          <cell r="F3229" t="str">
            <v>St Barnabas Church of England VC Primary School</v>
          </cell>
          <cell r="G3229" t="str">
            <v>Maintained</v>
          </cell>
          <cell r="H3229" t="str">
            <v>Voluntary controlled school</v>
          </cell>
          <cell r="I3229">
            <v>5706</v>
          </cell>
          <cell r="J3229">
            <v>5779.7999999999993</v>
          </cell>
        </row>
        <row r="3230">
          <cell r="B3230">
            <v>8013013</v>
          </cell>
          <cell r="C3230">
            <v>801</v>
          </cell>
          <cell r="D3230" t="str">
            <v>Bristol, City of</v>
          </cell>
          <cell r="E3230">
            <v>3013</v>
          </cell>
          <cell r="F3230" t="str">
            <v>St George Church of England Primary School</v>
          </cell>
          <cell r="G3230" t="str">
            <v>Maintained</v>
          </cell>
          <cell r="H3230" t="str">
            <v>Voluntary controlled school</v>
          </cell>
          <cell r="I3230">
            <v>4409</v>
          </cell>
          <cell r="J3230">
            <v>5557.5</v>
          </cell>
        </row>
        <row r="3231">
          <cell r="B3231">
            <v>8013014</v>
          </cell>
          <cell r="C3231">
            <v>801</v>
          </cell>
          <cell r="D3231" t="str">
            <v>Bristol, City of</v>
          </cell>
          <cell r="E3231">
            <v>3014</v>
          </cell>
          <cell r="F3231" t="str">
            <v>St Johns Church of England Primary School, Clifton</v>
          </cell>
          <cell r="G3231" t="str">
            <v>Maintained</v>
          </cell>
          <cell r="H3231" t="str">
            <v>Voluntary controlled school</v>
          </cell>
          <cell r="I3231">
            <v>49407</v>
          </cell>
          <cell r="J3231">
            <v>84918.599999999991</v>
          </cell>
        </row>
        <row r="3232">
          <cell r="B3232">
            <v>8013018</v>
          </cell>
          <cell r="C3232">
            <v>801</v>
          </cell>
          <cell r="D3232" t="str">
            <v>Bristol, City of</v>
          </cell>
          <cell r="E3232">
            <v>3018</v>
          </cell>
          <cell r="F3232" t="str">
            <v>St Michael's on the Mount Church of England Primary School</v>
          </cell>
          <cell r="G3232" t="str">
            <v>Maintained</v>
          </cell>
          <cell r="H3232" t="str">
            <v>Voluntary controlled school</v>
          </cell>
          <cell r="I3232">
            <v>6095</v>
          </cell>
          <cell r="J3232">
            <v>10448.099999999999</v>
          </cell>
        </row>
        <row r="3233">
          <cell r="B3233">
            <v>8033042</v>
          </cell>
          <cell r="C3233">
            <v>803</v>
          </cell>
          <cell r="D3233" t="str">
            <v>South Gloucestershire</v>
          </cell>
          <cell r="E3233">
            <v>3042</v>
          </cell>
          <cell r="F3233" t="str">
            <v>Almondsbury Church of England Primary School</v>
          </cell>
          <cell r="G3233" t="str">
            <v>Maintained</v>
          </cell>
          <cell r="H3233" t="str">
            <v>Voluntary controlled school</v>
          </cell>
          <cell r="I3233">
            <v>30604</v>
          </cell>
          <cell r="J3233">
            <v>49572.899999999994</v>
          </cell>
        </row>
        <row r="3234">
          <cell r="B3234">
            <v>8033043</v>
          </cell>
          <cell r="C3234">
            <v>803</v>
          </cell>
          <cell r="D3234" t="str">
            <v>South Gloucestershire</v>
          </cell>
          <cell r="E3234">
            <v>3043</v>
          </cell>
          <cell r="F3234" t="str">
            <v>St Helen's Church of England Primary School</v>
          </cell>
          <cell r="G3234" t="str">
            <v>Maintained</v>
          </cell>
          <cell r="H3234" t="str">
            <v>Voluntary controlled school</v>
          </cell>
          <cell r="I3234">
            <v>20100</v>
          </cell>
          <cell r="J3234">
            <v>34901.1</v>
          </cell>
        </row>
        <row r="3235">
          <cell r="B3235">
            <v>8033044</v>
          </cell>
          <cell r="C3235">
            <v>803</v>
          </cell>
          <cell r="D3235" t="str">
            <v>South Gloucestershire</v>
          </cell>
          <cell r="E3235">
            <v>3044</v>
          </cell>
          <cell r="F3235" t="str">
            <v>St Anne's Church of England Primary School</v>
          </cell>
          <cell r="G3235" t="str">
            <v>Maintained</v>
          </cell>
          <cell r="H3235" t="str">
            <v>Voluntary controlled school</v>
          </cell>
          <cell r="I3235">
            <v>28140</v>
          </cell>
          <cell r="J3235">
            <v>52462.799999999996</v>
          </cell>
        </row>
        <row r="3236">
          <cell r="B3236">
            <v>8033045</v>
          </cell>
          <cell r="C3236">
            <v>803</v>
          </cell>
          <cell r="D3236" t="str">
            <v>South Gloucestershire</v>
          </cell>
          <cell r="E3236">
            <v>3045</v>
          </cell>
          <cell r="F3236" t="str">
            <v>Frampton Cotterell Church of England Primary School</v>
          </cell>
          <cell r="G3236" t="str">
            <v>Maintained</v>
          </cell>
          <cell r="H3236" t="str">
            <v>Voluntary controlled school</v>
          </cell>
          <cell r="I3236">
            <v>31771</v>
          </cell>
          <cell r="J3236">
            <v>52462.799999999996</v>
          </cell>
        </row>
        <row r="3237">
          <cell r="B3237">
            <v>8033046</v>
          </cell>
          <cell r="C3237">
            <v>803</v>
          </cell>
          <cell r="D3237" t="str">
            <v>South Gloucestershire</v>
          </cell>
          <cell r="E3237">
            <v>3046</v>
          </cell>
          <cell r="F3237" t="str">
            <v>Hawkesbury Church of England Primary School</v>
          </cell>
          <cell r="G3237" t="str">
            <v>Maintained</v>
          </cell>
          <cell r="H3237" t="str">
            <v>Voluntary controlled school</v>
          </cell>
          <cell r="I3237">
            <v>8559</v>
          </cell>
          <cell r="J3237">
            <v>16227.9</v>
          </cell>
        </row>
        <row r="3238">
          <cell r="B3238">
            <v>8033047</v>
          </cell>
          <cell r="C3238">
            <v>803</v>
          </cell>
          <cell r="D3238" t="str">
            <v>South Gloucestershire</v>
          </cell>
          <cell r="E3238">
            <v>3047</v>
          </cell>
          <cell r="F3238" t="str">
            <v>Iron Acton Church of England Primary School</v>
          </cell>
          <cell r="G3238" t="str">
            <v>Maintained</v>
          </cell>
          <cell r="H3238" t="str">
            <v>Voluntary controlled school</v>
          </cell>
          <cell r="I3238">
            <v>9467</v>
          </cell>
          <cell r="J3238">
            <v>15560.999999999998</v>
          </cell>
        </row>
        <row r="3239">
          <cell r="B3239">
            <v>8033048</v>
          </cell>
          <cell r="C3239">
            <v>803</v>
          </cell>
          <cell r="D3239" t="str">
            <v>South Gloucestershire</v>
          </cell>
          <cell r="E3239">
            <v>3048</v>
          </cell>
          <cell r="F3239" t="str">
            <v>Christ Church Hanham CofE Primary School</v>
          </cell>
          <cell r="G3239" t="str">
            <v>Maintained</v>
          </cell>
          <cell r="H3239" t="str">
            <v>Voluntary controlled school</v>
          </cell>
          <cell r="I3239">
            <v>29437</v>
          </cell>
          <cell r="J3239">
            <v>43348.5</v>
          </cell>
        </row>
        <row r="3240">
          <cell r="B3240">
            <v>8033049</v>
          </cell>
          <cell r="C3240">
            <v>803</v>
          </cell>
          <cell r="D3240" t="str">
            <v>South Gloucestershire</v>
          </cell>
          <cell r="E3240">
            <v>3049</v>
          </cell>
          <cell r="F3240" t="str">
            <v>Mangotsfield Church of England Voluntary Controlled Primary School</v>
          </cell>
          <cell r="G3240" t="str">
            <v>Maintained</v>
          </cell>
          <cell r="H3240" t="str">
            <v>Voluntary controlled school</v>
          </cell>
          <cell r="I3240">
            <v>59651</v>
          </cell>
          <cell r="J3240">
            <v>100924.2</v>
          </cell>
        </row>
        <row r="3241">
          <cell r="B3241">
            <v>8033051</v>
          </cell>
          <cell r="C3241">
            <v>803</v>
          </cell>
          <cell r="D3241" t="str">
            <v>South Gloucestershire</v>
          </cell>
          <cell r="E3241">
            <v>3051</v>
          </cell>
          <cell r="F3241" t="str">
            <v>Christ Church, Church of England Infant School, Downend</v>
          </cell>
          <cell r="G3241" t="str">
            <v>Maintained</v>
          </cell>
          <cell r="H3241" t="str">
            <v>Voluntary controlled school</v>
          </cell>
          <cell r="I3241">
            <v>48499</v>
          </cell>
          <cell r="J3241">
            <v>81361.799999999988</v>
          </cell>
        </row>
        <row r="3242">
          <cell r="B3242">
            <v>8033053</v>
          </cell>
          <cell r="C3242">
            <v>803</v>
          </cell>
          <cell r="D3242" t="str">
            <v>South Gloucestershire</v>
          </cell>
          <cell r="E3242">
            <v>3053</v>
          </cell>
          <cell r="F3242" t="str">
            <v>Marshfield Church of England Primary School</v>
          </cell>
          <cell r="G3242" t="str">
            <v>Maintained</v>
          </cell>
          <cell r="H3242" t="str">
            <v>Voluntary controlled school</v>
          </cell>
          <cell r="I3242">
            <v>13357</v>
          </cell>
          <cell r="J3242">
            <v>25786.799999999999</v>
          </cell>
        </row>
        <row r="3243">
          <cell r="B3243">
            <v>8033054</v>
          </cell>
          <cell r="C3243">
            <v>803</v>
          </cell>
          <cell r="D3243" t="str">
            <v>South Gloucestershire</v>
          </cell>
          <cell r="E3243">
            <v>3054</v>
          </cell>
          <cell r="F3243" t="str">
            <v>Oldbury on Severn Church of England Primary School</v>
          </cell>
          <cell r="G3243" t="str">
            <v>Maintained</v>
          </cell>
          <cell r="H3243" t="str">
            <v>Voluntary controlled school</v>
          </cell>
          <cell r="I3243">
            <v>4539</v>
          </cell>
          <cell r="J3243">
            <v>7113.5999999999995</v>
          </cell>
        </row>
        <row r="3244">
          <cell r="B3244">
            <v>8033055</v>
          </cell>
          <cell r="C3244">
            <v>803</v>
          </cell>
          <cell r="D3244" t="str">
            <v>South Gloucestershire</v>
          </cell>
          <cell r="E3244">
            <v>3055</v>
          </cell>
          <cell r="F3244" t="str">
            <v>Olveston Church of England Primary School</v>
          </cell>
          <cell r="G3244" t="str">
            <v>Maintained</v>
          </cell>
          <cell r="H3244" t="str">
            <v>Voluntary controlled school</v>
          </cell>
          <cell r="I3244">
            <v>17377</v>
          </cell>
          <cell r="J3244">
            <v>29565.899999999998</v>
          </cell>
        </row>
        <row r="3245">
          <cell r="B3245">
            <v>8033056</v>
          </cell>
          <cell r="C3245">
            <v>803</v>
          </cell>
          <cell r="D3245" t="str">
            <v>South Gloucestershire</v>
          </cell>
          <cell r="E3245">
            <v>3056</v>
          </cell>
          <cell r="F3245" t="str">
            <v>Pucklechurch CofE VC Primary School</v>
          </cell>
          <cell r="G3245" t="str">
            <v>Maintained</v>
          </cell>
          <cell r="H3245" t="str">
            <v>Voluntary controlled school</v>
          </cell>
          <cell r="I3245">
            <v>20619</v>
          </cell>
          <cell r="J3245">
            <v>34011.899999999994</v>
          </cell>
        </row>
        <row r="3246">
          <cell r="B3246">
            <v>8033057</v>
          </cell>
          <cell r="C3246">
            <v>803</v>
          </cell>
          <cell r="D3246" t="str">
            <v>South Gloucestershire</v>
          </cell>
          <cell r="E3246">
            <v>3057</v>
          </cell>
          <cell r="F3246" t="str">
            <v>Rangeworthy Church of England Primary School</v>
          </cell>
          <cell r="G3246" t="str">
            <v>Maintained</v>
          </cell>
          <cell r="H3246" t="str">
            <v>Voluntary controlled school</v>
          </cell>
          <cell r="I3246">
            <v>6095</v>
          </cell>
          <cell r="J3246">
            <v>8225.0999999999985</v>
          </cell>
        </row>
        <row r="3247">
          <cell r="B3247">
            <v>8033059</v>
          </cell>
          <cell r="C3247">
            <v>803</v>
          </cell>
          <cell r="D3247" t="str">
            <v>South Gloucestershire</v>
          </cell>
          <cell r="E3247">
            <v>3059</v>
          </cell>
          <cell r="F3247" t="str">
            <v>St Barnabas CofE Primary School</v>
          </cell>
          <cell r="G3247" t="str">
            <v>Maintained</v>
          </cell>
          <cell r="H3247" t="str">
            <v>Voluntary controlled school</v>
          </cell>
          <cell r="I3247">
            <v>15821</v>
          </cell>
          <cell r="J3247">
            <v>23786.1</v>
          </cell>
        </row>
        <row r="3248">
          <cell r="B3248">
            <v>8033061</v>
          </cell>
          <cell r="C3248">
            <v>803</v>
          </cell>
          <cell r="D3248" t="str">
            <v>South Gloucestershire</v>
          </cell>
          <cell r="E3248">
            <v>3061</v>
          </cell>
          <cell r="F3248" t="str">
            <v>Old Sodbury Church of England Primary School</v>
          </cell>
          <cell r="G3248" t="str">
            <v>Maintained</v>
          </cell>
          <cell r="H3248" t="str">
            <v>Voluntary controlled school</v>
          </cell>
          <cell r="I3248">
            <v>9726</v>
          </cell>
          <cell r="J3248">
            <v>18673.199999999997</v>
          </cell>
        </row>
        <row r="3249">
          <cell r="B3249">
            <v>8033064</v>
          </cell>
          <cell r="C3249">
            <v>803</v>
          </cell>
          <cell r="D3249" t="str">
            <v>South Gloucestershire</v>
          </cell>
          <cell r="E3249">
            <v>3064</v>
          </cell>
          <cell r="F3249" t="str">
            <v>The Manor Coalpit Heath Church of England Primary School</v>
          </cell>
          <cell r="G3249" t="str">
            <v>Maintained</v>
          </cell>
          <cell r="H3249" t="str">
            <v>Voluntary controlled school</v>
          </cell>
          <cell r="I3249">
            <v>17118</v>
          </cell>
          <cell r="J3249">
            <v>28454.399999999998</v>
          </cell>
        </row>
        <row r="3250">
          <cell r="B3250">
            <v>8033065</v>
          </cell>
          <cell r="C3250">
            <v>803</v>
          </cell>
          <cell r="D3250" t="str">
            <v>South Gloucestershire</v>
          </cell>
          <cell r="E3250">
            <v>3065</v>
          </cell>
          <cell r="F3250" t="str">
            <v>Wick Church of England Primary School</v>
          </cell>
          <cell r="G3250" t="str">
            <v>Maintained</v>
          </cell>
          <cell r="H3250" t="str">
            <v>Voluntary controlled school</v>
          </cell>
          <cell r="I3250">
            <v>16988</v>
          </cell>
          <cell r="J3250">
            <v>28898.999999999996</v>
          </cell>
        </row>
        <row r="3251">
          <cell r="B3251">
            <v>8033067</v>
          </cell>
          <cell r="C3251">
            <v>803</v>
          </cell>
          <cell r="D3251" t="str">
            <v>South Gloucestershire</v>
          </cell>
          <cell r="E3251">
            <v>3067</v>
          </cell>
          <cell r="F3251" t="str">
            <v>Frenchay Church of England Primary School</v>
          </cell>
          <cell r="G3251" t="str">
            <v>Maintained</v>
          </cell>
          <cell r="H3251" t="str">
            <v>Voluntary controlled school</v>
          </cell>
          <cell r="I3251">
            <v>14005</v>
          </cell>
          <cell r="J3251">
            <v>23563.8</v>
          </cell>
        </row>
        <row r="3252">
          <cell r="B3252">
            <v>8033070</v>
          </cell>
          <cell r="C3252">
            <v>803</v>
          </cell>
          <cell r="D3252" t="str">
            <v>South Gloucestershire</v>
          </cell>
          <cell r="E3252">
            <v>3070</v>
          </cell>
          <cell r="F3252" t="str">
            <v>St Chad's Patchway CofE Primary School</v>
          </cell>
          <cell r="G3252" t="str">
            <v>Maintained</v>
          </cell>
          <cell r="H3252" t="str">
            <v>Voluntary controlled school</v>
          </cell>
          <cell r="I3252">
            <v>17636</v>
          </cell>
          <cell r="J3252">
            <v>30455.1</v>
          </cell>
        </row>
        <row r="3253">
          <cell r="B3253">
            <v>8033071</v>
          </cell>
          <cell r="C3253">
            <v>803</v>
          </cell>
          <cell r="D3253" t="str">
            <v>South Gloucestershire</v>
          </cell>
          <cell r="E3253">
            <v>3071</v>
          </cell>
          <cell r="F3253" t="str">
            <v>Tortworth VC Primary School</v>
          </cell>
          <cell r="G3253" t="str">
            <v>Maintained</v>
          </cell>
          <cell r="H3253" t="str">
            <v>Voluntary controlled school</v>
          </cell>
          <cell r="I3253">
            <v>3502</v>
          </cell>
          <cell r="J3253">
            <v>7335.9</v>
          </cell>
        </row>
        <row r="3254">
          <cell r="B3254">
            <v>8033072</v>
          </cell>
          <cell r="C3254">
            <v>803</v>
          </cell>
          <cell r="D3254" t="str">
            <v>South Gloucestershire</v>
          </cell>
          <cell r="E3254">
            <v>3072</v>
          </cell>
          <cell r="F3254" t="str">
            <v>St Andrew's Church of England Primary School, Cromhall</v>
          </cell>
          <cell r="G3254" t="str">
            <v>Maintained</v>
          </cell>
          <cell r="H3254" t="str">
            <v>Voluntary controlled school</v>
          </cell>
          <cell r="I3254">
            <v>5317</v>
          </cell>
          <cell r="J3254">
            <v>6668.9999999999991</v>
          </cell>
        </row>
        <row r="3255">
          <cell r="B3255">
            <v>8033073</v>
          </cell>
          <cell r="C3255">
            <v>803</v>
          </cell>
          <cell r="D3255" t="str">
            <v>South Gloucestershire</v>
          </cell>
          <cell r="E3255">
            <v>3073</v>
          </cell>
          <cell r="F3255" t="str">
            <v>Trinity Church of England Primary School</v>
          </cell>
          <cell r="G3255" t="str">
            <v>Maintained</v>
          </cell>
          <cell r="H3255" t="str">
            <v>Voluntary controlled school</v>
          </cell>
          <cell r="I3255">
            <v>12838</v>
          </cell>
          <cell r="J3255">
            <v>17561.699999999997</v>
          </cell>
        </row>
        <row r="3256">
          <cell r="B3256">
            <v>8023113</v>
          </cell>
          <cell r="C3256">
            <v>802</v>
          </cell>
          <cell r="D3256" t="str">
            <v>North Somerset</v>
          </cell>
          <cell r="E3256">
            <v>3113</v>
          </cell>
          <cell r="F3256" t="str">
            <v>Churchill Church of England Primary School</v>
          </cell>
          <cell r="G3256" t="str">
            <v>Maintained</v>
          </cell>
          <cell r="H3256" t="str">
            <v>Voluntary controlled school</v>
          </cell>
          <cell r="I3256">
            <v>17377</v>
          </cell>
          <cell r="J3256">
            <v>28009.8</v>
          </cell>
        </row>
        <row r="3257">
          <cell r="B3257">
            <v>8023114</v>
          </cell>
          <cell r="C3257">
            <v>802</v>
          </cell>
          <cell r="D3257" t="str">
            <v>North Somerset</v>
          </cell>
          <cell r="E3257">
            <v>3114</v>
          </cell>
          <cell r="F3257" t="str">
            <v>St Andrew's Primary School</v>
          </cell>
          <cell r="G3257" t="str">
            <v>Maintained</v>
          </cell>
          <cell r="H3257" t="str">
            <v>Voluntary controlled school</v>
          </cell>
          <cell r="I3257">
            <v>13487</v>
          </cell>
          <cell r="J3257">
            <v>23786.1</v>
          </cell>
        </row>
        <row r="3258">
          <cell r="B3258">
            <v>8023119</v>
          </cell>
          <cell r="C3258">
            <v>802</v>
          </cell>
          <cell r="D3258" t="str">
            <v>North Somerset</v>
          </cell>
          <cell r="E3258">
            <v>3119</v>
          </cell>
          <cell r="F3258" t="str">
            <v>Wrington Church of England Primary School</v>
          </cell>
          <cell r="G3258" t="str">
            <v>Maintained</v>
          </cell>
          <cell r="H3258" t="str">
            <v>Voluntary controlled school</v>
          </cell>
          <cell r="I3258">
            <v>20748</v>
          </cell>
          <cell r="J3258">
            <v>36457.199999999997</v>
          </cell>
        </row>
        <row r="3259">
          <cell r="B3259">
            <v>8033123</v>
          </cell>
          <cell r="C3259">
            <v>803</v>
          </cell>
          <cell r="D3259" t="str">
            <v>South Gloucestershire</v>
          </cell>
          <cell r="E3259">
            <v>3123</v>
          </cell>
          <cell r="F3259" t="str">
            <v>St Michael's Church of England Primary School, Winterbourne</v>
          </cell>
          <cell r="G3259" t="str">
            <v>Maintained</v>
          </cell>
          <cell r="H3259" t="str">
            <v>Voluntary controlled school</v>
          </cell>
          <cell r="I3259">
            <v>17896</v>
          </cell>
          <cell r="J3259">
            <v>28454.399999999998</v>
          </cell>
        </row>
        <row r="3260">
          <cell r="B3260">
            <v>8033126</v>
          </cell>
          <cell r="C3260">
            <v>803</v>
          </cell>
          <cell r="D3260" t="str">
            <v>South Gloucestershire</v>
          </cell>
          <cell r="E3260">
            <v>3126</v>
          </cell>
          <cell r="F3260" t="str">
            <v>St Michael's Church of England Primary School, Stoke Gifford</v>
          </cell>
          <cell r="G3260" t="str">
            <v>Maintained</v>
          </cell>
          <cell r="H3260" t="str">
            <v>Voluntary controlled school</v>
          </cell>
          <cell r="I3260">
            <v>52519</v>
          </cell>
          <cell r="J3260">
            <v>88697.7</v>
          </cell>
        </row>
        <row r="3261">
          <cell r="B3261">
            <v>8033127</v>
          </cell>
          <cell r="C3261">
            <v>803</v>
          </cell>
          <cell r="D3261" t="str">
            <v>South Gloucestershire</v>
          </cell>
          <cell r="E3261">
            <v>3127</v>
          </cell>
          <cell r="F3261" t="str">
            <v>St John's Mead Church of England Primary School</v>
          </cell>
          <cell r="G3261" t="str">
            <v>Maintained</v>
          </cell>
          <cell r="H3261" t="str">
            <v>Voluntary controlled school</v>
          </cell>
          <cell r="I3261">
            <v>23990</v>
          </cell>
          <cell r="J3261">
            <v>40236.299999999996</v>
          </cell>
        </row>
        <row r="3262">
          <cell r="B3262">
            <v>8023349</v>
          </cell>
          <cell r="C3262">
            <v>802</v>
          </cell>
          <cell r="D3262" t="str">
            <v>North Somerset</v>
          </cell>
          <cell r="E3262">
            <v>3349</v>
          </cell>
          <cell r="F3262" t="str">
            <v>St Joseph's Catholic Primary School</v>
          </cell>
          <cell r="G3262" t="str">
            <v>Maintained</v>
          </cell>
          <cell r="H3262" t="str">
            <v>Voluntary aided school</v>
          </cell>
          <cell r="I3262">
            <v>17247</v>
          </cell>
          <cell r="J3262">
            <v>27565.199999999997</v>
          </cell>
        </row>
        <row r="3263">
          <cell r="B3263">
            <v>8023350</v>
          </cell>
          <cell r="C3263">
            <v>802</v>
          </cell>
          <cell r="D3263" t="str">
            <v>North Somerset</v>
          </cell>
          <cell r="E3263">
            <v>3350</v>
          </cell>
          <cell r="F3263" t="str">
            <v>St Francis Catholic Primary School</v>
          </cell>
          <cell r="G3263" t="str">
            <v>Maintained</v>
          </cell>
          <cell r="H3263" t="str">
            <v>Voluntary aided school</v>
          </cell>
          <cell r="I3263">
            <v>19192</v>
          </cell>
          <cell r="J3263">
            <v>29343.599999999999</v>
          </cell>
        </row>
        <row r="3264">
          <cell r="B3264">
            <v>8023351</v>
          </cell>
          <cell r="C3264">
            <v>802</v>
          </cell>
          <cell r="D3264" t="str">
            <v>North Somerset</v>
          </cell>
          <cell r="E3264">
            <v>3351</v>
          </cell>
          <cell r="F3264" t="str">
            <v>Burrington Church of England Voluntary Aided Primary School</v>
          </cell>
          <cell r="G3264" t="str">
            <v>Maintained</v>
          </cell>
          <cell r="H3264" t="str">
            <v>Voluntary aided school</v>
          </cell>
          <cell r="I3264">
            <v>4669</v>
          </cell>
          <cell r="J3264">
            <v>10670.4</v>
          </cell>
        </row>
        <row r="3265">
          <cell r="B3265">
            <v>8023352</v>
          </cell>
          <cell r="C3265">
            <v>802</v>
          </cell>
          <cell r="D3265" t="str">
            <v>North Somerset</v>
          </cell>
          <cell r="E3265">
            <v>3352</v>
          </cell>
          <cell r="F3265" t="str">
            <v>Worlebury St Paul's Church of England Voluntary Aided  Primary School</v>
          </cell>
          <cell r="G3265" t="str">
            <v>Maintained</v>
          </cell>
          <cell r="H3265" t="str">
            <v>Voluntary aided school</v>
          </cell>
          <cell r="I3265">
            <v>18544</v>
          </cell>
          <cell r="J3265">
            <v>29788.199999999997</v>
          </cell>
        </row>
        <row r="3266">
          <cell r="B3266">
            <v>8023354</v>
          </cell>
          <cell r="C3266">
            <v>802</v>
          </cell>
          <cell r="D3266" t="str">
            <v>North Somerset</v>
          </cell>
          <cell r="E3266">
            <v>3354</v>
          </cell>
          <cell r="F3266" t="str">
            <v>Corpus Christi Catholic Primary School</v>
          </cell>
          <cell r="G3266" t="str">
            <v>Maintained</v>
          </cell>
          <cell r="H3266" t="str">
            <v>Voluntary aided school</v>
          </cell>
          <cell r="I3266">
            <v>17636</v>
          </cell>
          <cell r="J3266">
            <v>28232.1</v>
          </cell>
        </row>
        <row r="3267">
          <cell r="B3267">
            <v>8013400</v>
          </cell>
          <cell r="C3267">
            <v>801</v>
          </cell>
          <cell r="D3267" t="str">
            <v>Bristol, City of</v>
          </cell>
          <cell r="E3267">
            <v>3400</v>
          </cell>
          <cell r="F3267" t="str">
            <v>School of Christ The King Catholic Primary</v>
          </cell>
          <cell r="G3267" t="str">
            <v>Maintained</v>
          </cell>
          <cell r="H3267" t="str">
            <v>Voluntary aided school</v>
          </cell>
          <cell r="I3267">
            <v>11542</v>
          </cell>
          <cell r="J3267">
            <v>18006.3</v>
          </cell>
        </row>
        <row r="3268">
          <cell r="B3268">
            <v>8013401</v>
          </cell>
          <cell r="C3268">
            <v>801</v>
          </cell>
          <cell r="D3268" t="str">
            <v>Bristol, City of</v>
          </cell>
          <cell r="E3268">
            <v>3401</v>
          </cell>
          <cell r="F3268" t="str">
            <v>Holy Cross RC Primary School</v>
          </cell>
          <cell r="G3268" t="str">
            <v>Maintained</v>
          </cell>
          <cell r="H3268" t="str">
            <v>Voluntary aided school</v>
          </cell>
          <cell r="I3268">
            <v>15691</v>
          </cell>
          <cell r="J3268">
            <v>22896.899999999998</v>
          </cell>
        </row>
        <row r="3269">
          <cell r="B3269">
            <v>8013402</v>
          </cell>
          <cell r="C3269">
            <v>801</v>
          </cell>
          <cell r="D3269" t="str">
            <v>Bristol, City of</v>
          </cell>
          <cell r="E3269">
            <v>3402</v>
          </cell>
          <cell r="F3269" t="str">
            <v>Ss Peter and Paul RC Primary School</v>
          </cell>
          <cell r="G3269" t="str">
            <v>Maintained</v>
          </cell>
          <cell r="H3269" t="str">
            <v>Voluntary aided school</v>
          </cell>
          <cell r="I3269">
            <v>19841</v>
          </cell>
          <cell r="J3269">
            <v>28454.399999999998</v>
          </cell>
        </row>
        <row r="3270">
          <cell r="B3270">
            <v>8013403</v>
          </cell>
          <cell r="C3270">
            <v>801</v>
          </cell>
          <cell r="D3270" t="str">
            <v>Bristol, City of</v>
          </cell>
          <cell r="E3270">
            <v>3403</v>
          </cell>
          <cell r="F3270" t="str">
            <v>St Bernard's Catholic Primary School</v>
          </cell>
          <cell r="G3270" t="str">
            <v>Maintained</v>
          </cell>
          <cell r="H3270" t="str">
            <v>Voluntary aided school</v>
          </cell>
          <cell r="I3270">
            <v>14654</v>
          </cell>
          <cell r="J3270">
            <v>23786.1</v>
          </cell>
        </row>
        <row r="3271">
          <cell r="B3271">
            <v>8013405</v>
          </cell>
          <cell r="C3271">
            <v>801</v>
          </cell>
          <cell r="D3271" t="str">
            <v>Bristol, City of</v>
          </cell>
          <cell r="E3271">
            <v>3405</v>
          </cell>
          <cell r="F3271" t="str">
            <v>St Joseph's Catholic Primary School</v>
          </cell>
          <cell r="G3271" t="str">
            <v>Maintained</v>
          </cell>
          <cell r="H3271" t="str">
            <v>Voluntary aided school</v>
          </cell>
          <cell r="I3271">
            <v>20748</v>
          </cell>
          <cell r="J3271">
            <v>35568</v>
          </cell>
        </row>
        <row r="3272">
          <cell r="B3272">
            <v>8033410</v>
          </cell>
          <cell r="C3272">
            <v>803</v>
          </cell>
          <cell r="D3272" t="str">
            <v>South Gloucestershire</v>
          </cell>
          <cell r="E3272">
            <v>3410</v>
          </cell>
          <cell r="F3272" t="str">
            <v>Holy Trinity Primary School</v>
          </cell>
          <cell r="G3272" t="str">
            <v>Maintained</v>
          </cell>
          <cell r="H3272" t="str">
            <v>Voluntary aided school</v>
          </cell>
          <cell r="I3272">
            <v>19452</v>
          </cell>
          <cell r="J3272">
            <v>31344.3</v>
          </cell>
        </row>
        <row r="3273">
          <cell r="B3273">
            <v>8013412</v>
          </cell>
          <cell r="C3273">
            <v>801</v>
          </cell>
          <cell r="D3273" t="str">
            <v>Bristol, City of</v>
          </cell>
          <cell r="E3273">
            <v>3412</v>
          </cell>
          <cell r="F3273" t="str">
            <v>Our Lady of the Rosary Catholic Primary School, Bristol</v>
          </cell>
          <cell r="G3273" t="str">
            <v>Maintained</v>
          </cell>
          <cell r="H3273" t="str">
            <v>Voluntary aided school</v>
          </cell>
          <cell r="I3273">
            <v>21138</v>
          </cell>
          <cell r="J3273">
            <v>32233.499999999996</v>
          </cell>
        </row>
        <row r="3274">
          <cell r="B3274">
            <v>8013413</v>
          </cell>
          <cell r="C3274">
            <v>801</v>
          </cell>
          <cell r="D3274" t="str">
            <v>Bristol, City of</v>
          </cell>
          <cell r="E3274">
            <v>3413</v>
          </cell>
          <cell r="F3274" t="str">
            <v>St Pius X RC Primary School</v>
          </cell>
          <cell r="G3274" t="str">
            <v>Maintained</v>
          </cell>
          <cell r="H3274" t="str">
            <v>Voluntary aided school</v>
          </cell>
          <cell r="I3274">
            <v>2335</v>
          </cell>
          <cell r="J3274">
            <v>2889.8999999999996</v>
          </cell>
        </row>
        <row r="3275">
          <cell r="B3275">
            <v>8013415</v>
          </cell>
          <cell r="C3275">
            <v>801</v>
          </cell>
          <cell r="D3275" t="str">
            <v>Bristol, City of</v>
          </cell>
          <cell r="E3275">
            <v>3415</v>
          </cell>
          <cell r="F3275" t="str">
            <v>St Bernadette Catholic Voluntary Aided Primary School</v>
          </cell>
          <cell r="G3275" t="str">
            <v>Maintained</v>
          </cell>
          <cell r="H3275" t="str">
            <v>Voluntary aided school</v>
          </cell>
          <cell r="I3275">
            <v>16080</v>
          </cell>
          <cell r="J3275">
            <v>24897.599999999999</v>
          </cell>
        </row>
        <row r="3276">
          <cell r="B3276">
            <v>8013417</v>
          </cell>
          <cell r="C3276">
            <v>801</v>
          </cell>
          <cell r="D3276" t="str">
            <v>Bristol, City of</v>
          </cell>
          <cell r="E3276">
            <v>3417</v>
          </cell>
          <cell r="F3276" t="str">
            <v>St Bonaventure's Catholic Primary School</v>
          </cell>
          <cell r="G3276" t="str">
            <v>Maintained</v>
          </cell>
          <cell r="H3276" t="str">
            <v>Voluntary aided school</v>
          </cell>
          <cell r="I3276">
            <v>34883</v>
          </cell>
          <cell r="J3276">
            <v>60465.599999999999</v>
          </cell>
        </row>
        <row r="3277">
          <cell r="B3277">
            <v>8003424</v>
          </cell>
          <cell r="C3277">
            <v>800</v>
          </cell>
          <cell r="D3277" t="str">
            <v>Bath and North East Somerset</v>
          </cell>
          <cell r="E3277">
            <v>3424</v>
          </cell>
          <cell r="F3277" t="str">
            <v>St John's Catholic Primary School</v>
          </cell>
          <cell r="G3277" t="str">
            <v>Maintained</v>
          </cell>
          <cell r="H3277" t="str">
            <v>Voluntary aided school</v>
          </cell>
          <cell r="I3277">
            <v>29437</v>
          </cell>
          <cell r="J3277">
            <v>46683</v>
          </cell>
        </row>
        <row r="3278">
          <cell r="B3278">
            <v>8003425</v>
          </cell>
          <cell r="C3278">
            <v>800</v>
          </cell>
          <cell r="D3278" t="str">
            <v>Bath and North East Somerset</v>
          </cell>
          <cell r="E3278">
            <v>3425</v>
          </cell>
          <cell r="F3278" t="str">
            <v>St Mary's Catholic Primary School</v>
          </cell>
          <cell r="G3278" t="str">
            <v>Maintained</v>
          </cell>
          <cell r="H3278" t="str">
            <v>Voluntary aided school</v>
          </cell>
          <cell r="I3278">
            <v>18803</v>
          </cell>
          <cell r="J3278">
            <v>27342.899999999998</v>
          </cell>
        </row>
        <row r="3279">
          <cell r="B3279">
            <v>8033431</v>
          </cell>
          <cell r="C3279">
            <v>803</v>
          </cell>
          <cell r="D3279" t="str">
            <v>South Gloucestershire</v>
          </cell>
          <cell r="E3279">
            <v>3431</v>
          </cell>
          <cell r="F3279" t="str">
            <v>Horton CofE VA Primary School</v>
          </cell>
          <cell r="G3279" t="str">
            <v>Maintained</v>
          </cell>
          <cell r="H3279" t="str">
            <v>Voluntary aided school</v>
          </cell>
          <cell r="I3279">
            <v>4539</v>
          </cell>
          <cell r="J3279">
            <v>6668.9999999999991</v>
          </cell>
        </row>
        <row r="3280">
          <cell r="B3280">
            <v>8033432</v>
          </cell>
          <cell r="C3280">
            <v>803</v>
          </cell>
          <cell r="D3280" t="str">
            <v>South Gloucestershire</v>
          </cell>
          <cell r="E3280">
            <v>3432</v>
          </cell>
          <cell r="F3280" t="str">
            <v>St Mary's Church of England Primary School, Thornbury</v>
          </cell>
          <cell r="G3280" t="str">
            <v>Maintained</v>
          </cell>
          <cell r="H3280" t="str">
            <v>Voluntary aided school</v>
          </cell>
          <cell r="I3280">
            <v>19063</v>
          </cell>
          <cell r="J3280">
            <v>34011.899999999994</v>
          </cell>
        </row>
        <row r="3281">
          <cell r="B3281">
            <v>8033433</v>
          </cell>
          <cell r="C3281">
            <v>803</v>
          </cell>
          <cell r="D3281" t="str">
            <v>South Gloucestershire</v>
          </cell>
          <cell r="E3281">
            <v>3433</v>
          </cell>
          <cell r="F3281" t="str">
            <v>St Mary's Church of England Primary School, Yate</v>
          </cell>
          <cell r="G3281" t="str">
            <v>Maintained</v>
          </cell>
          <cell r="H3281" t="str">
            <v>Voluntary aided school</v>
          </cell>
          <cell r="I3281">
            <v>30215</v>
          </cell>
          <cell r="J3281">
            <v>50684.399999999994</v>
          </cell>
        </row>
        <row r="3282">
          <cell r="B3282">
            <v>8033434</v>
          </cell>
          <cell r="C3282">
            <v>803</v>
          </cell>
          <cell r="D3282" t="str">
            <v>South Gloucestershire</v>
          </cell>
          <cell r="E3282">
            <v>3434</v>
          </cell>
          <cell r="F3282" t="str">
            <v>Our Lady of Lourdes Catholic Primary School</v>
          </cell>
          <cell r="G3282" t="str">
            <v>Maintained</v>
          </cell>
          <cell r="H3282" t="str">
            <v>Voluntary aided school</v>
          </cell>
          <cell r="I3282">
            <v>14005</v>
          </cell>
          <cell r="J3282">
            <v>19117.8</v>
          </cell>
        </row>
        <row r="3283">
          <cell r="B3283">
            <v>8033435</v>
          </cell>
          <cell r="C3283">
            <v>803</v>
          </cell>
          <cell r="D3283" t="str">
            <v>South Gloucestershire</v>
          </cell>
          <cell r="E3283">
            <v>3435</v>
          </cell>
          <cell r="F3283" t="str">
            <v>Holy Family Catholic Primary School</v>
          </cell>
          <cell r="G3283" t="str">
            <v>Maintained</v>
          </cell>
          <cell r="H3283" t="str">
            <v>Voluntary aided school</v>
          </cell>
          <cell r="I3283">
            <v>16210</v>
          </cell>
          <cell r="J3283">
            <v>23786.1</v>
          </cell>
        </row>
        <row r="3284">
          <cell r="B3284">
            <v>8033436</v>
          </cell>
          <cell r="C3284">
            <v>803</v>
          </cell>
          <cell r="D3284" t="str">
            <v>South Gloucestershire</v>
          </cell>
          <cell r="E3284">
            <v>3436</v>
          </cell>
          <cell r="F3284" t="str">
            <v>Christ The King Catholic Primary School, Thornbury</v>
          </cell>
          <cell r="G3284" t="str">
            <v>Maintained</v>
          </cell>
          <cell r="H3284" t="str">
            <v>Voluntary aided school</v>
          </cell>
          <cell r="I3284">
            <v>16340</v>
          </cell>
          <cell r="J3284">
            <v>30455.1</v>
          </cell>
        </row>
        <row r="3285">
          <cell r="B3285">
            <v>8033437</v>
          </cell>
          <cell r="C3285">
            <v>803</v>
          </cell>
          <cell r="D3285" t="str">
            <v>South Gloucestershire</v>
          </cell>
          <cell r="E3285">
            <v>3437</v>
          </cell>
          <cell r="F3285" t="str">
            <v>St Augustine of Canterbury Catholic Primary School</v>
          </cell>
          <cell r="G3285" t="str">
            <v>Maintained</v>
          </cell>
          <cell r="H3285" t="str">
            <v>Voluntary aided school</v>
          </cell>
          <cell r="I3285">
            <v>10893</v>
          </cell>
          <cell r="J3285">
            <v>19562.399999999998</v>
          </cell>
        </row>
        <row r="3286">
          <cell r="B3286">
            <v>8033438</v>
          </cell>
          <cell r="C3286">
            <v>803</v>
          </cell>
          <cell r="D3286" t="str">
            <v>South Gloucestershire</v>
          </cell>
          <cell r="E3286">
            <v>3438</v>
          </cell>
          <cell r="F3286" t="str">
            <v>St Paul's Catholic Primary School</v>
          </cell>
          <cell r="G3286" t="str">
            <v>Maintained</v>
          </cell>
          <cell r="H3286" t="str">
            <v>Voluntary aided school</v>
          </cell>
          <cell r="I3286">
            <v>18544</v>
          </cell>
          <cell r="J3286">
            <v>33345</v>
          </cell>
        </row>
        <row r="3287">
          <cell r="B3287">
            <v>8403518</v>
          </cell>
          <cell r="C3287">
            <v>840</v>
          </cell>
          <cell r="D3287" t="str">
            <v>County Durham</v>
          </cell>
          <cell r="E3287">
            <v>3518</v>
          </cell>
          <cell r="F3287" t="str">
            <v>Woodham Burn Community Primary School</v>
          </cell>
          <cell r="G3287" t="str">
            <v>Maintained</v>
          </cell>
          <cell r="H3287" t="str">
            <v>Community school</v>
          </cell>
          <cell r="I3287">
            <v>14265</v>
          </cell>
          <cell r="J3287">
            <v>18673.199999999997</v>
          </cell>
        </row>
        <row r="3288">
          <cell r="B3288">
            <v>8017000</v>
          </cell>
          <cell r="C3288">
            <v>801</v>
          </cell>
          <cell r="D3288" t="str">
            <v>Bristol, City of</v>
          </cell>
          <cell r="E3288">
            <v>7000</v>
          </cell>
          <cell r="F3288" t="str">
            <v>Elmfield School for Deaf Children</v>
          </cell>
          <cell r="G3288" t="str">
            <v>Maintained</v>
          </cell>
          <cell r="H3288" t="str">
            <v>Community special school</v>
          </cell>
          <cell r="I3288">
            <v>1038</v>
          </cell>
          <cell r="J3288">
            <v>2667.6</v>
          </cell>
        </row>
        <row r="3289">
          <cell r="B3289">
            <v>8017002</v>
          </cell>
          <cell r="C3289">
            <v>801</v>
          </cell>
          <cell r="D3289" t="str">
            <v>Bristol, City of</v>
          </cell>
          <cell r="E3289">
            <v>7002</v>
          </cell>
          <cell r="F3289" t="str">
            <v>Kingsweston School</v>
          </cell>
          <cell r="G3289" t="str">
            <v>Maintained</v>
          </cell>
          <cell r="H3289" t="str">
            <v>Community special school</v>
          </cell>
          <cell r="I3289">
            <v>1297</v>
          </cell>
          <cell r="J3289">
            <v>3556.7999999999997</v>
          </cell>
        </row>
        <row r="3290">
          <cell r="B3290">
            <v>8017011</v>
          </cell>
          <cell r="C3290">
            <v>801</v>
          </cell>
          <cell r="D3290" t="str">
            <v>Bristol, City of</v>
          </cell>
          <cell r="E3290">
            <v>7011</v>
          </cell>
          <cell r="F3290" t="str">
            <v>Claremont School</v>
          </cell>
          <cell r="G3290" t="str">
            <v>Maintained</v>
          </cell>
          <cell r="H3290" t="str">
            <v>Community special school</v>
          </cell>
          <cell r="I3290">
            <v>1816</v>
          </cell>
          <cell r="J3290">
            <v>6002.0999999999995</v>
          </cell>
        </row>
        <row r="3291">
          <cell r="B3291">
            <v>8017014</v>
          </cell>
          <cell r="C3291">
            <v>801</v>
          </cell>
          <cell r="D3291" t="str">
            <v>Bristol, City of</v>
          </cell>
          <cell r="E3291">
            <v>7014</v>
          </cell>
          <cell r="F3291" t="str">
            <v>New Fosseway School</v>
          </cell>
          <cell r="G3291" t="str">
            <v>Maintained</v>
          </cell>
          <cell r="H3291" t="str">
            <v>Foundation special school</v>
          </cell>
          <cell r="I3291">
            <v>1816</v>
          </cell>
          <cell r="J3291">
            <v>4001.3999999999996</v>
          </cell>
        </row>
        <row r="3292">
          <cell r="B3292">
            <v>8037028</v>
          </cell>
          <cell r="C3292">
            <v>803</v>
          </cell>
          <cell r="D3292" t="str">
            <v>South Gloucestershire</v>
          </cell>
          <cell r="E3292">
            <v>7028</v>
          </cell>
          <cell r="F3292" t="str">
            <v>Warmley Park School</v>
          </cell>
          <cell r="G3292" t="str">
            <v>Maintained</v>
          </cell>
          <cell r="H3292" t="str">
            <v>Community special school</v>
          </cell>
          <cell r="I3292">
            <v>5577</v>
          </cell>
          <cell r="J3292">
            <v>7335.9</v>
          </cell>
        </row>
        <row r="3293">
          <cell r="B3293">
            <v>8027036</v>
          </cell>
          <cell r="C3293">
            <v>802</v>
          </cell>
          <cell r="D3293" t="str">
            <v>North Somerset</v>
          </cell>
          <cell r="E3293">
            <v>7036</v>
          </cell>
          <cell r="F3293" t="str">
            <v>Westhaven School</v>
          </cell>
          <cell r="G3293" t="str">
            <v>Maintained</v>
          </cell>
          <cell r="H3293" t="str">
            <v>Foundation special school</v>
          </cell>
          <cell r="I3293">
            <v>260</v>
          </cell>
          <cell r="J3293">
            <v>1333.8</v>
          </cell>
        </row>
        <row r="3294">
          <cell r="B3294">
            <v>8027037</v>
          </cell>
          <cell r="C3294">
            <v>802</v>
          </cell>
          <cell r="D3294" t="str">
            <v>North Somerset</v>
          </cell>
          <cell r="E3294">
            <v>7037</v>
          </cell>
          <cell r="F3294" t="str">
            <v>Ravenswood School</v>
          </cell>
          <cell r="G3294" t="str">
            <v>Maintained</v>
          </cell>
          <cell r="H3294" t="str">
            <v>Community special school</v>
          </cell>
          <cell r="I3294">
            <v>1168</v>
          </cell>
          <cell r="J3294">
            <v>3556.7999999999997</v>
          </cell>
        </row>
        <row r="3295">
          <cell r="B3295">
            <v>8027039</v>
          </cell>
          <cell r="C3295">
            <v>802</v>
          </cell>
          <cell r="D3295" t="str">
            <v>North Somerset</v>
          </cell>
          <cell r="E3295">
            <v>7039</v>
          </cell>
          <cell r="F3295" t="str">
            <v>Baytree School</v>
          </cell>
          <cell r="G3295" t="str">
            <v>Maintained</v>
          </cell>
          <cell r="H3295" t="str">
            <v>Community special school</v>
          </cell>
          <cell r="I3295">
            <v>1816</v>
          </cell>
          <cell r="J3295">
            <v>4668.2999999999993</v>
          </cell>
        </row>
        <row r="3296">
          <cell r="B3296">
            <v>8017042</v>
          </cell>
          <cell r="C3296">
            <v>801</v>
          </cell>
          <cell r="D3296" t="str">
            <v>Bristol, City of</v>
          </cell>
          <cell r="E3296">
            <v>7042</v>
          </cell>
          <cell r="F3296" t="str">
            <v>Briarwood School</v>
          </cell>
          <cell r="G3296" t="str">
            <v>Maintained</v>
          </cell>
          <cell r="H3296" t="str">
            <v>Community special school</v>
          </cell>
          <cell r="I3296">
            <v>4798</v>
          </cell>
          <cell r="J3296">
            <v>5335.2</v>
          </cell>
        </row>
        <row r="3297">
          <cell r="B3297">
            <v>8221000</v>
          </cell>
          <cell r="C3297">
            <v>822</v>
          </cell>
          <cell r="D3297" t="str">
            <v>Bedford</v>
          </cell>
          <cell r="E3297">
            <v>1000</v>
          </cell>
          <cell r="F3297" t="str">
            <v>Cherry Trees Nursery School</v>
          </cell>
          <cell r="G3297" t="str">
            <v>Maintained</v>
          </cell>
          <cell r="H3297" t="str">
            <v>Local authority nursery school</v>
          </cell>
          <cell r="I3297">
            <v>0</v>
          </cell>
          <cell r="J3297">
            <v>0</v>
          </cell>
        </row>
        <row r="3298">
          <cell r="B3298">
            <v>8221009</v>
          </cell>
          <cell r="C3298">
            <v>822</v>
          </cell>
          <cell r="D3298" t="str">
            <v>Bedford</v>
          </cell>
          <cell r="E3298">
            <v>1009</v>
          </cell>
          <cell r="F3298" t="str">
            <v>Peter Pan Nursery School</v>
          </cell>
          <cell r="G3298" t="str">
            <v>Maintained</v>
          </cell>
          <cell r="H3298" t="str">
            <v>Local authority nursery school</v>
          </cell>
          <cell r="I3298">
            <v>0</v>
          </cell>
          <cell r="J3298">
            <v>0</v>
          </cell>
        </row>
        <row r="3299">
          <cell r="B3299">
            <v>8211014</v>
          </cell>
          <cell r="C3299">
            <v>821</v>
          </cell>
          <cell r="D3299" t="str">
            <v>Luton</v>
          </cell>
          <cell r="E3299">
            <v>1014</v>
          </cell>
          <cell r="F3299" t="str">
            <v>Rothesay Nursery School</v>
          </cell>
          <cell r="G3299" t="str">
            <v>Maintained</v>
          </cell>
          <cell r="H3299" t="str">
            <v>Local authority nursery school</v>
          </cell>
          <cell r="I3299">
            <v>0</v>
          </cell>
          <cell r="J3299">
            <v>0</v>
          </cell>
        </row>
        <row r="3300">
          <cell r="B3300">
            <v>8211015</v>
          </cell>
          <cell r="C3300">
            <v>821</v>
          </cell>
          <cell r="D3300" t="str">
            <v>Luton</v>
          </cell>
          <cell r="E3300">
            <v>1015</v>
          </cell>
          <cell r="F3300" t="str">
            <v>Grasmere Nursery School</v>
          </cell>
          <cell r="G3300" t="str">
            <v>Maintained</v>
          </cell>
          <cell r="H3300" t="str">
            <v>Local authority nursery school</v>
          </cell>
          <cell r="I3300">
            <v>0</v>
          </cell>
          <cell r="J3300">
            <v>0</v>
          </cell>
        </row>
        <row r="3301">
          <cell r="B3301">
            <v>8232002</v>
          </cell>
          <cell r="C3301">
            <v>823</v>
          </cell>
          <cell r="D3301" t="str">
            <v>Central Bedfordshire</v>
          </cell>
          <cell r="E3301">
            <v>2002</v>
          </cell>
          <cell r="F3301" t="str">
            <v>Aspley Guise Lower School</v>
          </cell>
          <cell r="G3301" t="str">
            <v>Maintained</v>
          </cell>
          <cell r="H3301" t="str">
            <v>Community school</v>
          </cell>
          <cell r="I3301">
            <v>17377</v>
          </cell>
          <cell r="J3301">
            <v>29565.899999999998</v>
          </cell>
        </row>
        <row r="3302">
          <cell r="B3302">
            <v>8232003</v>
          </cell>
          <cell r="C3302">
            <v>823</v>
          </cell>
          <cell r="D3302" t="str">
            <v>Central Bedfordshire</v>
          </cell>
          <cell r="E3302">
            <v>2003</v>
          </cell>
          <cell r="F3302" t="str">
            <v>Swallowfield Lower School</v>
          </cell>
          <cell r="G3302" t="str">
            <v>Maintained</v>
          </cell>
          <cell r="H3302" t="str">
            <v>Community school</v>
          </cell>
          <cell r="I3302">
            <v>38384</v>
          </cell>
          <cell r="J3302">
            <v>65800.799999999988</v>
          </cell>
        </row>
        <row r="3303">
          <cell r="B3303">
            <v>8222006</v>
          </cell>
          <cell r="C3303">
            <v>822</v>
          </cell>
          <cell r="D3303" t="str">
            <v>Bedford</v>
          </cell>
          <cell r="E3303">
            <v>2006</v>
          </cell>
          <cell r="F3303" t="str">
            <v>Livingstone Primary School</v>
          </cell>
          <cell r="G3303" t="str">
            <v>Maintained</v>
          </cell>
          <cell r="H3303" t="str">
            <v>Foundation school</v>
          </cell>
          <cell r="I3303">
            <v>27492</v>
          </cell>
          <cell r="J3303">
            <v>48683.7</v>
          </cell>
        </row>
        <row r="3304">
          <cell r="B3304">
            <v>8222007</v>
          </cell>
          <cell r="C3304">
            <v>822</v>
          </cell>
          <cell r="D3304" t="str">
            <v>Bedford</v>
          </cell>
          <cell r="E3304">
            <v>2007</v>
          </cell>
          <cell r="F3304" t="str">
            <v>Edith Cavell Primary School</v>
          </cell>
          <cell r="G3304" t="str">
            <v>Maintained</v>
          </cell>
          <cell r="H3304" t="str">
            <v>Foundation school</v>
          </cell>
          <cell r="I3304">
            <v>19192</v>
          </cell>
          <cell r="J3304">
            <v>31121.999999999996</v>
          </cell>
        </row>
        <row r="3305">
          <cell r="B3305">
            <v>8222009</v>
          </cell>
          <cell r="C3305">
            <v>822</v>
          </cell>
          <cell r="D3305" t="str">
            <v>Bedford</v>
          </cell>
          <cell r="E3305">
            <v>2009</v>
          </cell>
          <cell r="F3305" t="str">
            <v>Castle Newnham School</v>
          </cell>
          <cell r="G3305" t="str">
            <v>Maintained</v>
          </cell>
          <cell r="H3305" t="str">
            <v>Foundation school</v>
          </cell>
          <cell r="I3305">
            <v>56150</v>
          </cell>
          <cell r="J3305">
            <v>95144.4</v>
          </cell>
        </row>
        <row r="3306">
          <cell r="B3306">
            <v>8222013</v>
          </cell>
          <cell r="C3306">
            <v>822</v>
          </cell>
          <cell r="D3306" t="str">
            <v>Bedford</v>
          </cell>
          <cell r="E3306">
            <v>2013</v>
          </cell>
          <cell r="F3306" t="str">
            <v>Priory Primary School</v>
          </cell>
          <cell r="G3306" t="str">
            <v>Maintained</v>
          </cell>
          <cell r="H3306" t="str">
            <v>Foundation school</v>
          </cell>
          <cell r="I3306">
            <v>16858</v>
          </cell>
          <cell r="J3306">
            <v>29121.3</v>
          </cell>
        </row>
        <row r="3307">
          <cell r="B3307">
            <v>8232032</v>
          </cell>
          <cell r="C3307">
            <v>823</v>
          </cell>
          <cell r="D3307" t="str">
            <v>Central Bedfordshire</v>
          </cell>
          <cell r="E3307">
            <v>2032</v>
          </cell>
          <cell r="F3307" t="str">
            <v>Slip End Village School</v>
          </cell>
          <cell r="G3307" t="str">
            <v>Maintained</v>
          </cell>
          <cell r="H3307" t="str">
            <v>Community school</v>
          </cell>
          <cell r="I3307">
            <v>13487</v>
          </cell>
          <cell r="J3307">
            <v>23341.5</v>
          </cell>
        </row>
        <row r="3308">
          <cell r="B3308">
            <v>8222035</v>
          </cell>
          <cell r="C3308">
            <v>822</v>
          </cell>
          <cell r="D3308" t="str">
            <v>Bedford</v>
          </cell>
          <cell r="E3308">
            <v>2035</v>
          </cell>
          <cell r="F3308" t="str">
            <v>Sheerhatch Primary School</v>
          </cell>
          <cell r="G3308" t="str">
            <v>Maintained</v>
          </cell>
          <cell r="H3308" t="str">
            <v>Community school</v>
          </cell>
          <cell r="I3308">
            <v>9726</v>
          </cell>
          <cell r="J3308">
            <v>16672.5</v>
          </cell>
        </row>
        <row r="3309">
          <cell r="B3309">
            <v>8222036</v>
          </cell>
          <cell r="C3309">
            <v>822</v>
          </cell>
          <cell r="D3309" t="str">
            <v>Bedford</v>
          </cell>
          <cell r="E3309">
            <v>2036</v>
          </cell>
          <cell r="F3309" t="str">
            <v>Eileen Wade Primary School</v>
          </cell>
          <cell r="G3309" t="str">
            <v>Maintained</v>
          </cell>
          <cell r="H3309" t="str">
            <v>Foundation school</v>
          </cell>
          <cell r="I3309">
            <v>4280</v>
          </cell>
          <cell r="J3309">
            <v>7113.5999999999995</v>
          </cell>
        </row>
        <row r="3310">
          <cell r="B3310">
            <v>8232038</v>
          </cell>
          <cell r="C3310">
            <v>823</v>
          </cell>
          <cell r="D3310" t="str">
            <v>Central Bedfordshire</v>
          </cell>
          <cell r="E3310">
            <v>2038</v>
          </cell>
          <cell r="F3310" t="str">
            <v>Dunstable Icknield Lower School</v>
          </cell>
          <cell r="G3310" t="str">
            <v>Maintained</v>
          </cell>
          <cell r="H3310" t="str">
            <v>Community school</v>
          </cell>
          <cell r="I3310">
            <v>35402</v>
          </cell>
          <cell r="J3310">
            <v>60910.2</v>
          </cell>
        </row>
        <row r="3311">
          <cell r="B3311">
            <v>8222041</v>
          </cell>
          <cell r="C3311">
            <v>822</v>
          </cell>
          <cell r="D3311" t="str">
            <v>Bedford</v>
          </cell>
          <cell r="E3311">
            <v>2041</v>
          </cell>
          <cell r="F3311" t="str">
            <v>Cotton End Forest School</v>
          </cell>
          <cell r="G3311" t="str">
            <v>Maintained</v>
          </cell>
          <cell r="H3311" t="str">
            <v>Community school</v>
          </cell>
          <cell r="I3311">
            <v>21397</v>
          </cell>
          <cell r="J3311">
            <v>46460.7</v>
          </cell>
        </row>
        <row r="3312">
          <cell r="B3312">
            <v>8222048</v>
          </cell>
          <cell r="C3312">
            <v>822</v>
          </cell>
          <cell r="D3312" t="str">
            <v>Bedford</v>
          </cell>
          <cell r="E3312">
            <v>2048</v>
          </cell>
          <cell r="F3312" t="str">
            <v>Pinchmill Primary School</v>
          </cell>
          <cell r="G3312" t="str">
            <v>Maintained</v>
          </cell>
          <cell r="H3312" t="str">
            <v>Foundation school</v>
          </cell>
          <cell r="I3312">
            <v>7133</v>
          </cell>
          <cell r="J3312">
            <v>9781.1999999999989</v>
          </cell>
        </row>
        <row r="3313">
          <cell r="B3313">
            <v>8232049</v>
          </cell>
          <cell r="C3313">
            <v>823</v>
          </cell>
          <cell r="D3313" t="str">
            <v>Central Bedfordshire</v>
          </cell>
          <cell r="E3313">
            <v>2049</v>
          </cell>
          <cell r="F3313" t="str">
            <v>Flitwick Lower School</v>
          </cell>
          <cell r="G3313" t="str">
            <v>Maintained</v>
          </cell>
          <cell r="H3313" t="str">
            <v>Community school</v>
          </cell>
          <cell r="I3313">
            <v>32549</v>
          </cell>
          <cell r="J3313">
            <v>49795.199999999997</v>
          </cell>
        </row>
        <row r="3314">
          <cell r="B3314">
            <v>8232055</v>
          </cell>
          <cell r="C3314">
            <v>823</v>
          </cell>
          <cell r="D3314" t="str">
            <v>Central Bedfordshire</v>
          </cell>
          <cell r="E3314">
            <v>2055</v>
          </cell>
          <cell r="F3314" t="str">
            <v>Haynes Lower School</v>
          </cell>
          <cell r="G3314" t="str">
            <v>Maintained</v>
          </cell>
          <cell r="H3314" t="str">
            <v>Community school</v>
          </cell>
          <cell r="I3314">
            <v>16210</v>
          </cell>
          <cell r="J3314">
            <v>28454.399999999998</v>
          </cell>
        </row>
        <row r="3315">
          <cell r="B3315">
            <v>8232056</v>
          </cell>
          <cell r="C3315">
            <v>823</v>
          </cell>
          <cell r="D3315" t="str">
            <v>Central Bedfordshire</v>
          </cell>
          <cell r="E3315">
            <v>2056</v>
          </cell>
          <cell r="F3315" t="str">
            <v>Derwent Lower School</v>
          </cell>
          <cell r="G3315" t="str">
            <v>Maintained</v>
          </cell>
          <cell r="H3315" t="str">
            <v>Foundation school</v>
          </cell>
          <cell r="I3315">
            <v>19581</v>
          </cell>
          <cell r="J3315">
            <v>36457.199999999997</v>
          </cell>
        </row>
        <row r="3316">
          <cell r="B3316">
            <v>8232057</v>
          </cell>
          <cell r="C3316">
            <v>823</v>
          </cell>
          <cell r="D3316" t="str">
            <v>Central Bedfordshire</v>
          </cell>
          <cell r="E3316">
            <v>2057</v>
          </cell>
          <cell r="F3316" t="str">
            <v>Houghton Conquest Lower School</v>
          </cell>
          <cell r="G3316" t="str">
            <v>Maintained</v>
          </cell>
          <cell r="H3316" t="str">
            <v>Community school</v>
          </cell>
          <cell r="I3316">
            <v>11153</v>
          </cell>
          <cell r="J3316">
            <v>19562.399999999998</v>
          </cell>
        </row>
        <row r="3317">
          <cell r="B3317">
            <v>8232058</v>
          </cell>
          <cell r="C3317">
            <v>823</v>
          </cell>
          <cell r="D3317" t="str">
            <v>Central Bedfordshire</v>
          </cell>
          <cell r="E3317">
            <v>2058</v>
          </cell>
          <cell r="F3317" t="str">
            <v>Houghton Regis Primary School</v>
          </cell>
          <cell r="G3317" t="str">
            <v>Maintained</v>
          </cell>
          <cell r="H3317" t="str">
            <v>Community school</v>
          </cell>
          <cell r="I3317">
            <v>27881</v>
          </cell>
          <cell r="J3317">
            <v>49350.6</v>
          </cell>
        </row>
        <row r="3318">
          <cell r="B3318">
            <v>8232059</v>
          </cell>
          <cell r="C3318">
            <v>823</v>
          </cell>
          <cell r="D3318" t="str">
            <v>Central Bedfordshire</v>
          </cell>
          <cell r="E3318">
            <v>2059</v>
          </cell>
          <cell r="F3318" t="str">
            <v>Husborne Crawley Lower School</v>
          </cell>
          <cell r="G3318" t="str">
            <v>Maintained</v>
          </cell>
          <cell r="H3318" t="str">
            <v>Community school</v>
          </cell>
          <cell r="I3318">
            <v>4928</v>
          </cell>
          <cell r="J3318">
            <v>8892</v>
          </cell>
        </row>
        <row r="3319">
          <cell r="B3319">
            <v>8222061</v>
          </cell>
          <cell r="C3319">
            <v>822</v>
          </cell>
          <cell r="D3319" t="str">
            <v>Bedford</v>
          </cell>
          <cell r="E3319">
            <v>2061</v>
          </cell>
          <cell r="F3319" t="str">
            <v>Bedford Road Primary School</v>
          </cell>
          <cell r="G3319" t="str">
            <v>Maintained</v>
          </cell>
          <cell r="H3319" t="str">
            <v>Community school</v>
          </cell>
          <cell r="I3319">
            <v>26584</v>
          </cell>
          <cell r="J3319">
            <v>44460</v>
          </cell>
        </row>
        <row r="3320">
          <cell r="B3320">
            <v>8222062</v>
          </cell>
          <cell r="C3320">
            <v>822</v>
          </cell>
          <cell r="D3320" t="str">
            <v>Bedford</v>
          </cell>
          <cell r="E3320">
            <v>2062</v>
          </cell>
          <cell r="F3320" t="str">
            <v>Camestone School</v>
          </cell>
          <cell r="G3320" t="str">
            <v>Maintained</v>
          </cell>
          <cell r="H3320" t="str">
            <v>Community school</v>
          </cell>
          <cell r="I3320">
            <v>37217</v>
          </cell>
          <cell r="J3320">
            <v>68246.099999999991</v>
          </cell>
        </row>
        <row r="3321">
          <cell r="B3321">
            <v>8222063</v>
          </cell>
          <cell r="C3321">
            <v>822</v>
          </cell>
          <cell r="D3321" t="str">
            <v>Bedford</v>
          </cell>
          <cell r="E3321">
            <v>2063</v>
          </cell>
          <cell r="F3321" t="str">
            <v>Kempston Rural Primary School</v>
          </cell>
          <cell r="G3321" t="str">
            <v>Maintained</v>
          </cell>
          <cell r="H3321" t="str">
            <v>Community school</v>
          </cell>
          <cell r="I3321">
            <v>34364</v>
          </cell>
          <cell r="J3321">
            <v>58020.299999999996</v>
          </cell>
        </row>
        <row r="3322">
          <cell r="B3322">
            <v>8222064</v>
          </cell>
          <cell r="C3322">
            <v>822</v>
          </cell>
          <cell r="D3322" t="str">
            <v>Bedford</v>
          </cell>
          <cell r="E3322">
            <v>2064</v>
          </cell>
          <cell r="F3322" t="str">
            <v>Balliol Primary School</v>
          </cell>
          <cell r="G3322" t="str">
            <v>Maintained</v>
          </cell>
          <cell r="H3322" t="str">
            <v>Community school</v>
          </cell>
          <cell r="I3322">
            <v>23212</v>
          </cell>
          <cell r="J3322">
            <v>40680.899999999994</v>
          </cell>
        </row>
        <row r="3323">
          <cell r="B3323">
            <v>8232067</v>
          </cell>
          <cell r="C3323">
            <v>823</v>
          </cell>
          <cell r="D3323" t="str">
            <v>Central Bedfordshire</v>
          </cell>
          <cell r="E3323">
            <v>2067</v>
          </cell>
          <cell r="F3323" t="str">
            <v>Beaudesert Lower School</v>
          </cell>
          <cell r="G3323" t="str">
            <v>Maintained</v>
          </cell>
          <cell r="H3323" t="str">
            <v>Community school</v>
          </cell>
          <cell r="I3323">
            <v>33197</v>
          </cell>
          <cell r="J3323">
            <v>57575.7</v>
          </cell>
        </row>
        <row r="3324">
          <cell r="B3324">
            <v>8232070</v>
          </cell>
          <cell r="C3324">
            <v>823</v>
          </cell>
          <cell r="D3324" t="str">
            <v>Central Bedfordshire</v>
          </cell>
          <cell r="E3324">
            <v>2070</v>
          </cell>
          <cell r="F3324" t="str">
            <v>Thomas Johnson Lower School</v>
          </cell>
          <cell r="G3324" t="str">
            <v>Maintained</v>
          </cell>
          <cell r="H3324" t="str">
            <v>Community school</v>
          </cell>
          <cell r="I3324">
            <v>10893</v>
          </cell>
          <cell r="J3324">
            <v>21118.5</v>
          </cell>
        </row>
        <row r="3325">
          <cell r="B3325">
            <v>8232072</v>
          </cell>
          <cell r="C3325">
            <v>823</v>
          </cell>
          <cell r="D3325" t="str">
            <v>Central Bedfordshire</v>
          </cell>
          <cell r="E3325">
            <v>2072</v>
          </cell>
          <cell r="F3325" t="str">
            <v>Stondon Lower School</v>
          </cell>
          <cell r="G3325" t="str">
            <v>Maintained</v>
          </cell>
          <cell r="H3325" t="str">
            <v>Community school</v>
          </cell>
          <cell r="I3325">
            <v>17896</v>
          </cell>
          <cell r="J3325">
            <v>32455.8</v>
          </cell>
        </row>
        <row r="3326">
          <cell r="B3326">
            <v>8232112</v>
          </cell>
          <cell r="C3326">
            <v>823</v>
          </cell>
          <cell r="D3326" t="str">
            <v>Central Bedfordshire</v>
          </cell>
          <cell r="E3326">
            <v>2112</v>
          </cell>
          <cell r="F3326" t="str">
            <v>Maulden Lower School</v>
          </cell>
          <cell r="G3326" t="str">
            <v>Maintained</v>
          </cell>
          <cell r="H3326" t="str">
            <v>Community school</v>
          </cell>
          <cell r="I3326">
            <v>16340</v>
          </cell>
          <cell r="J3326">
            <v>27565.199999999997</v>
          </cell>
        </row>
        <row r="3327">
          <cell r="B3327">
            <v>8235204</v>
          </cell>
          <cell r="C3327">
            <v>823</v>
          </cell>
          <cell r="D3327" t="str">
            <v>Central Bedfordshire</v>
          </cell>
          <cell r="E3327">
            <v>5204</v>
          </cell>
          <cell r="F3327" t="str">
            <v>Moggerhanger Primary School</v>
          </cell>
          <cell r="G3327" t="str">
            <v>Maintained</v>
          </cell>
          <cell r="H3327" t="str">
            <v>Foundation school</v>
          </cell>
          <cell r="I3327">
            <v>6744</v>
          </cell>
          <cell r="J3327">
            <v>11337.3</v>
          </cell>
        </row>
        <row r="3328">
          <cell r="B3328">
            <v>8232117</v>
          </cell>
          <cell r="C3328">
            <v>823</v>
          </cell>
          <cell r="D3328" t="str">
            <v>Central Bedfordshire</v>
          </cell>
          <cell r="E3328">
            <v>2117</v>
          </cell>
          <cell r="F3328" t="str">
            <v>Potton Lower School</v>
          </cell>
          <cell r="G3328" t="str">
            <v>Maintained</v>
          </cell>
          <cell r="H3328" t="str">
            <v>Foundation school</v>
          </cell>
          <cell r="I3328">
            <v>30993</v>
          </cell>
          <cell r="J3328">
            <v>47794.499999999993</v>
          </cell>
        </row>
        <row r="3329">
          <cell r="B3329">
            <v>8232118</v>
          </cell>
          <cell r="C3329">
            <v>823</v>
          </cell>
          <cell r="D3329" t="str">
            <v>Central Bedfordshire</v>
          </cell>
          <cell r="E3329">
            <v>2118</v>
          </cell>
          <cell r="F3329" t="str">
            <v>Ridgmont Lower School</v>
          </cell>
          <cell r="G3329" t="str">
            <v>Maintained</v>
          </cell>
          <cell r="H3329" t="str">
            <v>Community school</v>
          </cell>
          <cell r="I3329">
            <v>4669</v>
          </cell>
          <cell r="J3329">
            <v>7335.9</v>
          </cell>
        </row>
        <row r="3330">
          <cell r="B3330">
            <v>8232119</v>
          </cell>
          <cell r="C3330">
            <v>823</v>
          </cell>
          <cell r="D3330" t="str">
            <v>Central Bedfordshire</v>
          </cell>
          <cell r="E3330">
            <v>2119</v>
          </cell>
          <cell r="F3330" t="str">
            <v>Laburnum Primary School</v>
          </cell>
          <cell r="G3330" t="str">
            <v>Maintained</v>
          </cell>
          <cell r="H3330" t="str">
            <v>Foundation school</v>
          </cell>
          <cell r="I3330">
            <v>13357</v>
          </cell>
          <cell r="J3330">
            <v>20007</v>
          </cell>
        </row>
        <row r="3331">
          <cell r="B3331">
            <v>8232121</v>
          </cell>
          <cell r="C3331">
            <v>823</v>
          </cell>
          <cell r="D3331" t="str">
            <v>Central Bedfordshire</v>
          </cell>
          <cell r="E3331">
            <v>2121</v>
          </cell>
          <cell r="F3331" t="str">
            <v>Shefford Lower School</v>
          </cell>
          <cell r="G3331" t="str">
            <v>Maintained</v>
          </cell>
          <cell r="H3331" t="str">
            <v>Community school</v>
          </cell>
          <cell r="I3331">
            <v>53427</v>
          </cell>
          <cell r="J3331">
            <v>87586.2</v>
          </cell>
        </row>
        <row r="3332">
          <cell r="B3332">
            <v>8232122</v>
          </cell>
          <cell r="C3332">
            <v>823</v>
          </cell>
          <cell r="D3332" t="str">
            <v>Central Bedfordshire</v>
          </cell>
          <cell r="E3332">
            <v>2122</v>
          </cell>
          <cell r="F3332" t="str">
            <v>Shillington Lower School</v>
          </cell>
          <cell r="G3332" t="str">
            <v>Maintained</v>
          </cell>
          <cell r="H3332" t="str">
            <v>Community school</v>
          </cell>
          <cell r="I3332">
            <v>15561</v>
          </cell>
          <cell r="J3332">
            <v>26453.699999999997</v>
          </cell>
        </row>
        <row r="3333">
          <cell r="B3333">
            <v>8232124</v>
          </cell>
          <cell r="C3333">
            <v>823</v>
          </cell>
          <cell r="D3333" t="str">
            <v>Central Bedfordshire</v>
          </cell>
          <cell r="E3333">
            <v>2124</v>
          </cell>
          <cell r="F3333" t="str">
            <v>Southill Lower School</v>
          </cell>
          <cell r="G3333" t="str">
            <v>Maintained</v>
          </cell>
          <cell r="H3333" t="str">
            <v>Community school</v>
          </cell>
          <cell r="I3333">
            <v>5577</v>
          </cell>
          <cell r="J3333">
            <v>12226.499999999998</v>
          </cell>
        </row>
        <row r="3334">
          <cell r="B3334">
            <v>8232125</v>
          </cell>
          <cell r="C3334">
            <v>823</v>
          </cell>
          <cell r="D3334" t="str">
            <v>Central Bedfordshire</v>
          </cell>
          <cell r="E3334">
            <v>2125</v>
          </cell>
          <cell r="F3334" t="str">
            <v>Stanbridge Lower School</v>
          </cell>
          <cell r="G3334" t="str">
            <v>Maintained</v>
          </cell>
          <cell r="H3334" t="str">
            <v>Community school</v>
          </cell>
          <cell r="I3334">
            <v>13098</v>
          </cell>
          <cell r="J3334">
            <v>16894.8</v>
          </cell>
        </row>
        <row r="3335">
          <cell r="B3335">
            <v>8222128</v>
          </cell>
          <cell r="C3335">
            <v>822</v>
          </cell>
          <cell r="D3335" t="str">
            <v>Bedford</v>
          </cell>
          <cell r="E3335">
            <v>2128</v>
          </cell>
          <cell r="F3335" t="str">
            <v>Broadmead Lower School</v>
          </cell>
          <cell r="G3335" t="str">
            <v>Maintained</v>
          </cell>
          <cell r="H3335" t="str">
            <v>Community school</v>
          </cell>
          <cell r="I3335">
            <v>14524</v>
          </cell>
          <cell r="J3335">
            <v>26453.699999999997</v>
          </cell>
        </row>
        <row r="3336">
          <cell r="B3336">
            <v>8232129</v>
          </cell>
          <cell r="C3336">
            <v>823</v>
          </cell>
          <cell r="D3336" t="str">
            <v>Central Bedfordshire</v>
          </cell>
          <cell r="E3336">
            <v>2129</v>
          </cell>
          <cell r="F3336" t="str">
            <v>Roecroft Lower School</v>
          </cell>
          <cell r="G3336" t="str">
            <v>Maintained</v>
          </cell>
          <cell r="H3336" t="str">
            <v>Community school</v>
          </cell>
          <cell r="I3336">
            <v>53945</v>
          </cell>
          <cell r="J3336">
            <v>87363.9</v>
          </cell>
        </row>
        <row r="3337">
          <cell r="B3337">
            <v>8222135</v>
          </cell>
          <cell r="C3337">
            <v>822</v>
          </cell>
          <cell r="D3337" t="str">
            <v>Bedford</v>
          </cell>
          <cell r="E3337">
            <v>2135</v>
          </cell>
          <cell r="F3337" t="str">
            <v>Thurleigh Primary School</v>
          </cell>
          <cell r="G3337" t="str">
            <v>Maintained</v>
          </cell>
          <cell r="H3337" t="str">
            <v>Foundation school</v>
          </cell>
          <cell r="I3337">
            <v>5966</v>
          </cell>
          <cell r="J3337">
            <v>8669.6999999999989</v>
          </cell>
        </row>
        <row r="3338">
          <cell r="B3338">
            <v>8232136</v>
          </cell>
          <cell r="C3338">
            <v>823</v>
          </cell>
          <cell r="D3338" t="str">
            <v>Central Bedfordshire</v>
          </cell>
          <cell r="E3338">
            <v>2136</v>
          </cell>
          <cell r="F3338" t="str">
            <v>Chalton Lower School</v>
          </cell>
          <cell r="G3338" t="str">
            <v>Maintained</v>
          </cell>
          <cell r="H3338" t="str">
            <v>Community school</v>
          </cell>
          <cell r="I3338">
            <v>8170</v>
          </cell>
          <cell r="J3338">
            <v>14671.8</v>
          </cell>
        </row>
        <row r="3339">
          <cell r="B3339">
            <v>8225205</v>
          </cell>
          <cell r="C3339">
            <v>822</v>
          </cell>
          <cell r="D3339" t="str">
            <v>Bedford</v>
          </cell>
          <cell r="E3339">
            <v>5205</v>
          </cell>
          <cell r="F3339" t="str">
            <v>Turvey Primary School</v>
          </cell>
          <cell r="G3339" t="str">
            <v>Maintained</v>
          </cell>
          <cell r="H3339" t="str">
            <v>Foundation school</v>
          </cell>
          <cell r="I3339">
            <v>8948</v>
          </cell>
          <cell r="J3339">
            <v>12671.099999999999</v>
          </cell>
        </row>
        <row r="3340">
          <cell r="B3340">
            <v>8222141</v>
          </cell>
          <cell r="C3340">
            <v>822</v>
          </cell>
          <cell r="D3340" t="str">
            <v>Bedford</v>
          </cell>
          <cell r="E3340">
            <v>2141</v>
          </cell>
          <cell r="F3340" t="str">
            <v>Wilstead Primary School</v>
          </cell>
          <cell r="G3340" t="str">
            <v>Maintained</v>
          </cell>
          <cell r="H3340" t="str">
            <v>Foundation school</v>
          </cell>
          <cell r="I3340">
            <v>16080</v>
          </cell>
          <cell r="J3340">
            <v>29565.899999999998</v>
          </cell>
        </row>
        <row r="3341">
          <cell r="B3341">
            <v>8232143</v>
          </cell>
          <cell r="C3341">
            <v>823</v>
          </cell>
          <cell r="D3341" t="str">
            <v>Central Bedfordshire</v>
          </cell>
          <cell r="E3341">
            <v>2143</v>
          </cell>
          <cell r="F3341" t="str">
            <v>Woburn Lower School</v>
          </cell>
          <cell r="G3341" t="str">
            <v>Maintained</v>
          </cell>
          <cell r="H3341" t="str">
            <v>Community school</v>
          </cell>
          <cell r="I3341">
            <v>8300</v>
          </cell>
          <cell r="J3341">
            <v>12226.499999999998</v>
          </cell>
        </row>
        <row r="3342">
          <cell r="B3342">
            <v>8222144</v>
          </cell>
          <cell r="C3342">
            <v>822</v>
          </cell>
          <cell r="D3342" t="str">
            <v>Bedford</v>
          </cell>
          <cell r="E3342">
            <v>2144</v>
          </cell>
          <cell r="F3342" t="str">
            <v>Wootton Lower School</v>
          </cell>
          <cell r="G3342" t="str">
            <v>Maintained</v>
          </cell>
          <cell r="H3342" t="str">
            <v>Community school</v>
          </cell>
          <cell r="I3342">
            <v>57057</v>
          </cell>
          <cell r="J3342">
            <v>99590.399999999994</v>
          </cell>
        </row>
        <row r="3343">
          <cell r="B3343">
            <v>8232146</v>
          </cell>
          <cell r="C3343">
            <v>823</v>
          </cell>
          <cell r="D3343" t="str">
            <v>Central Bedfordshire</v>
          </cell>
          <cell r="E3343">
            <v>2146</v>
          </cell>
          <cell r="F3343" t="str">
            <v>Russell Lower School</v>
          </cell>
          <cell r="G3343" t="str">
            <v>Maintained</v>
          </cell>
          <cell r="H3343" t="str">
            <v>Community school</v>
          </cell>
          <cell r="I3343">
            <v>49536</v>
          </cell>
          <cell r="J3343">
            <v>86919.299999999988</v>
          </cell>
        </row>
        <row r="3344">
          <cell r="B3344">
            <v>8232152</v>
          </cell>
          <cell r="C3344">
            <v>823</v>
          </cell>
          <cell r="D3344" t="str">
            <v>Central Bedfordshire</v>
          </cell>
          <cell r="E3344">
            <v>2152</v>
          </cell>
          <cell r="F3344" t="str">
            <v>Watling Lower School</v>
          </cell>
          <cell r="G3344" t="str">
            <v>Maintained</v>
          </cell>
          <cell r="H3344" t="str">
            <v>Community school</v>
          </cell>
          <cell r="I3344">
            <v>14265</v>
          </cell>
          <cell r="J3344">
            <v>25342.199999999997</v>
          </cell>
        </row>
        <row r="3345">
          <cell r="B3345">
            <v>8222156</v>
          </cell>
          <cell r="C3345">
            <v>822</v>
          </cell>
          <cell r="D3345" t="str">
            <v>Bedford</v>
          </cell>
          <cell r="E3345">
            <v>2156</v>
          </cell>
          <cell r="F3345" t="str">
            <v>King's Oak Primary School</v>
          </cell>
          <cell r="G3345" t="str">
            <v>Maintained</v>
          </cell>
          <cell r="H3345" t="str">
            <v>Community school</v>
          </cell>
          <cell r="I3345">
            <v>33586</v>
          </cell>
          <cell r="J3345">
            <v>52907.399999999994</v>
          </cell>
        </row>
        <row r="3346">
          <cell r="B3346">
            <v>8222163</v>
          </cell>
          <cell r="C3346">
            <v>822</v>
          </cell>
          <cell r="D3346" t="str">
            <v>Bedford</v>
          </cell>
          <cell r="E3346">
            <v>2163</v>
          </cell>
          <cell r="F3346" t="str">
            <v>Brickhill Primary School</v>
          </cell>
          <cell r="G3346" t="str">
            <v>Maintained</v>
          </cell>
          <cell r="H3346" t="str">
            <v>Community school</v>
          </cell>
          <cell r="I3346">
            <v>18025</v>
          </cell>
          <cell r="J3346">
            <v>31566.6</v>
          </cell>
        </row>
        <row r="3347">
          <cell r="B3347">
            <v>8232166</v>
          </cell>
          <cell r="C3347">
            <v>823</v>
          </cell>
          <cell r="D3347" t="str">
            <v>Central Bedfordshire</v>
          </cell>
          <cell r="E3347">
            <v>2166</v>
          </cell>
          <cell r="F3347" t="str">
            <v>Thornhill Primary School</v>
          </cell>
          <cell r="G3347" t="str">
            <v>Maintained</v>
          </cell>
          <cell r="H3347" t="str">
            <v>Community school</v>
          </cell>
          <cell r="I3347">
            <v>17118</v>
          </cell>
          <cell r="J3347">
            <v>30677.399999999998</v>
          </cell>
        </row>
        <row r="3348">
          <cell r="B3348">
            <v>8222173</v>
          </cell>
          <cell r="C3348">
            <v>822</v>
          </cell>
          <cell r="D3348" t="str">
            <v>Bedford</v>
          </cell>
          <cell r="E3348">
            <v>2173</v>
          </cell>
          <cell r="F3348" t="str">
            <v>Hazeldene School</v>
          </cell>
          <cell r="G3348" t="str">
            <v>Maintained</v>
          </cell>
          <cell r="H3348" t="str">
            <v>Foundation school</v>
          </cell>
          <cell r="I3348">
            <v>31512</v>
          </cell>
          <cell r="J3348">
            <v>47127.6</v>
          </cell>
        </row>
        <row r="3349">
          <cell r="B3349">
            <v>8232174</v>
          </cell>
          <cell r="C3349">
            <v>823</v>
          </cell>
          <cell r="D3349" t="str">
            <v>Central Bedfordshire</v>
          </cell>
          <cell r="E3349">
            <v>2174</v>
          </cell>
          <cell r="F3349" t="str">
            <v>Kingsmoor Lower School</v>
          </cell>
          <cell r="G3349" t="str">
            <v>Maintained</v>
          </cell>
          <cell r="H3349" t="str">
            <v>Community school</v>
          </cell>
          <cell r="I3349">
            <v>20489</v>
          </cell>
          <cell r="J3349">
            <v>31788.899999999998</v>
          </cell>
        </row>
        <row r="3350">
          <cell r="B3350">
            <v>8232176</v>
          </cell>
          <cell r="C3350">
            <v>823</v>
          </cell>
          <cell r="D3350" t="str">
            <v>Central Bedfordshire</v>
          </cell>
          <cell r="E3350">
            <v>2176</v>
          </cell>
          <cell r="F3350" t="str">
            <v>The Mary Bassett Lower School</v>
          </cell>
          <cell r="G3350" t="str">
            <v>Maintained</v>
          </cell>
          <cell r="H3350" t="str">
            <v>Community school</v>
          </cell>
          <cell r="I3350">
            <v>35531</v>
          </cell>
          <cell r="J3350">
            <v>56908.799999999996</v>
          </cell>
        </row>
        <row r="3351">
          <cell r="B3351">
            <v>8232177</v>
          </cell>
          <cell r="C3351">
            <v>823</v>
          </cell>
          <cell r="D3351" t="str">
            <v>Central Bedfordshire</v>
          </cell>
          <cell r="E3351">
            <v>2177</v>
          </cell>
          <cell r="F3351" t="str">
            <v>Leedon Lower School</v>
          </cell>
          <cell r="G3351" t="str">
            <v>Maintained</v>
          </cell>
          <cell r="H3351" t="str">
            <v>Community school</v>
          </cell>
          <cell r="I3351">
            <v>48369</v>
          </cell>
          <cell r="J3351">
            <v>73359</v>
          </cell>
        </row>
        <row r="3352">
          <cell r="B3352">
            <v>8222183</v>
          </cell>
          <cell r="C3352">
            <v>822</v>
          </cell>
          <cell r="D3352" t="str">
            <v>Bedford</v>
          </cell>
          <cell r="E3352">
            <v>2183</v>
          </cell>
          <cell r="F3352" t="str">
            <v>Scott Primary School</v>
          </cell>
          <cell r="G3352" t="str">
            <v>Maintained</v>
          </cell>
          <cell r="H3352" t="str">
            <v>Community school</v>
          </cell>
          <cell r="I3352">
            <v>48758</v>
          </cell>
          <cell r="J3352">
            <v>75137.399999999994</v>
          </cell>
        </row>
        <row r="3353">
          <cell r="B3353">
            <v>8232184</v>
          </cell>
          <cell r="C3353">
            <v>823</v>
          </cell>
          <cell r="D3353" t="str">
            <v>Central Bedfordshire</v>
          </cell>
          <cell r="E3353">
            <v>2184</v>
          </cell>
          <cell r="F3353" t="str">
            <v>Heathwood Lower School</v>
          </cell>
          <cell r="G3353" t="str">
            <v>Maintained</v>
          </cell>
          <cell r="H3353" t="str">
            <v>Community school</v>
          </cell>
          <cell r="I3353">
            <v>19841</v>
          </cell>
          <cell r="J3353">
            <v>35345.699999999997</v>
          </cell>
        </row>
        <row r="3354">
          <cell r="B3354">
            <v>8232188</v>
          </cell>
          <cell r="C3354">
            <v>823</v>
          </cell>
          <cell r="D3354" t="str">
            <v>Central Bedfordshire</v>
          </cell>
          <cell r="E3354">
            <v>2188</v>
          </cell>
          <cell r="F3354" t="str">
            <v>Linslade Lower School</v>
          </cell>
          <cell r="G3354" t="str">
            <v>Maintained</v>
          </cell>
          <cell r="H3354" t="str">
            <v>Community school</v>
          </cell>
          <cell r="I3354">
            <v>23083</v>
          </cell>
          <cell r="J3354">
            <v>32678.1</v>
          </cell>
        </row>
        <row r="3355">
          <cell r="B3355">
            <v>8232189</v>
          </cell>
          <cell r="C3355">
            <v>823</v>
          </cell>
          <cell r="D3355" t="str">
            <v>Central Bedfordshire</v>
          </cell>
          <cell r="E3355">
            <v>2189</v>
          </cell>
          <cell r="F3355" t="str">
            <v>Dovery Down Lower School</v>
          </cell>
          <cell r="G3355" t="str">
            <v>Maintained</v>
          </cell>
          <cell r="H3355" t="str">
            <v>Community school</v>
          </cell>
          <cell r="I3355">
            <v>18544</v>
          </cell>
          <cell r="J3355">
            <v>32678.1</v>
          </cell>
        </row>
        <row r="3356">
          <cell r="B3356">
            <v>8232201</v>
          </cell>
          <cell r="C3356">
            <v>823</v>
          </cell>
          <cell r="D3356" t="str">
            <v>Central Bedfordshire</v>
          </cell>
          <cell r="E3356">
            <v>2201</v>
          </cell>
          <cell r="F3356" t="str">
            <v>Clipstone Brook Lower School</v>
          </cell>
          <cell r="G3356" t="str">
            <v>Maintained</v>
          </cell>
          <cell r="H3356" t="str">
            <v>Community school</v>
          </cell>
          <cell r="I3356">
            <v>21656</v>
          </cell>
          <cell r="J3356">
            <v>47127.6</v>
          </cell>
        </row>
        <row r="3357">
          <cell r="B3357">
            <v>8232202</v>
          </cell>
          <cell r="C3357">
            <v>823</v>
          </cell>
          <cell r="D3357" t="str">
            <v>Central Bedfordshire</v>
          </cell>
          <cell r="E3357">
            <v>2202</v>
          </cell>
          <cell r="F3357" t="str">
            <v>Robert Peel Primary School</v>
          </cell>
          <cell r="G3357" t="str">
            <v>Maintained</v>
          </cell>
          <cell r="H3357" t="str">
            <v>Foundation school</v>
          </cell>
          <cell r="I3357">
            <v>25287</v>
          </cell>
          <cell r="J3357">
            <v>34678.799999999996</v>
          </cell>
        </row>
        <row r="3358">
          <cell r="B3358">
            <v>8232203</v>
          </cell>
          <cell r="C3358">
            <v>823</v>
          </cell>
          <cell r="D3358" t="str">
            <v>Central Bedfordshire</v>
          </cell>
          <cell r="E3358">
            <v>2203</v>
          </cell>
          <cell r="F3358" t="str">
            <v>Southcott Lower School</v>
          </cell>
          <cell r="G3358" t="str">
            <v>Maintained</v>
          </cell>
          <cell r="H3358" t="str">
            <v>Community school</v>
          </cell>
          <cell r="I3358">
            <v>36958</v>
          </cell>
          <cell r="J3358">
            <v>66245.399999999994</v>
          </cell>
        </row>
        <row r="3359">
          <cell r="B3359">
            <v>8232213</v>
          </cell>
          <cell r="C3359">
            <v>823</v>
          </cell>
          <cell r="D3359" t="str">
            <v>Central Bedfordshire</v>
          </cell>
          <cell r="E3359">
            <v>2213</v>
          </cell>
          <cell r="F3359" t="str">
            <v>Templefield Lower School</v>
          </cell>
          <cell r="G3359" t="str">
            <v>Maintained</v>
          </cell>
          <cell r="H3359" t="str">
            <v>Community school</v>
          </cell>
          <cell r="I3359">
            <v>30085</v>
          </cell>
          <cell r="J3359">
            <v>51573.599999999999</v>
          </cell>
        </row>
        <row r="3360">
          <cell r="B3360">
            <v>8232218</v>
          </cell>
          <cell r="C3360">
            <v>823</v>
          </cell>
          <cell r="D3360" t="str">
            <v>Central Bedfordshire</v>
          </cell>
          <cell r="E3360">
            <v>2218</v>
          </cell>
          <cell r="F3360" t="str">
            <v>Hockliffe Lower School</v>
          </cell>
          <cell r="G3360" t="str">
            <v>Maintained</v>
          </cell>
          <cell r="H3360" t="str">
            <v>Community school</v>
          </cell>
          <cell r="I3360">
            <v>8559</v>
          </cell>
          <cell r="J3360">
            <v>16227.9</v>
          </cell>
        </row>
        <row r="3361">
          <cell r="B3361">
            <v>8212225</v>
          </cell>
          <cell r="C3361">
            <v>821</v>
          </cell>
          <cell r="D3361" t="str">
            <v>Luton</v>
          </cell>
          <cell r="E3361">
            <v>2225</v>
          </cell>
          <cell r="F3361" t="str">
            <v>Denbigh Primary School</v>
          </cell>
          <cell r="G3361" t="str">
            <v>Maintained</v>
          </cell>
          <cell r="H3361" t="str">
            <v>Community school</v>
          </cell>
          <cell r="I3361">
            <v>52778</v>
          </cell>
          <cell r="J3361">
            <v>89809.2</v>
          </cell>
        </row>
        <row r="3362">
          <cell r="B3362">
            <v>8212237</v>
          </cell>
          <cell r="C3362">
            <v>821</v>
          </cell>
          <cell r="D3362" t="str">
            <v>Luton</v>
          </cell>
          <cell r="E3362">
            <v>2237</v>
          </cell>
          <cell r="F3362" t="str">
            <v>Maidenhall Primary School</v>
          </cell>
          <cell r="G3362" t="str">
            <v>Maintained</v>
          </cell>
          <cell r="H3362" t="str">
            <v>Community school</v>
          </cell>
          <cell r="I3362">
            <v>51741</v>
          </cell>
          <cell r="J3362">
            <v>88253.099999999991</v>
          </cell>
        </row>
        <row r="3363">
          <cell r="B3363">
            <v>8212239</v>
          </cell>
          <cell r="C3363">
            <v>821</v>
          </cell>
          <cell r="D3363" t="str">
            <v>Luton</v>
          </cell>
          <cell r="E3363">
            <v>2239</v>
          </cell>
          <cell r="F3363" t="str">
            <v>Norton Road Primary School</v>
          </cell>
          <cell r="G3363" t="str">
            <v>Maintained</v>
          </cell>
          <cell r="H3363" t="str">
            <v>Community school</v>
          </cell>
          <cell r="I3363">
            <v>33975</v>
          </cell>
          <cell r="J3363">
            <v>43793.1</v>
          </cell>
        </row>
        <row r="3364">
          <cell r="B3364">
            <v>8212243</v>
          </cell>
          <cell r="C3364">
            <v>821</v>
          </cell>
          <cell r="D3364" t="str">
            <v>Luton</v>
          </cell>
          <cell r="E3364">
            <v>2243</v>
          </cell>
          <cell r="F3364" t="str">
            <v>St Matthew's Primary School</v>
          </cell>
          <cell r="G3364" t="str">
            <v>Maintained</v>
          </cell>
          <cell r="H3364" t="str">
            <v>Community school</v>
          </cell>
          <cell r="I3364">
            <v>71840</v>
          </cell>
          <cell r="J3364">
            <v>116485.2</v>
          </cell>
        </row>
        <row r="3365">
          <cell r="B3365">
            <v>8212244</v>
          </cell>
          <cell r="C3365">
            <v>821</v>
          </cell>
          <cell r="D3365" t="str">
            <v>Luton</v>
          </cell>
          <cell r="E3365">
            <v>2244</v>
          </cell>
          <cell r="F3365" t="str">
            <v>Stopsley Community Primary School</v>
          </cell>
          <cell r="G3365" t="str">
            <v>Maintained</v>
          </cell>
          <cell r="H3365" t="str">
            <v>Community school</v>
          </cell>
          <cell r="I3365">
            <v>30085</v>
          </cell>
          <cell r="J3365">
            <v>54241.2</v>
          </cell>
        </row>
        <row r="3366">
          <cell r="B3366">
            <v>8212247</v>
          </cell>
          <cell r="C3366">
            <v>821</v>
          </cell>
          <cell r="D3366" t="str">
            <v>Luton</v>
          </cell>
          <cell r="E3366">
            <v>2247</v>
          </cell>
          <cell r="F3366" t="str">
            <v>Parklea Primary School</v>
          </cell>
          <cell r="G3366" t="str">
            <v>Maintained</v>
          </cell>
          <cell r="H3366" t="str">
            <v>Community school</v>
          </cell>
          <cell r="I3366">
            <v>27492</v>
          </cell>
          <cell r="J3366">
            <v>46460.7</v>
          </cell>
        </row>
        <row r="3367">
          <cell r="B3367">
            <v>8212250</v>
          </cell>
          <cell r="C3367">
            <v>821</v>
          </cell>
          <cell r="D3367" t="str">
            <v>Luton</v>
          </cell>
          <cell r="E3367">
            <v>2250</v>
          </cell>
          <cell r="F3367" t="str">
            <v>The Meads Primary School</v>
          </cell>
          <cell r="G3367" t="str">
            <v>Maintained</v>
          </cell>
          <cell r="H3367" t="str">
            <v>Community school</v>
          </cell>
          <cell r="I3367">
            <v>30993</v>
          </cell>
          <cell r="J3367">
            <v>42459.299999999996</v>
          </cell>
        </row>
        <row r="3368">
          <cell r="B3368">
            <v>8212256</v>
          </cell>
          <cell r="C3368">
            <v>821</v>
          </cell>
          <cell r="D3368" t="str">
            <v>Luton</v>
          </cell>
          <cell r="E3368">
            <v>2256</v>
          </cell>
          <cell r="F3368" t="str">
            <v>Putteridge Primary School</v>
          </cell>
          <cell r="G3368" t="str">
            <v>Maintained</v>
          </cell>
          <cell r="H3368" t="str">
            <v>Community school</v>
          </cell>
          <cell r="I3368">
            <v>49407</v>
          </cell>
          <cell r="J3368">
            <v>78249.599999999991</v>
          </cell>
        </row>
        <row r="3369">
          <cell r="B3369">
            <v>8212259</v>
          </cell>
          <cell r="C3369">
            <v>821</v>
          </cell>
          <cell r="D3369" t="str">
            <v>Luton</v>
          </cell>
          <cell r="E3369">
            <v>2259</v>
          </cell>
          <cell r="F3369" t="str">
            <v>Downside Primary School</v>
          </cell>
          <cell r="G3369" t="str">
            <v>Maintained</v>
          </cell>
          <cell r="H3369" t="str">
            <v>Community school</v>
          </cell>
          <cell r="I3369">
            <v>80269</v>
          </cell>
          <cell r="J3369">
            <v>125821.79999999999</v>
          </cell>
        </row>
        <row r="3370">
          <cell r="B3370">
            <v>8212262</v>
          </cell>
          <cell r="C3370">
            <v>821</v>
          </cell>
          <cell r="D3370" t="str">
            <v>Luton</v>
          </cell>
          <cell r="E3370">
            <v>2262</v>
          </cell>
          <cell r="F3370" t="str">
            <v>Warden Hill Infant School</v>
          </cell>
          <cell r="G3370" t="str">
            <v>Maintained</v>
          </cell>
          <cell r="H3370" t="str">
            <v>Community school</v>
          </cell>
          <cell r="I3370">
            <v>75860</v>
          </cell>
          <cell r="J3370">
            <v>120931.2</v>
          </cell>
        </row>
        <row r="3371">
          <cell r="B3371">
            <v>8212263</v>
          </cell>
          <cell r="C3371">
            <v>821</v>
          </cell>
          <cell r="D3371" t="str">
            <v>Luton</v>
          </cell>
          <cell r="E3371">
            <v>2263</v>
          </cell>
          <cell r="F3371" t="str">
            <v>Surrey Street Primary School</v>
          </cell>
          <cell r="G3371" t="str">
            <v>Maintained</v>
          </cell>
          <cell r="H3371" t="str">
            <v>Community school</v>
          </cell>
          <cell r="I3371">
            <v>29955</v>
          </cell>
          <cell r="J3371">
            <v>43348.5</v>
          </cell>
        </row>
        <row r="3372">
          <cell r="B3372">
            <v>8212264</v>
          </cell>
          <cell r="C3372">
            <v>821</v>
          </cell>
          <cell r="D3372" t="str">
            <v>Luton</v>
          </cell>
          <cell r="E3372">
            <v>2264</v>
          </cell>
          <cell r="F3372" t="str">
            <v>Foxdell Infant School</v>
          </cell>
          <cell r="G3372" t="str">
            <v>Maintained</v>
          </cell>
          <cell r="H3372" t="str">
            <v>Community school</v>
          </cell>
          <cell r="I3372">
            <v>53167</v>
          </cell>
          <cell r="J3372">
            <v>80694.899999999994</v>
          </cell>
        </row>
        <row r="3373">
          <cell r="B3373">
            <v>8212266</v>
          </cell>
          <cell r="C3373">
            <v>821</v>
          </cell>
          <cell r="D3373" t="str">
            <v>Luton</v>
          </cell>
          <cell r="E3373">
            <v>2266</v>
          </cell>
          <cell r="F3373" t="str">
            <v>Pirton Hill Primary School</v>
          </cell>
          <cell r="G3373" t="str">
            <v>Maintained</v>
          </cell>
          <cell r="H3373" t="str">
            <v>Community school</v>
          </cell>
          <cell r="I3373">
            <v>23342</v>
          </cell>
          <cell r="J3373">
            <v>32233.499999999996</v>
          </cell>
        </row>
        <row r="3374">
          <cell r="B3374">
            <v>8212272</v>
          </cell>
          <cell r="C3374">
            <v>821</v>
          </cell>
          <cell r="D3374" t="str">
            <v>Luton</v>
          </cell>
          <cell r="E3374">
            <v>2272</v>
          </cell>
          <cell r="F3374" t="str">
            <v>Icknield Primary School</v>
          </cell>
          <cell r="G3374" t="str">
            <v>Maintained</v>
          </cell>
          <cell r="H3374" t="str">
            <v>Community school</v>
          </cell>
          <cell r="I3374">
            <v>49277</v>
          </cell>
          <cell r="J3374">
            <v>78471.899999999994</v>
          </cell>
        </row>
        <row r="3375">
          <cell r="B3375">
            <v>8212274</v>
          </cell>
          <cell r="C3375">
            <v>821</v>
          </cell>
          <cell r="D3375" t="str">
            <v>Luton</v>
          </cell>
          <cell r="E3375">
            <v>2274</v>
          </cell>
          <cell r="F3375" t="str">
            <v>Hillborough Infant School</v>
          </cell>
          <cell r="G3375" t="str">
            <v>Maintained</v>
          </cell>
          <cell r="H3375" t="str">
            <v>Community school</v>
          </cell>
          <cell r="I3375">
            <v>45776</v>
          </cell>
          <cell r="J3375">
            <v>70024.5</v>
          </cell>
        </row>
        <row r="3376">
          <cell r="B3376">
            <v>8212276</v>
          </cell>
          <cell r="C3376">
            <v>821</v>
          </cell>
          <cell r="D3376" t="str">
            <v>Luton</v>
          </cell>
          <cell r="E3376">
            <v>2276</v>
          </cell>
          <cell r="F3376" t="str">
            <v>Someries Infant School</v>
          </cell>
          <cell r="G3376" t="str">
            <v>Maintained</v>
          </cell>
          <cell r="H3376" t="str">
            <v>Foundation school</v>
          </cell>
          <cell r="I3376">
            <v>40848</v>
          </cell>
          <cell r="J3376">
            <v>65578.5</v>
          </cell>
        </row>
        <row r="3377">
          <cell r="B3377">
            <v>8212278</v>
          </cell>
          <cell r="C3377">
            <v>821</v>
          </cell>
          <cell r="D3377" t="str">
            <v>Luton</v>
          </cell>
          <cell r="E3377">
            <v>2278</v>
          </cell>
          <cell r="F3377" t="str">
            <v>William Austin Infant School</v>
          </cell>
          <cell r="G3377" t="str">
            <v>Maintained</v>
          </cell>
          <cell r="H3377" t="str">
            <v>Community school</v>
          </cell>
          <cell r="I3377">
            <v>80788</v>
          </cell>
          <cell r="J3377">
            <v>128489.4</v>
          </cell>
        </row>
        <row r="3378">
          <cell r="B3378">
            <v>8232279</v>
          </cell>
          <cell r="C3378">
            <v>823</v>
          </cell>
          <cell r="D3378" t="str">
            <v>Central Bedfordshire</v>
          </cell>
          <cell r="E3378">
            <v>2279</v>
          </cell>
          <cell r="F3378" t="str">
            <v>Tithe Farm Primary School</v>
          </cell>
          <cell r="G3378" t="str">
            <v>Maintained</v>
          </cell>
          <cell r="H3378" t="str">
            <v>Community school</v>
          </cell>
          <cell r="I3378">
            <v>25806</v>
          </cell>
          <cell r="J3378">
            <v>48239.1</v>
          </cell>
        </row>
        <row r="3379">
          <cell r="B3379">
            <v>8212283</v>
          </cell>
          <cell r="C3379">
            <v>821</v>
          </cell>
          <cell r="D3379" t="str">
            <v>Luton</v>
          </cell>
          <cell r="E3379">
            <v>2283</v>
          </cell>
          <cell r="F3379" t="str">
            <v>Wigmore Primary</v>
          </cell>
          <cell r="G3379" t="str">
            <v>Maintained</v>
          </cell>
          <cell r="H3379" t="str">
            <v>Community school</v>
          </cell>
          <cell r="I3379">
            <v>40329</v>
          </cell>
          <cell r="J3379">
            <v>68468.399999999994</v>
          </cell>
        </row>
        <row r="3380">
          <cell r="B3380">
            <v>8222287</v>
          </cell>
          <cell r="C3380">
            <v>822</v>
          </cell>
          <cell r="D3380" t="str">
            <v>Bedford</v>
          </cell>
          <cell r="E3380">
            <v>2287</v>
          </cell>
          <cell r="F3380" t="str">
            <v>Kymbrook Primary School</v>
          </cell>
          <cell r="G3380" t="str">
            <v>Maintained</v>
          </cell>
          <cell r="H3380" t="str">
            <v>Foundation school</v>
          </cell>
          <cell r="I3380">
            <v>5577</v>
          </cell>
          <cell r="J3380">
            <v>8669.6999999999989</v>
          </cell>
        </row>
        <row r="3381">
          <cell r="B3381">
            <v>8232289</v>
          </cell>
          <cell r="C3381">
            <v>823</v>
          </cell>
          <cell r="D3381" t="str">
            <v>Central Bedfordshire</v>
          </cell>
          <cell r="E3381">
            <v>2289</v>
          </cell>
          <cell r="F3381" t="str">
            <v>Greenleas School</v>
          </cell>
          <cell r="G3381" t="str">
            <v>Maintained</v>
          </cell>
          <cell r="H3381" t="str">
            <v>Community school</v>
          </cell>
          <cell r="I3381">
            <v>73786</v>
          </cell>
          <cell r="J3381">
            <v>126044.09999999999</v>
          </cell>
        </row>
        <row r="3382">
          <cell r="B3382">
            <v>8212293</v>
          </cell>
          <cell r="C3382">
            <v>821</v>
          </cell>
          <cell r="D3382" t="str">
            <v>Luton</v>
          </cell>
          <cell r="E3382">
            <v>2293</v>
          </cell>
          <cell r="F3382" t="str">
            <v>Bramingham Primary School</v>
          </cell>
          <cell r="G3382" t="str">
            <v>Maintained</v>
          </cell>
          <cell r="H3382" t="str">
            <v>Community school</v>
          </cell>
          <cell r="I3382">
            <v>35661</v>
          </cell>
          <cell r="J3382">
            <v>62910.899999999994</v>
          </cell>
        </row>
        <row r="3383">
          <cell r="B3383">
            <v>8233001</v>
          </cell>
          <cell r="C3383">
            <v>823</v>
          </cell>
          <cell r="D3383" t="str">
            <v>Central Bedfordshire</v>
          </cell>
          <cell r="E3383">
            <v>3001</v>
          </cell>
          <cell r="F3383" t="str">
            <v>St Andrew's CofE VC Lower School</v>
          </cell>
          <cell r="G3383" t="str">
            <v>Maintained</v>
          </cell>
          <cell r="H3383" t="str">
            <v>Voluntary controlled school</v>
          </cell>
          <cell r="I3383">
            <v>68988</v>
          </cell>
          <cell r="J3383">
            <v>124043.4</v>
          </cell>
        </row>
        <row r="3384">
          <cell r="B3384">
            <v>8233006</v>
          </cell>
          <cell r="C3384">
            <v>823</v>
          </cell>
          <cell r="D3384" t="str">
            <v>Central Bedfordshire</v>
          </cell>
          <cell r="E3384">
            <v>3006</v>
          </cell>
          <cell r="F3384" t="str">
            <v>Dunton CofE VC Lower School</v>
          </cell>
          <cell r="G3384" t="str">
            <v>Maintained</v>
          </cell>
          <cell r="H3384" t="str">
            <v>Voluntary controlled school</v>
          </cell>
          <cell r="I3384">
            <v>8429</v>
          </cell>
          <cell r="J3384">
            <v>13782.599999999999</v>
          </cell>
        </row>
        <row r="3385">
          <cell r="B3385">
            <v>8223011</v>
          </cell>
          <cell r="C3385">
            <v>822</v>
          </cell>
          <cell r="D3385" t="str">
            <v>Bedford</v>
          </cell>
          <cell r="E3385">
            <v>3011</v>
          </cell>
          <cell r="F3385" t="str">
            <v>Renhold VC Primary School</v>
          </cell>
          <cell r="G3385" t="str">
            <v>Maintained</v>
          </cell>
          <cell r="H3385" t="str">
            <v>Voluntary controlled school</v>
          </cell>
          <cell r="I3385">
            <v>18155</v>
          </cell>
          <cell r="J3385">
            <v>30677.399999999998</v>
          </cell>
        </row>
        <row r="3386">
          <cell r="B3386">
            <v>8233012</v>
          </cell>
          <cell r="C3386">
            <v>823</v>
          </cell>
          <cell r="D3386" t="str">
            <v>Central Bedfordshire</v>
          </cell>
          <cell r="E3386">
            <v>3012</v>
          </cell>
          <cell r="F3386" t="str">
            <v>St Swithun's Church of England VC Primary School</v>
          </cell>
          <cell r="G3386" t="str">
            <v>Maintained</v>
          </cell>
          <cell r="H3386" t="str">
            <v>Voluntary controlled school</v>
          </cell>
          <cell r="I3386">
            <v>17507</v>
          </cell>
          <cell r="J3386">
            <v>29788.199999999997</v>
          </cell>
        </row>
        <row r="3387">
          <cell r="B3387">
            <v>8233013</v>
          </cell>
          <cell r="C3387">
            <v>823</v>
          </cell>
          <cell r="D3387" t="str">
            <v>Central Bedfordshire</v>
          </cell>
          <cell r="E3387">
            <v>3013</v>
          </cell>
          <cell r="F3387" t="str">
            <v>Silsoe CofE VC Lower School</v>
          </cell>
          <cell r="G3387" t="str">
            <v>Maintained</v>
          </cell>
          <cell r="H3387" t="str">
            <v>Voluntary controlled school</v>
          </cell>
          <cell r="I3387">
            <v>34105</v>
          </cell>
          <cell r="J3387">
            <v>53796.6</v>
          </cell>
        </row>
        <row r="3388">
          <cell r="B3388">
            <v>8233017</v>
          </cell>
          <cell r="C3388">
            <v>823</v>
          </cell>
          <cell r="D3388" t="str">
            <v>Central Bedfordshire</v>
          </cell>
          <cell r="E3388">
            <v>3017</v>
          </cell>
          <cell r="F3388" t="str">
            <v>Wrestlingworth CofE VC Lower School</v>
          </cell>
          <cell r="G3388" t="str">
            <v>Maintained</v>
          </cell>
          <cell r="H3388" t="str">
            <v>Voluntary controlled school</v>
          </cell>
          <cell r="I3388">
            <v>7003</v>
          </cell>
          <cell r="J3388">
            <v>10892.699999999999</v>
          </cell>
        </row>
        <row r="3389">
          <cell r="B3389">
            <v>8223018</v>
          </cell>
          <cell r="C3389">
            <v>822</v>
          </cell>
          <cell r="D3389" t="str">
            <v>Bedford</v>
          </cell>
          <cell r="E3389">
            <v>3018</v>
          </cell>
          <cell r="F3389" t="str">
            <v>Carlton CofE Primary School</v>
          </cell>
          <cell r="G3389" t="str">
            <v>Maintained</v>
          </cell>
          <cell r="H3389" t="str">
            <v>Voluntary controlled school</v>
          </cell>
          <cell r="I3389">
            <v>8170</v>
          </cell>
          <cell r="J3389">
            <v>14227.199999999999</v>
          </cell>
        </row>
        <row r="3390">
          <cell r="B3390">
            <v>8223020</v>
          </cell>
          <cell r="C3390">
            <v>822</v>
          </cell>
          <cell r="D3390" t="str">
            <v>Bedford</v>
          </cell>
          <cell r="E3390">
            <v>3020</v>
          </cell>
          <cell r="F3390" t="str">
            <v>Bromham CofE Primary School</v>
          </cell>
          <cell r="G3390" t="str">
            <v>Maintained</v>
          </cell>
          <cell r="H3390" t="str">
            <v>Voluntary controlled school</v>
          </cell>
          <cell r="I3390">
            <v>39551</v>
          </cell>
          <cell r="J3390">
            <v>65578.5</v>
          </cell>
        </row>
        <row r="3391">
          <cell r="B3391">
            <v>8223023</v>
          </cell>
          <cell r="C3391">
            <v>822</v>
          </cell>
          <cell r="D3391" t="str">
            <v>Bedford</v>
          </cell>
          <cell r="E3391">
            <v>3023</v>
          </cell>
          <cell r="F3391" t="str">
            <v>Milton Ernest CofE Primary School</v>
          </cell>
          <cell r="G3391" t="str">
            <v>Maintained</v>
          </cell>
          <cell r="H3391" t="str">
            <v>Voluntary controlled school</v>
          </cell>
          <cell r="I3391">
            <v>4928</v>
          </cell>
          <cell r="J3391">
            <v>8892</v>
          </cell>
        </row>
        <row r="3392">
          <cell r="B3392">
            <v>8223300</v>
          </cell>
          <cell r="C3392">
            <v>822</v>
          </cell>
          <cell r="D3392" t="str">
            <v>Bedford</v>
          </cell>
          <cell r="E3392">
            <v>3300</v>
          </cell>
          <cell r="F3392" t="str">
            <v>St James' Church of England VA Primary School</v>
          </cell>
          <cell r="G3392" t="str">
            <v>Maintained</v>
          </cell>
          <cell r="H3392" t="str">
            <v>Voluntary aided school</v>
          </cell>
          <cell r="I3392">
            <v>16729</v>
          </cell>
          <cell r="J3392">
            <v>28454.399999999998</v>
          </cell>
        </row>
        <row r="3393">
          <cell r="B3393">
            <v>8233302</v>
          </cell>
          <cell r="C3393">
            <v>823</v>
          </cell>
          <cell r="D3393" t="str">
            <v>Central Bedfordshire</v>
          </cell>
          <cell r="E3393">
            <v>3302</v>
          </cell>
          <cell r="F3393" t="str">
            <v>John Donne Church of England Primary School</v>
          </cell>
          <cell r="G3393" t="str">
            <v>Maintained</v>
          </cell>
          <cell r="H3393" t="str">
            <v>Voluntary aided school</v>
          </cell>
          <cell r="I3393">
            <v>8948</v>
          </cell>
          <cell r="J3393">
            <v>16672.5</v>
          </cell>
        </row>
        <row r="3394">
          <cell r="B3394">
            <v>8233307</v>
          </cell>
          <cell r="C3394">
            <v>823</v>
          </cell>
          <cell r="D3394" t="str">
            <v>Central Bedfordshire</v>
          </cell>
          <cell r="E3394">
            <v>3307</v>
          </cell>
          <cell r="F3394" t="str">
            <v>St Mary's VA CofE Lower School</v>
          </cell>
          <cell r="G3394" t="str">
            <v>Maintained</v>
          </cell>
          <cell r="H3394" t="str">
            <v>Voluntary aided school</v>
          </cell>
          <cell r="I3394">
            <v>14654</v>
          </cell>
          <cell r="J3394">
            <v>24230.699999999997</v>
          </cell>
        </row>
        <row r="3395">
          <cell r="B3395">
            <v>8233310</v>
          </cell>
          <cell r="C3395">
            <v>823</v>
          </cell>
          <cell r="D3395" t="str">
            <v>Central Bedfordshire</v>
          </cell>
          <cell r="E3395">
            <v>3310</v>
          </cell>
          <cell r="F3395" t="str">
            <v>St Leonards, Heath and Reach, VA Lower School</v>
          </cell>
          <cell r="G3395" t="str">
            <v>Maintained</v>
          </cell>
          <cell r="H3395" t="str">
            <v>Voluntary aided school</v>
          </cell>
          <cell r="I3395">
            <v>15432</v>
          </cell>
          <cell r="J3395">
            <v>28009.8</v>
          </cell>
        </row>
        <row r="3396">
          <cell r="B3396">
            <v>8233313</v>
          </cell>
          <cell r="C3396">
            <v>823</v>
          </cell>
          <cell r="D3396" t="str">
            <v>Central Bedfordshire</v>
          </cell>
          <cell r="E3396">
            <v>3313</v>
          </cell>
          <cell r="F3396" t="str">
            <v>Pulford CofE VA Lower School</v>
          </cell>
          <cell r="G3396" t="str">
            <v>Maintained</v>
          </cell>
          <cell r="H3396" t="str">
            <v>Voluntary aided school</v>
          </cell>
          <cell r="I3396">
            <v>33068</v>
          </cell>
          <cell r="J3396">
            <v>53574.299999999996</v>
          </cell>
        </row>
        <row r="3397">
          <cell r="B3397">
            <v>8233323</v>
          </cell>
          <cell r="C3397">
            <v>823</v>
          </cell>
          <cell r="D3397" t="str">
            <v>Central Bedfordshire</v>
          </cell>
          <cell r="E3397">
            <v>3323</v>
          </cell>
          <cell r="F3397" t="str">
            <v>Northill CofE VA Lower School</v>
          </cell>
          <cell r="G3397" t="str">
            <v>Maintained</v>
          </cell>
          <cell r="H3397" t="str">
            <v>Voluntary aided school</v>
          </cell>
          <cell r="I3397">
            <v>9207</v>
          </cell>
          <cell r="J3397">
            <v>16227.9</v>
          </cell>
        </row>
        <row r="3398">
          <cell r="B3398">
            <v>8223326</v>
          </cell>
          <cell r="C3398">
            <v>822</v>
          </cell>
          <cell r="D3398" t="str">
            <v>Bedford</v>
          </cell>
          <cell r="E3398">
            <v>3326</v>
          </cell>
          <cell r="F3398" t="str">
            <v>Christopher Reeves CofE VA Primary School</v>
          </cell>
          <cell r="G3398" t="str">
            <v>Maintained</v>
          </cell>
          <cell r="H3398" t="str">
            <v>Voluntary aided school</v>
          </cell>
          <cell r="I3398">
            <v>4150</v>
          </cell>
          <cell r="J3398">
            <v>2667.6</v>
          </cell>
        </row>
        <row r="3399">
          <cell r="B3399">
            <v>8223328</v>
          </cell>
          <cell r="C3399">
            <v>822</v>
          </cell>
          <cell r="D3399" t="str">
            <v>Bedford</v>
          </cell>
          <cell r="E3399">
            <v>3328</v>
          </cell>
          <cell r="F3399" t="str">
            <v>Riseley CofE Primary School</v>
          </cell>
          <cell r="G3399" t="str">
            <v>Maintained</v>
          </cell>
          <cell r="H3399" t="str">
            <v>Voluntary aided school</v>
          </cell>
          <cell r="I3399">
            <v>12838</v>
          </cell>
          <cell r="J3399">
            <v>20673.899999999998</v>
          </cell>
        </row>
        <row r="3400">
          <cell r="B3400">
            <v>8233331</v>
          </cell>
          <cell r="C3400">
            <v>823</v>
          </cell>
          <cell r="D3400" t="str">
            <v>Central Bedfordshire</v>
          </cell>
          <cell r="E3400">
            <v>3331</v>
          </cell>
          <cell r="F3400" t="str">
            <v>Sutton CofE VA Lower School</v>
          </cell>
          <cell r="G3400" t="str">
            <v>Maintained</v>
          </cell>
          <cell r="H3400" t="str">
            <v>Voluntary aided school</v>
          </cell>
          <cell r="I3400">
            <v>10764</v>
          </cell>
          <cell r="J3400">
            <v>18673.199999999997</v>
          </cell>
        </row>
        <row r="3401">
          <cell r="B3401">
            <v>8223332</v>
          </cell>
          <cell r="C3401">
            <v>822</v>
          </cell>
          <cell r="D3401" t="str">
            <v>Bedford</v>
          </cell>
          <cell r="E3401">
            <v>3332</v>
          </cell>
          <cell r="F3401" t="str">
            <v>Wilden CofE VA Primary School</v>
          </cell>
          <cell r="G3401" t="str">
            <v>Maintained</v>
          </cell>
          <cell r="H3401" t="str">
            <v>Voluntary aided school</v>
          </cell>
          <cell r="I3401">
            <v>3372</v>
          </cell>
          <cell r="J3401">
            <v>6224.4</v>
          </cell>
        </row>
        <row r="3402">
          <cell r="B3402">
            <v>8223334</v>
          </cell>
          <cell r="C3402">
            <v>822</v>
          </cell>
          <cell r="D3402" t="str">
            <v>Bedford</v>
          </cell>
          <cell r="E3402">
            <v>3334</v>
          </cell>
          <cell r="F3402" t="str">
            <v>St Lawrence Church of England Primary School</v>
          </cell>
          <cell r="G3402" t="str">
            <v>Maintained</v>
          </cell>
          <cell r="H3402" t="str">
            <v>Voluntary aided school</v>
          </cell>
          <cell r="I3402">
            <v>11931</v>
          </cell>
          <cell r="J3402">
            <v>18228.599999999999</v>
          </cell>
        </row>
        <row r="3403">
          <cell r="B3403">
            <v>8213356</v>
          </cell>
          <cell r="C3403">
            <v>821</v>
          </cell>
          <cell r="D3403" t="str">
            <v>Luton</v>
          </cell>
          <cell r="E3403">
            <v>3356</v>
          </cell>
          <cell r="F3403" t="str">
            <v>St Joseph's Catholic Primary School</v>
          </cell>
          <cell r="G3403" t="str">
            <v>Maintained</v>
          </cell>
          <cell r="H3403" t="str">
            <v>Voluntary aided school</v>
          </cell>
          <cell r="I3403">
            <v>76379</v>
          </cell>
          <cell r="J3403">
            <v>120708.9</v>
          </cell>
        </row>
        <row r="3404">
          <cell r="B3404">
            <v>8213361</v>
          </cell>
          <cell r="C3404">
            <v>821</v>
          </cell>
          <cell r="D3404" t="str">
            <v>Luton</v>
          </cell>
          <cell r="E3404">
            <v>3361</v>
          </cell>
          <cell r="F3404" t="str">
            <v>Sacred Heart Primary School</v>
          </cell>
          <cell r="G3404" t="str">
            <v>Maintained</v>
          </cell>
          <cell r="H3404" t="str">
            <v>Voluntary aided school</v>
          </cell>
          <cell r="I3404">
            <v>40718</v>
          </cell>
          <cell r="J3404">
            <v>62910.899999999994</v>
          </cell>
        </row>
        <row r="3405">
          <cell r="B3405">
            <v>8233353</v>
          </cell>
          <cell r="C3405">
            <v>823</v>
          </cell>
          <cell r="D3405" t="str">
            <v>Central Bedfordshire</v>
          </cell>
          <cell r="E3405">
            <v>3353</v>
          </cell>
          <cell r="F3405" t="str">
            <v>Caddington Village School</v>
          </cell>
          <cell r="G3405" t="str">
            <v>Maintained</v>
          </cell>
          <cell r="H3405" t="str">
            <v>Community school</v>
          </cell>
          <cell r="I3405">
            <v>30344</v>
          </cell>
          <cell r="J3405">
            <v>50239.799999999996</v>
          </cell>
        </row>
        <row r="3406">
          <cell r="B3406">
            <v>8224072</v>
          </cell>
          <cell r="C3406">
            <v>822</v>
          </cell>
          <cell r="D3406" t="str">
            <v>Bedford</v>
          </cell>
          <cell r="E3406">
            <v>4072</v>
          </cell>
          <cell r="F3406" t="str">
            <v>Westfield Primary School</v>
          </cell>
          <cell r="G3406" t="str">
            <v>Maintained</v>
          </cell>
          <cell r="H3406" t="str">
            <v>Community school</v>
          </cell>
          <cell r="I3406">
            <v>17507</v>
          </cell>
          <cell r="J3406">
            <v>28898.999999999996</v>
          </cell>
        </row>
        <row r="3407">
          <cell r="B3407">
            <v>8215201</v>
          </cell>
          <cell r="C3407">
            <v>821</v>
          </cell>
          <cell r="D3407" t="str">
            <v>Luton</v>
          </cell>
          <cell r="E3407">
            <v>5201</v>
          </cell>
          <cell r="F3407" t="str">
            <v>Crawley Green Infant School</v>
          </cell>
          <cell r="G3407" t="str">
            <v>Maintained</v>
          </cell>
          <cell r="H3407" t="str">
            <v>Foundation school</v>
          </cell>
          <cell r="I3407">
            <v>46294</v>
          </cell>
          <cell r="J3407">
            <v>65800.799999999988</v>
          </cell>
        </row>
        <row r="3408">
          <cell r="B3408">
            <v>8235202</v>
          </cell>
          <cell r="C3408">
            <v>823</v>
          </cell>
          <cell r="D3408" t="str">
            <v>Central Bedfordshire</v>
          </cell>
          <cell r="E3408">
            <v>5202</v>
          </cell>
          <cell r="F3408" t="str">
            <v>Ashton St Peter's VA C of E School</v>
          </cell>
          <cell r="G3408" t="str">
            <v>Maintained</v>
          </cell>
          <cell r="H3408" t="str">
            <v>Voluntary aided school</v>
          </cell>
          <cell r="I3408">
            <v>17118</v>
          </cell>
          <cell r="J3408">
            <v>28676.699999999997</v>
          </cell>
        </row>
        <row r="3409">
          <cell r="B3409">
            <v>8237009</v>
          </cell>
          <cell r="C3409">
            <v>823</v>
          </cell>
          <cell r="D3409" t="str">
            <v>Central Bedfordshire</v>
          </cell>
          <cell r="E3409">
            <v>7009</v>
          </cell>
          <cell r="F3409" t="str">
            <v>Ivel Valley School</v>
          </cell>
          <cell r="G3409" t="str">
            <v>Maintained</v>
          </cell>
          <cell r="H3409" t="str">
            <v>Community special school</v>
          </cell>
          <cell r="I3409">
            <v>4280</v>
          </cell>
          <cell r="J3409">
            <v>5779.7999999999993</v>
          </cell>
        </row>
        <row r="3410">
          <cell r="B3410">
            <v>8227012</v>
          </cell>
          <cell r="C3410">
            <v>822</v>
          </cell>
          <cell r="D3410" t="str">
            <v>Bedford</v>
          </cell>
          <cell r="E3410">
            <v>7012</v>
          </cell>
          <cell r="F3410" t="str">
            <v>Ridgeway School</v>
          </cell>
          <cell r="G3410" t="str">
            <v>Maintained</v>
          </cell>
          <cell r="H3410" t="str">
            <v>Community special school</v>
          </cell>
          <cell r="I3410">
            <v>1168</v>
          </cell>
          <cell r="J3410">
            <v>2223</v>
          </cell>
        </row>
        <row r="3411">
          <cell r="B3411">
            <v>8217014</v>
          </cell>
          <cell r="C3411">
            <v>821</v>
          </cell>
          <cell r="D3411" t="str">
            <v>Luton</v>
          </cell>
          <cell r="E3411">
            <v>7014</v>
          </cell>
          <cell r="F3411" t="str">
            <v>Richmond Hill School</v>
          </cell>
          <cell r="G3411" t="str">
            <v>Maintained</v>
          </cell>
          <cell r="H3411" t="str">
            <v>Community special school</v>
          </cell>
          <cell r="I3411">
            <v>16599</v>
          </cell>
          <cell r="J3411">
            <v>26231.399999999998</v>
          </cell>
        </row>
        <row r="3412">
          <cell r="B3412">
            <v>8217016</v>
          </cell>
          <cell r="C3412">
            <v>821</v>
          </cell>
          <cell r="D3412" t="str">
            <v>Luton</v>
          </cell>
          <cell r="E3412">
            <v>7016</v>
          </cell>
          <cell r="F3412" t="str">
            <v>Lady Zia Wernher School</v>
          </cell>
          <cell r="G3412" t="str">
            <v>Maintained</v>
          </cell>
          <cell r="H3412" t="str">
            <v>Community special school</v>
          </cell>
          <cell r="I3412">
            <v>6484</v>
          </cell>
          <cell r="J3412">
            <v>10670.4</v>
          </cell>
        </row>
        <row r="3413">
          <cell r="B3413">
            <v>8237017</v>
          </cell>
          <cell r="C3413">
            <v>823</v>
          </cell>
          <cell r="D3413" t="str">
            <v>Central Bedfordshire</v>
          </cell>
          <cell r="E3413">
            <v>7017</v>
          </cell>
          <cell r="F3413" t="str">
            <v>The Chiltern School</v>
          </cell>
          <cell r="G3413" t="str">
            <v>Maintained</v>
          </cell>
          <cell r="H3413" t="str">
            <v>Community special school</v>
          </cell>
          <cell r="I3413">
            <v>7133</v>
          </cell>
          <cell r="J3413">
            <v>11781.9</v>
          </cell>
        </row>
        <row r="3414">
          <cell r="B3414">
            <v>8702000</v>
          </cell>
          <cell r="C3414">
            <v>870</v>
          </cell>
          <cell r="D3414" t="str">
            <v>Reading</v>
          </cell>
          <cell r="E3414">
            <v>2000</v>
          </cell>
          <cell r="F3414" t="str">
            <v>Alfred Sutton Primary School</v>
          </cell>
          <cell r="G3414" t="str">
            <v>Maintained</v>
          </cell>
          <cell r="H3414" t="str">
            <v>Community school</v>
          </cell>
          <cell r="I3414">
            <v>50185</v>
          </cell>
          <cell r="J3414">
            <v>81139.5</v>
          </cell>
        </row>
        <row r="3415">
          <cell r="B3415">
            <v>8702003</v>
          </cell>
          <cell r="C3415">
            <v>870</v>
          </cell>
          <cell r="D3415" t="str">
            <v>Reading</v>
          </cell>
          <cell r="E3415">
            <v>2003</v>
          </cell>
          <cell r="F3415" t="str">
            <v>Caversham Primary School</v>
          </cell>
          <cell r="G3415" t="str">
            <v>Maintained</v>
          </cell>
          <cell r="H3415" t="str">
            <v>Community school</v>
          </cell>
          <cell r="I3415">
            <v>38644</v>
          </cell>
          <cell r="J3415">
            <v>66912.299999999988</v>
          </cell>
        </row>
        <row r="3416">
          <cell r="B3416">
            <v>8702005</v>
          </cell>
          <cell r="C3416">
            <v>870</v>
          </cell>
          <cell r="D3416" t="str">
            <v>Reading</v>
          </cell>
          <cell r="E3416">
            <v>2005</v>
          </cell>
          <cell r="F3416" t="str">
            <v>Coley Primary School</v>
          </cell>
          <cell r="G3416" t="str">
            <v>Maintained</v>
          </cell>
          <cell r="H3416" t="str">
            <v>Community school</v>
          </cell>
          <cell r="I3416">
            <v>14135</v>
          </cell>
          <cell r="J3416">
            <v>22896.899999999998</v>
          </cell>
        </row>
        <row r="3417">
          <cell r="B3417">
            <v>8702006</v>
          </cell>
          <cell r="C3417">
            <v>870</v>
          </cell>
          <cell r="D3417" t="str">
            <v>Reading</v>
          </cell>
          <cell r="E3417">
            <v>2006</v>
          </cell>
          <cell r="F3417" t="str">
            <v>E P Collier Primary School</v>
          </cell>
          <cell r="G3417" t="str">
            <v>Maintained</v>
          </cell>
          <cell r="H3417" t="str">
            <v>Community school</v>
          </cell>
          <cell r="I3417">
            <v>28788</v>
          </cell>
          <cell r="J3417">
            <v>39124.799999999996</v>
          </cell>
        </row>
        <row r="3418">
          <cell r="B3418">
            <v>8702008</v>
          </cell>
          <cell r="C3418">
            <v>870</v>
          </cell>
          <cell r="D3418" t="str">
            <v>Reading</v>
          </cell>
          <cell r="E3418">
            <v>2008</v>
          </cell>
          <cell r="F3418" t="str">
            <v>Geoffrey Field Infant School</v>
          </cell>
          <cell r="G3418" t="str">
            <v>Maintained</v>
          </cell>
          <cell r="H3418" t="str">
            <v>Community school</v>
          </cell>
          <cell r="I3418">
            <v>45776</v>
          </cell>
          <cell r="J3418">
            <v>74915.099999999991</v>
          </cell>
        </row>
        <row r="3419">
          <cell r="B3419">
            <v>8702016</v>
          </cell>
          <cell r="C3419">
            <v>870</v>
          </cell>
          <cell r="D3419" t="str">
            <v>Reading</v>
          </cell>
          <cell r="E3419">
            <v>2016</v>
          </cell>
          <cell r="F3419" t="str">
            <v>Oxford Road Community School</v>
          </cell>
          <cell r="G3419" t="str">
            <v>Maintained</v>
          </cell>
          <cell r="H3419" t="str">
            <v>Community school</v>
          </cell>
          <cell r="I3419">
            <v>15821</v>
          </cell>
          <cell r="J3419">
            <v>27787.499999999996</v>
          </cell>
        </row>
        <row r="3420">
          <cell r="B3420">
            <v>8702018</v>
          </cell>
          <cell r="C3420">
            <v>870</v>
          </cell>
          <cell r="D3420" t="str">
            <v>Reading</v>
          </cell>
          <cell r="E3420">
            <v>2018</v>
          </cell>
          <cell r="F3420" t="str">
            <v>Redlands Primary School</v>
          </cell>
          <cell r="G3420" t="str">
            <v>Maintained</v>
          </cell>
          <cell r="H3420" t="str">
            <v>Community school</v>
          </cell>
          <cell r="I3420">
            <v>18414</v>
          </cell>
          <cell r="J3420">
            <v>30232.799999999999</v>
          </cell>
        </row>
        <row r="3421">
          <cell r="B3421">
            <v>8702019</v>
          </cell>
          <cell r="C3421">
            <v>870</v>
          </cell>
          <cell r="D3421" t="str">
            <v>Reading</v>
          </cell>
          <cell r="E3421">
            <v>2019</v>
          </cell>
          <cell r="F3421" t="str">
            <v>The Hill Primary School</v>
          </cell>
          <cell r="G3421" t="str">
            <v>Maintained</v>
          </cell>
          <cell r="H3421" t="str">
            <v>Community school</v>
          </cell>
          <cell r="I3421">
            <v>27492</v>
          </cell>
          <cell r="J3421">
            <v>45571.5</v>
          </cell>
        </row>
        <row r="3422">
          <cell r="B3422">
            <v>8702020</v>
          </cell>
          <cell r="C3422">
            <v>870</v>
          </cell>
          <cell r="D3422" t="str">
            <v>Reading</v>
          </cell>
          <cell r="E3422">
            <v>2020</v>
          </cell>
          <cell r="F3422" t="str">
            <v>The Ridgeway Primary School</v>
          </cell>
          <cell r="G3422" t="str">
            <v>Maintained</v>
          </cell>
          <cell r="H3422" t="str">
            <v>Community school</v>
          </cell>
          <cell r="I3422">
            <v>22694</v>
          </cell>
          <cell r="J3422">
            <v>40458.6</v>
          </cell>
        </row>
        <row r="3423">
          <cell r="B3423">
            <v>8702021</v>
          </cell>
          <cell r="C3423">
            <v>870</v>
          </cell>
          <cell r="D3423" t="str">
            <v>Reading</v>
          </cell>
          <cell r="E3423">
            <v>2021</v>
          </cell>
          <cell r="F3423" t="str">
            <v>Park Lane Primary School</v>
          </cell>
          <cell r="G3423" t="str">
            <v>Maintained</v>
          </cell>
          <cell r="H3423" t="str">
            <v>Community school</v>
          </cell>
          <cell r="I3423">
            <v>26973</v>
          </cell>
          <cell r="J3423">
            <v>43126.2</v>
          </cell>
        </row>
        <row r="3424">
          <cell r="B3424">
            <v>8702024</v>
          </cell>
          <cell r="C3424">
            <v>870</v>
          </cell>
          <cell r="D3424" t="str">
            <v>Reading</v>
          </cell>
          <cell r="E3424">
            <v>2024</v>
          </cell>
          <cell r="F3424" t="str">
            <v>Wilson Primary School</v>
          </cell>
          <cell r="G3424" t="str">
            <v>Maintained</v>
          </cell>
          <cell r="H3424" t="str">
            <v>Community school</v>
          </cell>
          <cell r="I3424">
            <v>31771</v>
          </cell>
          <cell r="J3424">
            <v>53129.7</v>
          </cell>
        </row>
        <row r="3425">
          <cell r="B3425">
            <v>8702026</v>
          </cell>
          <cell r="C3425">
            <v>870</v>
          </cell>
          <cell r="D3425" t="str">
            <v>Reading</v>
          </cell>
          <cell r="E3425">
            <v>2026</v>
          </cell>
          <cell r="F3425" t="str">
            <v>Emmer Green Primary School</v>
          </cell>
          <cell r="G3425" t="str">
            <v>Maintained</v>
          </cell>
          <cell r="H3425" t="str">
            <v>Community school</v>
          </cell>
          <cell r="I3425">
            <v>43571</v>
          </cell>
          <cell r="J3425">
            <v>73581.299999999988</v>
          </cell>
        </row>
        <row r="3426">
          <cell r="B3426">
            <v>8702027</v>
          </cell>
          <cell r="C3426">
            <v>870</v>
          </cell>
          <cell r="D3426" t="str">
            <v>Reading</v>
          </cell>
          <cell r="E3426">
            <v>2027</v>
          </cell>
          <cell r="F3426" t="str">
            <v>Southcote Primary School</v>
          </cell>
          <cell r="G3426" t="str">
            <v>Maintained</v>
          </cell>
          <cell r="H3426" t="str">
            <v>Community school</v>
          </cell>
          <cell r="I3426">
            <v>43053</v>
          </cell>
          <cell r="J3426">
            <v>65578.5</v>
          </cell>
        </row>
        <row r="3427">
          <cell r="B3427">
            <v>8702029</v>
          </cell>
          <cell r="C3427">
            <v>870</v>
          </cell>
          <cell r="D3427" t="str">
            <v>Reading</v>
          </cell>
          <cell r="E3427">
            <v>2029</v>
          </cell>
          <cell r="F3427" t="str">
            <v>St Michael's Primary School</v>
          </cell>
          <cell r="G3427" t="str">
            <v>Maintained</v>
          </cell>
          <cell r="H3427" t="str">
            <v>Community school</v>
          </cell>
          <cell r="I3427">
            <v>30733</v>
          </cell>
          <cell r="J3427">
            <v>48461.399999999994</v>
          </cell>
        </row>
        <row r="3428">
          <cell r="B3428">
            <v>8702034</v>
          </cell>
          <cell r="C3428">
            <v>870</v>
          </cell>
          <cell r="D3428" t="str">
            <v>Reading</v>
          </cell>
          <cell r="E3428">
            <v>2034</v>
          </cell>
          <cell r="F3428" t="str">
            <v>Moorlands Primary School</v>
          </cell>
          <cell r="G3428" t="str">
            <v>Maintained</v>
          </cell>
          <cell r="H3428" t="str">
            <v>Community school</v>
          </cell>
          <cell r="I3428">
            <v>20748</v>
          </cell>
          <cell r="J3428">
            <v>31121.999999999996</v>
          </cell>
        </row>
        <row r="3429">
          <cell r="B3429">
            <v>8702036</v>
          </cell>
          <cell r="C3429">
            <v>870</v>
          </cell>
          <cell r="D3429" t="str">
            <v>Reading</v>
          </cell>
          <cell r="E3429">
            <v>2036</v>
          </cell>
          <cell r="F3429" t="str">
            <v>Thameside Primary School</v>
          </cell>
          <cell r="G3429" t="str">
            <v>Maintained</v>
          </cell>
          <cell r="H3429" t="str">
            <v>Community school</v>
          </cell>
          <cell r="I3429">
            <v>33975</v>
          </cell>
          <cell r="J3429">
            <v>55130.399999999994</v>
          </cell>
        </row>
        <row r="3430">
          <cell r="B3430">
            <v>8692050</v>
          </cell>
          <cell r="C3430">
            <v>869</v>
          </cell>
          <cell r="D3430" t="str">
            <v>West Berkshire</v>
          </cell>
          <cell r="E3430">
            <v>2050</v>
          </cell>
          <cell r="F3430" t="str">
            <v>Beenham Primary School</v>
          </cell>
          <cell r="G3430" t="str">
            <v>Maintained</v>
          </cell>
          <cell r="H3430" t="str">
            <v>Community school</v>
          </cell>
          <cell r="I3430">
            <v>5187</v>
          </cell>
          <cell r="J3430">
            <v>7335.9</v>
          </cell>
        </row>
        <row r="3431">
          <cell r="B3431">
            <v>8672057</v>
          </cell>
          <cell r="C3431">
            <v>867</v>
          </cell>
          <cell r="D3431" t="str">
            <v>Bracknell Forest</v>
          </cell>
          <cell r="E3431">
            <v>2057</v>
          </cell>
          <cell r="F3431" t="str">
            <v>Fox Hill Primary School</v>
          </cell>
          <cell r="G3431" t="str">
            <v>Maintained</v>
          </cell>
          <cell r="H3431" t="str">
            <v>Community school</v>
          </cell>
          <cell r="I3431">
            <v>16599</v>
          </cell>
          <cell r="J3431">
            <v>26231.399999999998</v>
          </cell>
        </row>
        <row r="3432">
          <cell r="B3432">
            <v>8672060</v>
          </cell>
          <cell r="C3432">
            <v>867</v>
          </cell>
          <cell r="D3432" t="str">
            <v>Bracknell Forest</v>
          </cell>
          <cell r="E3432">
            <v>2060</v>
          </cell>
          <cell r="F3432" t="str">
            <v>Holly Spring Primary School</v>
          </cell>
          <cell r="G3432" t="str">
            <v>Maintained</v>
          </cell>
          <cell r="H3432" t="str">
            <v>Community school</v>
          </cell>
          <cell r="I3432">
            <v>44349</v>
          </cell>
          <cell r="J3432">
            <v>72692.099999999991</v>
          </cell>
        </row>
        <row r="3433">
          <cell r="B3433">
            <v>8692063</v>
          </cell>
          <cell r="C3433">
            <v>869</v>
          </cell>
          <cell r="D3433" t="str">
            <v>West Berkshire</v>
          </cell>
          <cell r="E3433">
            <v>2063</v>
          </cell>
          <cell r="F3433" t="str">
            <v>Chieveley Primary School</v>
          </cell>
          <cell r="G3433" t="str">
            <v>Maintained</v>
          </cell>
          <cell r="H3433" t="str">
            <v>Community school</v>
          </cell>
          <cell r="I3433">
            <v>15691</v>
          </cell>
          <cell r="J3433">
            <v>27342.899999999998</v>
          </cell>
        </row>
        <row r="3434">
          <cell r="B3434">
            <v>8692064</v>
          </cell>
          <cell r="C3434">
            <v>869</v>
          </cell>
          <cell r="D3434" t="str">
            <v>West Berkshire</v>
          </cell>
          <cell r="E3434">
            <v>2064</v>
          </cell>
          <cell r="F3434" t="str">
            <v>Curridge Primary School</v>
          </cell>
          <cell r="G3434" t="str">
            <v>Maintained</v>
          </cell>
          <cell r="H3434" t="str">
            <v>Community school</v>
          </cell>
          <cell r="I3434">
            <v>9078</v>
          </cell>
          <cell r="J3434">
            <v>14894.099999999999</v>
          </cell>
        </row>
        <row r="3435">
          <cell r="B3435">
            <v>8692066</v>
          </cell>
          <cell r="C3435">
            <v>869</v>
          </cell>
          <cell r="D3435" t="str">
            <v>West Berkshire</v>
          </cell>
          <cell r="E3435">
            <v>2066</v>
          </cell>
          <cell r="F3435" t="str">
            <v>The Ilsleys Primary School</v>
          </cell>
          <cell r="G3435" t="str">
            <v>Maintained</v>
          </cell>
          <cell r="H3435" t="str">
            <v>Community school</v>
          </cell>
          <cell r="I3435">
            <v>2853</v>
          </cell>
          <cell r="J3435">
            <v>2223</v>
          </cell>
        </row>
        <row r="3436">
          <cell r="B3436">
            <v>8692068</v>
          </cell>
          <cell r="C3436">
            <v>869</v>
          </cell>
          <cell r="D3436" t="str">
            <v>West Berkshire</v>
          </cell>
          <cell r="E3436">
            <v>2068</v>
          </cell>
          <cell r="F3436" t="str">
            <v>Hermitage Primary School</v>
          </cell>
          <cell r="G3436" t="str">
            <v>Maintained</v>
          </cell>
          <cell r="H3436" t="str">
            <v>Community school</v>
          </cell>
          <cell r="I3436">
            <v>13227</v>
          </cell>
          <cell r="J3436">
            <v>21785.399999999998</v>
          </cell>
        </row>
        <row r="3437">
          <cell r="B3437">
            <v>8692069</v>
          </cell>
          <cell r="C3437">
            <v>869</v>
          </cell>
          <cell r="D3437" t="str">
            <v>West Berkshire</v>
          </cell>
          <cell r="E3437">
            <v>2069</v>
          </cell>
          <cell r="F3437" t="str">
            <v>Hungerford Primary School</v>
          </cell>
          <cell r="G3437" t="str">
            <v>Maintained</v>
          </cell>
          <cell r="H3437" t="str">
            <v>Community school</v>
          </cell>
          <cell r="I3437">
            <v>26065</v>
          </cell>
          <cell r="J3437">
            <v>43793.1</v>
          </cell>
        </row>
        <row r="3438">
          <cell r="B3438">
            <v>8692070</v>
          </cell>
          <cell r="C3438">
            <v>869</v>
          </cell>
          <cell r="D3438" t="str">
            <v>West Berkshire</v>
          </cell>
          <cell r="E3438">
            <v>2070</v>
          </cell>
          <cell r="F3438" t="str">
            <v>Inkpen Primary School</v>
          </cell>
          <cell r="G3438" t="str">
            <v>Maintained</v>
          </cell>
          <cell r="H3438" t="str">
            <v>Community school</v>
          </cell>
          <cell r="I3438">
            <v>6614</v>
          </cell>
          <cell r="J3438">
            <v>8002.7999999999993</v>
          </cell>
        </row>
        <row r="3439">
          <cell r="B3439">
            <v>8682071</v>
          </cell>
          <cell r="C3439">
            <v>868</v>
          </cell>
          <cell r="D3439" t="str">
            <v>Windsor and Maidenhead</v>
          </cell>
          <cell r="E3439">
            <v>2071</v>
          </cell>
          <cell r="F3439" t="str">
            <v>Alwyn Infant  School</v>
          </cell>
          <cell r="G3439" t="str">
            <v>Maintained</v>
          </cell>
          <cell r="H3439" t="str">
            <v>Community school</v>
          </cell>
          <cell r="I3439">
            <v>54853</v>
          </cell>
          <cell r="J3439">
            <v>88697.7</v>
          </cell>
        </row>
        <row r="3440">
          <cell r="B3440">
            <v>8682074</v>
          </cell>
          <cell r="C3440">
            <v>868</v>
          </cell>
          <cell r="D3440" t="str">
            <v>Windsor and Maidenhead</v>
          </cell>
          <cell r="E3440">
            <v>2074</v>
          </cell>
          <cell r="F3440" t="str">
            <v>Riverside Primary School and Nursery</v>
          </cell>
          <cell r="G3440" t="str">
            <v>Maintained</v>
          </cell>
          <cell r="H3440" t="str">
            <v>Community school</v>
          </cell>
          <cell r="I3440">
            <v>23601</v>
          </cell>
          <cell r="J3440">
            <v>30899.699999999997</v>
          </cell>
        </row>
        <row r="3441">
          <cell r="B3441">
            <v>8682077</v>
          </cell>
          <cell r="C3441">
            <v>868</v>
          </cell>
          <cell r="D3441" t="str">
            <v>Windsor and Maidenhead</v>
          </cell>
          <cell r="E3441">
            <v>2077</v>
          </cell>
          <cell r="F3441" t="str">
            <v>Wessex Primary School</v>
          </cell>
          <cell r="G3441" t="str">
            <v>Maintained</v>
          </cell>
          <cell r="H3441" t="str">
            <v>Community school</v>
          </cell>
          <cell r="I3441">
            <v>30863</v>
          </cell>
          <cell r="J3441">
            <v>47794.499999999993</v>
          </cell>
        </row>
        <row r="3442">
          <cell r="B3442">
            <v>8692084</v>
          </cell>
          <cell r="C3442">
            <v>869</v>
          </cell>
          <cell r="D3442" t="str">
            <v>West Berkshire</v>
          </cell>
          <cell r="E3442">
            <v>2084</v>
          </cell>
          <cell r="F3442" t="str">
            <v>John Rankin Infant and Nursery School</v>
          </cell>
          <cell r="G3442" t="str">
            <v>Maintained</v>
          </cell>
          <cell r="H3442" t="str">
            <v>Community school</v>
          </cell>
          <cell r="I3442">
            <v>58354</v>
          </cell>
          <cell r="J3442">
            <v>104036.4</v>
          </cell>
        </row>
        <row r="3443">
          <cell r="B3443">
            <v>8682085</v>
          </cell>
          <cell r="C3443">
            <v>868</v>
          </cell>
          <cell r="D3443" t="str">
            <v>Windsor and Maidenhead</v>
          </cell>
          <cell r="E3443">
            <v>2085</v>
          </cell>
          <cell r="F3443" t="str">
            <v>King's Court First School</v>
          </cell>
          <cell r="G3443" t="str">
            <v>Maintained</v>
          </cell>
          <cell r="H3443" t="str">
            <v>Community school</v>
          </cell>
          <cell r="I3443">
            <v>20619</v>
          </cell>
          <cell r="J3443">
            <v>30455.1</v>
          </cell>
        </row>
        <row r="3444">
          <cell r="B3444">
            <v>8672087</v>
          </cell>
          <cell r="C3444">
            <v>867</v>
          </cell>
          <cell r="D3444" t="str">
            <v>Bracknell Forest</v>
          </cell>
          <cell r="E3444">
            <v>2087</v>
          </cell>
          <cell r="F3444" t="str">
            <v>College Town Primary School</v>
          </cell>
          <cell r="G3444" t="str">
            <v>Maintained</v>
          </cell>
          <cell r="H3444" t="str">
            <v>Community school</v>
          </cell>
          <cell r="I3444">
            <v>48499</v>
          </cell>
          <cell r="J3444">
            <v>76915.799999999988</v>
          </cell>
        </row>
        <row r="3445">
          <cell r="B3445">
            <v>8722088</v>
          </cell>
          <cell r="C3445">
            <v>872</v>
          </cell>
          <cell r="D3445" t="str">
            <v>Wokingham</v>
          </cell>
          <cell r="E3445">
            <v>2088</v>
          </cell>
          <cell r="F3445" t="str">
            <v>Farley Hill Primary School</v>
          </cell>
          <cell r="G3445" t="str">
            <v>Maintained</v>
          </cell>
          <cell r="H3445" t="str">
            <v>Community school</v>
          </cell>
          <cell r="I3445">
            <v>21527</v>
          </cell>
          <cell r="J3445">
            <v>38457.899999999994</v>
          </cell>
        </row>
        <row r="3446">
          <cell r="B3446">
            <v>8722089</v>
          </cell>
          <cell r="C3446">
            <v>872</v>
          </cell>
          <cell r="D3446" t="str">
            <v>Wokingham</v>
          </cell>
          <cell r="E3446">
            <v>2089</v>
          </cell>
          <cell r="F3446" t="str">
            <v>Lambs Lane Primary School</v>
          </cell>
          <cell r="G3446" t="str">
            <v>Maintained</v>
          </cell>
          <cell r="H3446" t="str">
            <v>Community school</v>
          </cell>
          <cell r="I3446">
            <v>14265</v>
          </cell>
          <cell r="J3446">
            <v>26453.699999999997</v>
          </cell>
        </row>
        <row r="3447">
          <cell r="B3447">
            <v>8682092</v>
          </cell>
          <cell r="C3447">
            <v>868</v>
          </cell>
          <cell r="D3447" t="str">
            <v>Windsor and Maidenhead</v>
          </cell>
          <cell r="E3447">
            <v>2092</v>
          </cell>
          <cell r="F3447" t="str">
            <v>Waltham St Lawrence Primary School</v>
          </cell>
          <cell r="G3447" t="str">
            <v>Maintained</v>
          </cell>
          <cell r="H3447" t="str">
            <v>Community school</v>
          </cell>
          <cell r="I3447">
            <v>14524</v>
          </cell>
          <cell r="J3447">
            <v>26453.699999999997</v>
          </cell>
        </row>
        <row r="3448">
          <cell r="B3448">
            <v>8682096</v>
          </cell>
          <cell r="C3448">
            <v>868</v>
          </cell>
          <cell r="D3448" t="str">
            <v>Windsor and Maidenhead</v>
          </cell>
          <cell r="E3448">
            <v>2096</v>
          </cell>
          <cell r="F3448" t="str">
            <v>Hilltop First School</v>
          </cell>
          <cell r="G3448" t="str">
            <v>Maintained</v>
          </cell>
          <cell r="H3448" t="str">
            <v>Community school</v>
          </cell>
          <cell r="I3448">
            <v>29955</v>
          </cell>
          <cell r="J3448">
            <v>50239.799999999996</v>
          </cell>
        </row>
        <row r="3449">
          <cell r="B3449">
            <v>8672099</v>
          </cell>
          <cell r="C3449">
            <v>867</v>
          </cell>
          <cell r="D3449" t="str">
            <v>Bracknell Forest</v>
          </cell>
          <cell r="E3449">
            <v>2099</v>
          </cell>
          <cell r="F3449" t="str">
            <v>Cranbourne Primary School</v>
          </cell>
          <cell r="G3449" t="str">
            <v>Maintained</v>
          </cell>
          <cell r="H3449" t="str">
            <v>Community school</v>
          </cell>
          <cell r="I3449">
            <v>15561</v>
          </cell>
          <cell r="J3449">
            <v>25119.899999999998</v>
          </cell>
        </row>
        <row r="3450">
          <cell r="B3450">
            <v>8722100</v>
          </cell>
          <cell r="C3450">
            <v>872</v>
          </cell>
          <cell r="D3450" t="str">
            <v>Wokingham</v>
          </cell>
          <cell r="E3450">
            <v>2100</v>
          </cell>
          <cell r="F3450" t="str">
            <v>Bearwood Primary School</v>
          </cell>
          <cell r="G3450" t="str">
            <v>Maintained</v>
          </cell>
          <cell r="H3450" t="str">
            <v>Community school</v>
          </cell>
          <cell r="I3450">
            <v>18414</v>
          </cell>
          <cell r="J3450">
            <v>30232.799999999999</v>
          </cell>
        </row>
        <row r="3451">
          <cell r="B3451">
            <v>8722105</v>
          </cell>
          <cell r="C3451">
            <v>872</v>
          </cell>
          <cell r="D3451" t="str">
            <v>Wokingham</v>
          </cell>
          <cell r="E3451">
            <v>2105</v>
          </cell>
          <cell r="F3451" t="str">
            <v>Whiteknights Primary School</v>
          </cell>
          <cell r="G3451" t="str">
            <v>Maintained</v>
          </cell>
          <cell r="H3451" t="str">
            <v>Community school</v>
          </cell>
          <cell r="I3451">
            <v>35142</v>
          </cell>
          <cell r="J3451">
            <v>58020.299999999996</v>
          </cell>
        </row>
        <row r="3452">
          <cell r="B3452">
            <v>8682107</v>
          </cell>
          <cell r="C3452">
            <v>868</v>
          </cell>
          <cell r="D3452" t="str">
            <v>Windsor and Maidenhead</v>
          </cell>
          <cell r="E3452">
            <v>2107</v>
          </cell>
          <cell r="F3452" t="str">
            <v>Woodlands Park Primary School</v>
          </cell>
          <cell r="G3452" t="str">
            <v>Maintained</v>
          </cell>
          <cell r="H3452" t="str">
            <v>Community school</v>
          </cell>
          <cell r="I3452">
            <v>9207</v>
          </cell>
          <cell r="J3452">
            <v>15338.699999999999</v>
          </cell>
        </row>
        <row r="3453">
          <cell r="B3453">
            <v>8682109</v>
          </cell>
          <cell r="C3453">
            <v>868</v>
          </cell>
          <cell r="D3453" t="str">
            <v>Windsor and Maidenhead</v>
          </cell>
          <cell r="E3453">
            <v>2109</v>
          </cell>
          <cell r="F3453" t="str">
            <v>South Ascot Village Primary School</v>
          </cell>
          <cell r="G3453" t="str">
            <v>Maintained</v>
          </cell>
          <cell r="H3453" t="str">
            <v>Community school</v>
          </cell>
          <cell r="I3453">
            <v>12709</v>
          </cell>
          <cell r="J3453">
            <v>22007.699999999997</v>
          </cell>
        </row>
        <row r="3454">
          <cell r="B3454">
            <v>8692110</v>
          </cell>
          <cell r="C3454">
            <v>869</v>
          </cell>
          <cell r="D3454" t="str">
            <v>West Berkshire</v>
          </cell>
          <cell r="E3454">
            <v>2110</v>
          </cell>
          <cell r="F3454" t="str">
            <v>Birch Copse Primary School</v>
          </cell>
          <cell r="G3454" t="str">
            <v>Maintained</v>
          </cell>
          <cell r="H3454" t="str">
            <v>Community school</v>
          </cell>
          <cell r="I3454">
            <v>43182</v>
          </cell>
          <cell r="J3454">
            <v>71802.899999999994</v>
          </cell>
        </row>
        <row r="3455">
          <cell r="B3455">
            <v>8682112</v>
          </cell>
          <cell r="C3455">
            <v>868</v>
          </cell>
          <cell r="D3455" t="str">
            <v>Windsor and Maidenhead</v>
          </cell>
          <cell r="E3455">
            <v>2112</v>
          </cell>
          <cell r="F3455" t="str">
            <v>Furze Platt Infant School</v>
          </cell>
          <cell r="G3455" t="str">
            <v>Maintained</v>
          </cell>
          <cell r="H3455" t="str">
            <v>Community school</v>
          </cell>
          <cell r="I3455">
            <v>56020</v>
          </cell>
          <cell r="J3455">
            <v>93143.7</v>
          </cell>
        </row>
        <row r="3456">
          <cell r="B3456">
            <v>8672113</v>
          </cell>
          <cell r="C3456">
            <v>867</v>
          </cell>
          <cell r="D3456" t="str">
            <v>Bracknell Forest</v>
          </cell>
          <cell r="E3456">
            <v>2113</v>
          </cell>
          <cell r="F3456" t="str">
            <v>Uplands Primary School and Nursery</v>
          </cell>
          <cell r="G3456" t="str">
            <v>Maintained</v>
          </cell>
          <cell r="H3456" t="str">
            <v>Community school</v>
          </cell>
          <cell r="I3456">
            <v>19192</v>
          </cell>
          <cell r="J3456">
            <v>33122.699999999997</v>
          </cell>
        </row>
        <row r="3457">
          <cell r="B3457">
            <v>8722116</v>
          </cell>
          <cell r="C3457">
            <v>872</v>
          </cell>
          <cell r="D3457" t="str">
            <v>Wokingham</v>
          </cell>
          <cell r="E3457">
            <v>2116</v>
          </cell>
          <cell r="F3457" t="str">
            <v>Aldryngton Primary School</v>
          </cell>
          <cell r="G3457" t="str">
            <v>Maintained</v>
          </cell>
          <cell r="H3457" t="str">
            <v>Community school</v>
          </cell>
          <cell r="I3457">
            <v>29826</v>
          </cell>
          <cell r="J3457">
            <v>51128.999999999993</v>
          </cell>
        </row>
        <row r="3458">
          <cell r="B3458">
            <v>8692119</v>
          </cell>
          <cell r="C3458">
            <v>869</v>
          </cell>
          <cell r="D3458" t="str">
            <v>West Berkshire</v>
          </cell>
          <cell r="E3458">
            <v>2119</v>
          </cell>
          <cell r="F3458" t="str">
            <v>Long Lane Primary School</v>
          </cell>
          <cell r="G3458" t="str">
            <v>Maintained</v>
          </cell>
          <cell r="H3458" t="str">
            <v>Community school</v>
          </cell>
          <cell r="I3458">
            <v>14913</v>
          </cell>
          <cell r="J3458">
            <v>24452.999999999996</v>
          </cell>
        </row>
        <row r="3459">
          <cell r="B3459">
            <v>8722121</v>
          </cell>
          <cell r="C3459">
            <v>872</v>
          </cell>
          <cell r="D3459" t="str">
            <v>Wokingham</v>
          </cell>
          <cell r="E3459">
            <v>2121</v>
          </cell>
          <cell r="F3459" t="str">
            <v>Emmbrook Infant School</v>
          </cell>
          <cell r="G3459" t="str">
            <v>Maintained</v>
          </cell>
          <cell r="H3459" t="str">
            <v>Community school</v>
          </cell>
          <cell r="I3459">
            <v>38125</v>
          </cell>
          <cell r="J3459">
            <v>66467.7</v>
          </cell>
        </row>
        <row r="3460">
          <cell r="B3460">
            <v>8682123</v>
          </cell>
          <cell r="C3460">
            <v>868</v>
          </cell>
          <cell r="D3460" t="str">
            <v>Windsor and Maidenhead</v>
          </cell>
          <cell r="E3460">
            <v>2123</v>
          </cell>
          <cell r="F3460" t="str">
            <v>Cookham Rise Primary School</v>
          </cell>
          <cell r="G3460" t="str">
            <v>Maintained</v>
          </cell>
          <cell r="H3460" t="str">
            <v>Community school</v>
          </cell>
          <cell r="I3460">
            <v>19841</v>
          </cell>
          <cell r="J3460">
            <v>31788.899999999998</v>
          </cell>
        </row>
        <row r="3461">
          <cell r="B3461">
            <v>8692128</v>
          </cell>
          <cell r="C3461">
            <v>869</v>
          </cell>
          <cell r="D3461" t="str">
            <v>West Berkshire</v>
          </cell>
          <cell r="E3461">
            <v>2128</v>
          </cell>
          <cell r="F3461" t="str">
            <v>Robert Sandilands Primary School and Nursery</v>
          </cell>
          <cell r="G3461" t="str">
            <v>Maintained</v>
          </cell>
          <cell r="H3461" t="str">
            <v>Community school</v>
          </cell>
          <cell r="I3461">
            <v>18414</v>
          </cell>
          <cell r="J3461">
            <v>27565.199999999997</v>
          </cell>
        </row>
        <row r="3462">
          <cell r="B3462">
            <v>8692131</v>
          </cell>
          <cell r="C3462">
            <v>869</v>
          </cell>
          <cell r="D3462" t="str">
            <v>West Berkshire</v>
          </cell>
          <cell r="E3462">
            <v>2131</v>
          </cell>
          <cell r="F3462" t="str">
            <v>Westwood Farm Infant School</v>
          </cell>
          <cell r="G3462" t="str">
            <v>Maintained</v>
          </cell>
          <cell r="H3462" t="str">
            <v>Community school</v>
          </cell>
          <cell r="I3462">
            <v>36958</v>
          </cell>
          <cell r="J3462">
            <v>63800.1</v>
          </cell>
        </row>
        <row r="3463">
          <cell r="B3463">
            <v>8692133</v>
          </cell>
          <cell r="C3463">
            <v>869</v>
          </cell>
          <cell r="D3463" t="str">
            <v>West Berkshire</v>
          </cell>
          <cell r="E3463">
            <v>2133</v>
          </cell>
          <cell r="F3463" t="str">
            <v>Springfield Primary School</v>
          </cell>
          <cell r="G3463" t="str">
            <v>Maintained</v>
          </cell>
          <cell r="H3463" t="str">
            <v>Community school</v>
          </cell>
          <cell r="I3463">
            <v>28788</v>
          </cell>
          <cell r="J3463">
            <v>44682.299999999996</v>
          </cell>
        </row>
        <row r="3464">
          <cell r="B3464">
            <v>8672135</v>
          </cell>
          <cell r="C3464">
            <v>867</v>
          </cell>
          <cell r="D3464" t="str">
            <v>Bracknell Forest</v>
          </cell>
          <cell r="E3464">
            <v>2135</v>
          </cell>
          <cell r="F3464" t="str">
            <v>Ascot Heath Primary School</v>
          </cell>
          <cell r="G3464" t="str">
            <v>Maintained</v>
          </cell>
          <cell r="H3464" t="str">
            <v>Community school</v>
          </cell>
          <cell r="I3464">
            <v>35013</v>
          </cell>
          <cell r="J3464">
            <v>60020.999999999993</v>
          </cell>
        </row>
        <row r="3465">
          <cell r="B3465">
            <v>8722137</v>
          </cell>
          <cell r="C3465">
            <v>872</v>
          </cell>
          <cell r="D3465" t="str">
            <v>Wokingham</v>
          </cell>
          <cell r="E3465">
            <v>2137</v>
          </cell>
          <cell r="F3465" t="str">
            <v>Walter Infant School</v>
          </cell>
          <cell r="G3465" t="str">
            <v>Maintained</v>
          </cell>
          <cell r="H3465" t="str">
            <v>Community school</v>
          </cell>
          <cell r="I3465">
            <v>63023</v>
          </cell>
          <cell r="J3465">
            <v>108037.79999999999</v>
          </cell>
        </row>
        <row r="3466">
          <cell r="B3466">
            <v>8672138</v>
          </cell>
          <cell r="C3466">
            <v>867</v>
          </cell>
          <cell r="D3466" t="str">
            <v>Bracknell Forest</v>
          </cell>
          <cell r="E3466">
            <v>2138</v>
          </cell>
          <cell r="F3466" t="str">
            <v>Owlsmoor Primary School</v>
          </cell>
          <cell r="G3466" t="str">
            <v>Maintained</v>
          </cell>
          <cell r="H3466" t="str">
            <v>Community school</v>
          </cell>
          <cell r="I3466">
            <v>49796</v>
          </cell>
          <cell r="J3466">
            <v>94699.799999999988</v>
          </cell>
        </row>
        <row r="3467">
          <cell r="B3467">
            <v>8692140</v>
          </cell>
          <cell r="C3467">
            <v>869</v>
          </cell>
          <cell r="D3467" t="str">
            <v>West Berkshire</v>
          </cell>
          <cell r="E3467">
            <v>2140</v>
          </cell>
          <cell r="F3467" t="str">
            <v>Falkland Primary School</v>
          </cell>
          <cell r="G3467" t="str">
            <v>Maintained</v>
          </cell>
          <cell r="H3467" t="str">
            <v>Community school</v>
          </cell>
          <cell r="I3467">
            <v>36439</v>
          </cell>
          <cell r="J3467">
            <v>60243.299999999996</v>
          </cell>
        </row>
        <row r="3468">
          <cell r="B3468">
            <v>8682143</v>
          </cell>
          <cell r="C3468">
            <v>868</v>
          </cell>
          <cell r="D3468" t="str">
            <v>Windsor and Maidenhead</v>
          </cell>
          <cell r="E3468">
            <v>2143</v>
          </cell>
          <cell r="F3468" t="str">
            <v>Homer First School and Nursery</v>
          </cell>
          <cell r="G3468" t="str">
            <v>Maintained</v>
          </cell>
          <cell r="H3468" t="str">
            <v>Community school</v>
          </cell>
          <cell r="I3468">
            <v>23861</v>
          </cell>
          <cell r="J3468">
            <v>40014</v>
          </cell>
        </row>
        <row r="3469">
          <cell r="B3469">
            <v>8692145</v>
          </cell>
          <cell r="C3469">
            <v>869</v>
          </cell>
          <cell r="D3469" t="str">
            <v>West Berkshire</v>
          </cell>
          <cell r="E3469">
            <v>2145</v>
          </cell>
          <cell r="F3469" t="str">
            <v>Parsons Down Infant School</v>
          </cell>
          <cell r="G3469" t="str">
            <v>Maintained</v>
          </cell>
          <cell r="H3469" t="str">
            <v>Community school</v>
          </cell>
          <cell r="I3469">
            <v>22564</v>
          </cell>
          <cell r="J3469">
            <v>36234.899999999994</v>
          </cell>
        </row>
        <row r="3470">
          <cell r="B3470">
            <v>8722146</v>
          </cell>
          <cell r="C3470">
            <v>872</v>
          </cell>
          <cell r="D3470" t="str">
            <v>Wokingham</v>
          </cell>
          <cell r="E3470">
            <v>2146</v>
          </cell>
          <cell r="F3470" t="str">
            <v>Winnersh Primary School</v>
          </cell>
          <cell r="G3470" t="str">
            <v>Maintained</v>
          </cell>
          <cell r="H3470" t="str">
            <v>Community school</v>
          </cell>
          <cell r="I3470">
            <v>40200</v>
          </cell>
          <cell r="J3470">
            <v>70691.399999999994</v>
          </cell>
        </row>
        <row r="3471">
          <cell r="B3471">
            <v>8722149</v>
          </cell>
          <cell r="C3471">
            <v>872</v>
          </cell>
          <cell r="D3471" t="str">
            <v>Wokingham</v>
          </cell>
          <cell r="E3471">
            <v>2149</v>
          </cell>
          <cell r="F3471" t="str">
            <v>The Colleton Primary School</v>
          </cell>
          <cell r="G3471" t="str">
            <v>Maintained</v>
          </cell>
          <cell r="H3471" t="str">
            <v>Community school</v>
          </cell>
          <cell r="I3471">
            <v>35013</v>
          </cell>
          <cell r="J3471">
            <v>46016.1</v>
          </cell>
        </row>
        <row r="3472">
          <cell r="B3472">
            <v>8672154</v>
          </cell>
          <cell r="C3472">
            <v>867</v>
          </cell>
          <cell r="D3472" t="str">
            <v>Bracknell Forest</v>
          </cell>
          <cell r="E3472">
            <v>2154</v>
          </cell>
          <cell r="F3472" t="str">
            <v>New Scotland Hill Primary School</v>
          </cell>
          <cell r="G3472" t="str">
            <v>Maintained</v>
          </cell>
          <cell r="H3472" t="str">
            <v>Community school</v>
          </cell>
          <cell r="I3472">
            <v>16858</v>
          </cell>
          <cell r="J3472">
            <v>31121.999999999996</v>
          </cell>
        </row>
        <row r="3473">
          <cell r="B3473">
            <v>8682155</v>
          </cell>
          <cell r="C3473">
            <v>868</v>
          </cell>
          <cell r="D3473" t="str">
            <v>Windsor and Maidenhead</v>
          </cell>
          <cell r="E3473">
            <v>2155</v>
          </cell>
          <cell r="F3473" t="str">
            <v>Alexander First School</v>
          </cell>
          <cell r="G3473" t="str">
            <v>Maintained</v>
          </cell>
          <cell r="H3473" t="str">
            <v>Community school</v>
          </cell>
          <cell r="I3473">
            <v>11801</v>
          </cell>
          <cell r="J3473">
            <v>17784</v>
          </cell>
        </row>
        <row r="3474">
          <cell r="B3474">
            <v>8692158</v>
          </cell>
          <cell r="C3474">
            <v>869</v>
          </cell>
          <cell r="D3474" t="str">
            <v>West Berkshire</v>
          </cell>
          <cell r="E3474">
            <v>2158</v>
          </cell>
          <cell r="F3474" t="str">
            <v>Mrs Bland's Infant School</v>
          </cell>
          <cell r="G3474" t="str">
            <v>Maintained</v>
          </cell>
          <cell r="H3474" t="str">
            <v>Community school</v>
          </cell>
          <cell r="I3474">
            <v>35531</v>
          </cell>
          <cell r="J3474">
            <v>60465.599999999999</v>
          </cell>
        </row>
        <row r="3475">
          <cell r="B3475">
            <v>8682159</v>
          </cell>
          <cell r="C3475">
            <v>868</v>
          </cell>
          <cell r="D3475" t="str">
            <v>Windsor and Maidenhead</v>
          </cell>
          <cell r="E3475">
            <v>2159</v>
          </cell>
          <cell r="F3475" t="str">
            <v>Oldfield Primary School</v>
          </cell>
          <cell r="G3475" t="str">
            <v>Maintained</v>
          </cell>
          <cell r="H3475" t="str">
            <v>Community school</v>
          </cell>
          <cell r="I3475">
            <v>41367</v>
          </cell>
          <cell r="J3475">
            <v>68246.099999999991</v>
          </cell>
        </row>
        <row r="3476">
          <cell r="B3476">
            <v>8722160</v>
          </cell>
          <cell r="C3476">
            <v>872</v>
          </cell>
          <cell r="D3476" t="str">
            <v>Wokingham</v>
          </cell>
          <cell r="E3476">
            <v>2160</v>
          </cell>
          <cell r="F3476" t="str">
            <v>Willow Bank Infant School</v>
          </cell>
          <cell r="G3476" t="str">
            <v>Maintained</v>
          </cell>
          <cell r="H3476" t="str">
            <v>Community school</v>
          </cell>
          <cell r="I3476">
            <v>38773</v>
          </cell>
          <cell r="J3476">
            <v>63800.1</v>
          </cell>
        </row>
        <row r="3477">
          <cell r="B3477">
            <v>8672165</v>
          </cell>
          <cell r="C3477">
            <v>867</v>
          </cell>
          <cell r="D3477" t="str">
            <v>Bracknell Forest</v>
          </cell>
          <cell r="E3477">
            <v>2165</v>
          </cell>
          <cell r="F3477" t="str">
            <v>Birch Hill Primary School</v>
          </cell>
          <cell r="G3477" t="str">
            <v>Maintained</v>
          </cell>
          <cell r="H3477" t="str">
            <v>Community school</v>
          </cell>
          <cell r="I3477">
            <v>39811</v>
          </cell>
          <cell r="J3477">
            <v>67801.5</v>
          </cell>
        </row>
        <row r="3478">
          <cell r="B3478">
            <v>8722167</v>
          </cell>
          <cell r="C3478">
            <v>872</v>
          </cell>
          <cell r="D3478" t="str">
            <v>Wokingham</v>
          </cell>
          <cell r="E3478">
            <v>2167</v>
          </cell>
          <cell r="F3478" t="str">
            <v>Rivermead Primary School</v>
          </cell>
          <cell r="G3478" t="str">
            <v>Maintained</v>
          </cell>
          <cell r="H3478" t="str">
            <v>Community school</v>
          </cell>
          <cell r="I3478">
            <v>34364</v>
          </cell>
          <cell r="J3478">
            <v>59131.799999999996</v>
          </cell>
        </row>
        <row r="3479">
          <cell r="B3479">
            <v>8692174</v>
          </cell>
          <cell r="C3479">
            <v>869</v>
          </cell>
          <cell r="D3479" t="str">
            <v>West Berkshire</v>
          </cell>
          <cell r="E3479">
            <v>2174</v>
          </cell>
          <cell r="F3479" t="str">
            <v>Downsway Primary School</v>
          </cell>
          <cell r="G3479" t="str">
            <v>Maintained</v>
          </cell>
          <cell r="H3479" t="str">
            <v>Community school</v>
          </cell>
          <cell r="I3479">
            <v>20878</v>
          </cell>
          <cell r="J3479">
            <v>35123.399999999994</v>
          </cell>
        </row>
        <row r="3480">
          <cell r="B3480">
            <v>8682176</v>
          </cell>
          <cell r="C3480">
            <v>868</v>
          </cell>
          <cell r="D3480" t="str">
            <v>Windsor and Maidenhead</v>
          </cell>
          <cell r="E3480">
            <v>2176</v>
          </cell>
          <cell r="F3480" t="str">
            <v>Oakfield First School</v>
          </cell>
          <cell r="G3480" t="str">
            <v>Maintained</v>
          </cell>
          <cell r="H3480" t="str">
            <v>Community school</v>
          </cell>
          <cell r="I3480">
            <v>36309</v>
          </cell>
          <cell r="J3480">
            <v>63133.2</v>
          </cell>
        </row>
        <row r="3481">
          <cell r="B3481">
            <v>8692180</v>
          </cell>
          <cell r="C3481">
            <v>869</v>
          </cell>
          <cell r="D3481" t="str">
            <v>West Berkshire</v>
          </cell>
          <cell r="E3481">
            <v>2180</v>
          </cell>
          <cell r="F3481" t="str">
            <v>Kennet Valley Primary School</v>
          </cell>
          <cell r="G3481" t="str">
            <v>Maintained</v>
          </cell>
          <cell r="H3481" t="str">
            <v>Community school</v>
          </cell>
          <cell r="I3481">
            <v>18285</v>
          </cell>
          <cell r="J3481">
            <v>31344.3</v>
          </cell>
        </row>
        <row r="3482">
          <cell r="B3482">
            <v>8682202</v>
          </cell>
          <cell r="C3482">
            <v>868</v>
          </cell>
          <cell r="D3482" t="str">
            <v>Windsor and Maidenhead</v>
          </cell>
          <cell r="E3482">
            <v>2202</v>
          </cell>
          <cell r="F3482" t="str">
            <v>Wraysbury Primary School</v>
          </cell>
          <cell r="G3482" t="str">
            <v>Maintained</v>
          </cell>
          <cell r="H3482" t="str">
            <v>Community school</v>
          </cell>
          <cell r="I3482">
            <v>32030</v>
          </cell>
          <cell r="J3482">
            <v>54241.2</v>
          </cell>
        </row>
        <row r="3483">
          <cell r="B3483">
            <v>8702226</v>
          </cell>
          <cell r="C3483">
            <v>870</v>
          </cell>
          <cell r="D3483" t="str">
            <v>Reading</v>
          </cell>
          <cell r="E3483">
            <v>2226</v>
          </cell>
          <cell r="F3483" t="str">
            <v>Katesgrove Primary School</v>
          </cell>
          <cell r="G3483" t="str">
            <v>Maintained</v>
          </cell>
          <cell r="H3483" t="str">
            <v>Community school</v>
          </cell>
          <cell r="I3483">
            <v>42015</v>
          </cell>
          <cell r="J3483">
            <v>65356.2</v>
          </cell>
        </row>
        <row r="3484">
          <cell r="B3484">
            <v>8722227</v>
          </cell>
          <cell r="C3484">
            <v>872</v>
          </cell>
          <cell r="D3484" t="str">
            <v>Wokingham</v>
          </cell>
          <cell r="E3484">
            <v>2227</v>
          </cell>
          <cell r="F3484" t="str">
            <v>The Hawthorns Primary School</v>
          </cell>
          <cell r="G3484" t="str">
            <v>Maintained</v>
          </cell>
          <cell r="H3484" t="str">
            <v>Community school</v>
          </cell>
          <cell r="I3484">
            <v>40329</v>
          </cell>
          <cell r="J3484">
            <v>70246.799999999988</v>
          </cell>
        </row>
        <row r="3485">
          <cell r="B3485">
            <v>8672228</v>
          </cell>
          <cell r="C3485">
            <v>867</v>
          </cell>
          <cell r="D3485" t="str">
            <v>Bracknell Forest</v>
          </cell>
          <cell r="E3485">
            <v>2228</v>
          </cell>
          <cell r="F3485" t="str">
            <v>Wooden Hill Primary and Nursery School</v>
          </cell>
          <cell r="G3485" t="str">
            <v>Maintained</v>
          </cell>
          <cell r="H3485" t="str">
            <v>Community school</v>
          </cell>
          <cell r="I3485">
            <v>32938</v>
          </cell>
          <cell r="J3485">
            <v>58242.6</v>
          </cell>
        </row>
        <row r="3486">
          <cell r="B3486">
            <v>8722232</v>
          </cell>
          <cell r="C3486">
            <v>872</v>
          </cell>
          <cell r="D3486" t="str">
            <v>Wokingham</v>
          </cell>
          <cell r="E3486">
            <v>2232</v>
          </cell>
          <cell r="F3486" t="str">
            <v>Gorse Ride Infants' School</v>
          </cell>
          <cell r="G3486" t="str">
            <v>Maintained</v>
          </cell>
          <cell r="H3486" t="str">
            <v>Community school</v>
          </cell>
          <cell r="I3486">
            <v>29177</v>
          </cell>
          <cell r="J3486">
            <v>45126.899999999994</v>
          </cell>
        </row>
        <row r="3487">
          <cell r="B3487">
            <v>8702233</v>
          </cell>
          <cell r="C3487">
            <v>870</v>
          </cell>
          <cell r="D3487" t="str">
            <v>Reading</v>
          </cell>
          <cell r="E3487">
            <v>2233</v>
          </cell>
          <cell r="F3487" t="str">
            <v>Caversham Park Primary School</v>
          </cell>
          <cell r="G3487" t="str">
            <v>Maintained</v>
          </cell>
          <cell r="H3487" t="str">
            <v>Community school</v>
          </cell>
          <cell r="I3487">
            <v>17636</v>
          </cell>
          <cell r="J3487">
            <v>26009.1</v>
          </cell>
        </row>
        <row r="3488">
          <cell r="B3488">
            <v>8702234</v>
          </cell>
          <cell r="C3488">
            <v>870</v>
          </cell>
          <cell r="D3488" t="str">
            <v>Reading</v>
          </cell>
          <cell r="E3488">
            <v>2234</v>
          </cell>
          <cell r="F3488" t="str">
            <v>Micklands Primary School</v>
          </cell>
          <cell r="G3488" t="str">
            <v>Maintained</v>
          </cell>
          <cell r="H3488" t="str">
            <v>Community school</v>
          </cell>
          <cell r="I3488">
            <v>23731</v>
          </cell>
          <cell r="J3488">
            <v>36679.5</v>
          </cell>
        </row>
        <row r="3489">
          <cell r="B3489">
            <v>8722235</v>
          </cell>
          <cell r="C3489">
            <v>872</v>
          </cell>
          <cell r="D3489" t="str">
            <v>Wokingham</v>
          </cell>
          <cell r="E3489">
            <v>2235</v>
          </cell>
          <cell r="F3489" t="str">
            <v>Radstock Primary School</v>
          </cell>
          <cell r="G3489" t="str">
            <v>Maintained</v>
          </cell>
          <cell r="H3489" t="str">
            <v>Community school</v>
          </cell>
          <cell r="I3489">
            <v>37088</v>
          </cell>
          <cell r="J3489">
            <v>53796.6</v>
          </cell>
        </row>
        <row r="3490">
          <cell r="B3490">
            <v>8722237</v>
          </cell>
          <cell r="C3490">
            <v>872</v>
          </cell>
          <cell r="D3490" t="str">
            <v>Wokingham</v>
          </cell>
          <cell r="E3490">
            <v>2237</v>
          </cell>
          <cell r="F3490" t="str">
            <v>Hawkedon Primary School</v>
          </cell>
          <cell r="G3490" t="str">
            <v>Maintained</v>
          </cell>
          <cell r="H3490" t="str">
            <v>Community school</v>
          </cell>
          <cell r="I3490">
            <v>58743</v>
          </cell>
          <cell r="J3490">
            <v>103147.2</v>
          </cell>
        </row>
        <row r="3491">
          <cell r="B3491">
            <v>8722238</v>
          </cell>
          <cell r="C3491">
            <v>872</v>
          </cell>
          <cell r="D3491" t="str">
            <v>Wokingham</v>
          </cell>
          <cell r="E3491">
            <v>2238</v>
          </cell>
          <cell r="F3491" t="str">
            <v>Hillside Primary School</v>
          </cell>
          <cell r="G3491" t="str">
            <v>Maintained</v>
          </cell>
          <cell r="H3491" t="str">
            <v>Community school</v>
          </cell>
          <cell r="I3491">
            <v>37347</v>
          </cell>
          <cell r="J3491">
            <v>62466.299999999996</v>
          </cell>
        </row>
        <row r="3492">
          <cell r="B3492">
            <v>8692239</v>
          </cell>
          <cell r="C3492">
            <v>869</v>
          </cell>
          <cell r="D3492" t="str">
            <v>West Berkshire</v>
          </cell>
          <cell r="E3492">
            <v>2239</v>
          </cell>
          <cell r="F3492" t="str">
            <v>Calcot Infant School and Nursery</v>
          </cell>
          <cell r="G3492" t="str">
            <v>Maintained</v>
          </cell>
          <cell r="H3492" t="str">
            <v>Community school</v>
          </cell>
          <cell r="I3492">
            <v>40589</v>
          </cell>
          <cell r="J3492">
            <v>62021.7</v>
          </cell>
        </row>
        <row r="3493">
          <cell r="B3493">
            <v>8692246</v>
          </cell>
          <cell r="C3493">
            <v>869</v>
          </cell>
          <cell r="D3493" t="str">
            <v>West Berkshire</v>
          </cell>
          <cell r="E3493">
            <v>2246</v>
          </cell>
          <cell r="F3493" t="str">
            <v>Spurcroft Primary School</v>
          </cell>
          <cell r="G3493" t="str">
            <v>Maintained</v>
          </cell>
          <cell r="H3493" t="str">
            <v>Community school</v>
          </cell>
          <cell r="I3493">
            <v>43053</v>
          </cell>
          <cell r="J3493">
            <v>67356.899999999994</v>
          </cell>
        </row>
        <row r="3494">
          <cell r="B3494">
            <v>8682247</v>
          </cell>
          <cell r="C3494">
            <v>868</v>
          </cell>
          <cell r="D3494" t="str">
            <v>Windsor and Maidenhead</v>
          </cell>
          <cell r="E3494">
            <v>2247</v>
          </cell>
          <cell r="F3494" t="str">
            <v>Larchfield Primary and Nursery School</v>
          </cell>
          <cell r="G3494" t="str">
            <v>Maintained</v>
          </cell>
          <cell r="H3494" t="str">
            <v>Community school</v>
          </cell>
          <cell r="I3494">
            <v>16988</v>
          </cell>
          <cell r="J3494">
            <v>29788.199999999997</v>
          </cell>
        </row>
        <row r="3495">
          <cell r="B3495">
            <v>8692249</v>
          </cell>
          <cell r="C3495">
            <v>869</v>
          </cell>
          <cell r="D3495" t="str">
            <v>West Berkshire</v>
          </cell>
          <cell r="E3495">
            <v>2249</v>
          </cell>
          <cell r="F3495" t="str">
            <v>Pangbourne Primary School</v>
          </cell>
          <cell r="G3495" t="str">
            <v>Maintained</v>
          </cell>
          <cell r="H3495" t="str">
            <v>Community school</v>
          </cell>
          <cell r="I3495">
            <v>15561</v>
          </cell>
          <cell r="J3495">
            <v>28009.8</v>
          </cell>
        </row>
        <row r="3496">
          <cell r="B3496">
            <v>8672250</v>
          </cell>
          <cell r="C3496">
            <v>867</v>
          </cell>
          <cell r="D3496" t="str">
            <v>Bracknell Forest</v>
          </cell>
          <cell r="E3496">
            <v>2250</v>
          </cell>
          <cell r="F3496" t="str">
            <v>Wildridings Primary School</v>
          </cell>
          <cell r="G3496" t="str">
            <v>Maintained</v>
          </cell>
          <cell r="H3496" t="str">
            <v>Community school</v>
          </cell>
          <cell r="I3496">
            <v>37347</v>
          </cell>
          <cell r="J3496">
            <v>65578.5</v>
          </cell>
        </row>
        <row r="3497">
          <cell r="B3497">
            <v>8672251</v>
          </cell>
          <cell r="C3497">
            <v>867</v>
          </cell>
          <cell r="D3497" t="str">
            <v>Bracknell Forest</v>
          </cell>
          <cell r="E3497">
            <v>2251</v>
          </cell>
          <cell r="F3497" t="str">
            <v>Meadow Vale Primary School</v>
          </cell>
          <cell r="G3497" t="str">
            <v>Maintained</v>
          </cell>
          <cell r="H3497" t="str">
            <v>Community school</v>
          </cell>
          <cell r="I3497">
            <v>43960</v>
          </cell>
          <cell r="J3497">
            <v>69579.899999999994</v>
          </cell>
        </row>
        <row r="3498">
          <cell r="B3498">
            <v>8712252</v>
          </cell>
          <cell r="C3498">
            <v>871</v>
          </cell>
          <cell r="D3498" t="str">
            <v>Slough</v>
          </cell>
          <cell r="E3498">
            <v>2252</v>
          </cell>
          <cell r="F3498" t="str">
            <v>Wexham Court Primary School</v>
          </cell>
          <cell r="G3498" t="str">
            <v>Maintained</v>
          </cell>
          <cell r="H3498" t="str">
            <v>Community school</v>
          </cell>
          <cell r="I3498">
            <v>54205</v>
          </cell>
          <cell r="J3498">
            <v>87808.5</v>
          </cell>
        </row>
        <row r="3499">
          <cell r="B3499">
            <v>8702253</v>
          </cell>
          <cell r="C3499">
            <v>870</v>
          </cell>
          <cell r="D3499" t="str">
            <v>Reading</v>
          </cell>
          <cell r="E3499">
            <v>2253</v>
          </cell>
          <cell r="F3499" t="str">
            <v>Manor Primary School</v>
          </cell>
          <cell r="G3499" t="str">
            <v>Maintained</v>
          </cell>
          <cell r="H3499" t="str">
            <v>Community school</v>
          </cell>
          <cell r="I3499">
            <v>12968</v>
          </cell>
          <cell r="J3499">
            <v>14894.099999999999</v>
          </cell>
        </row>
        <row r="3500">
          <cell r="B3500">
            <v>8703000</v>
          </cell>
          <cell r="C3500">
            <v>870</v>
          </cell>
          <cell r="D3500" t="str">
            <v>Reading</v>
          </cell>
          <cell r="E3500">
            <v>3000</v>
          </cell>
          <cell r="F3500" t="str">
            <v>All Saints Church of England Aided Infant School</v>
          </cell>
          <cell r="G3500" t="str">
            <v>Maintained</v>
          </cell>
          <cell r="H3500" t="str">
            <v>Voluntary aided school</v>
          </cell>
          <cell r="I3500">
            <v>13357</v>
          </cell>
          <cell r="J3500">
            <v>23119.199999999997</v>
          </cell>
        </row>
        <row r="3501">
          <cell r="B3501">
            <v>8693004</v>
          </cell>
          <cell r="C3501">
            <v>869</v>
          </cell>
          <cell r="D3501" t="str">
            <v>West Berkshire</v>
          </cell>
          <cell r="E3501">
            <v>3004</v>
          </cell>
          <cell r="F3501" t="str">
            <v>Aldermaston C.E. Primary School</v>
          </cell>
          <cell r="G3501" t="str">
            <v>Maintained</v>
          </cell>
          <cell r="H3501" t="str">
            <v>Voluntary controlled school</v>
          </cell>
          <cell r="I3501">
            <v>12709</v>
          </cell>
          <cell r="J3501">
            <v>20007</v>
          </cell>
        </row>
        <row r="3502">
          <cell r="B3502">
            <v>8693006</v>
          </cell>
          <cell r="C3502">
            <v>869</v>
          </cell>
          <cell r="D3502" t="str">
            <v>West Berkshire</v>
          </cell>
          <cell r="E3502">
            <v>3006</v>
          </cell>
          <cell r="F3502" t="str">
            <v>Basildon C.E. Primary School</v>
          </cell>
          <cell r="G3502" t="str">
            <v>Maintained</v>
          </cell>
          <cell r="H3502" t="str">
            <v>Voluntary controlled school</v>
          </cell>
          <cell r="I3502">
            <v>14394</v>
          </cell>
          <cell r="J3502">
            <v>26898.3</v>
          </cell>
        </row>
        <row r="3503">
          <cell r="B3503">
            <v>8693007</v>
          </cell>
          <cell r="C3503">
            <v>869</v>
          </cell>
          <cell r="D3503" t="str">
            <v>West Berkshire</v>
          </cell>
          <cell r="E3503">
            <v>3007</v>
          </cell>
          <cell r="F3503" t="str">
            <v>Beedon C.E. (Controlled) Primary School</v>
          </cell>
          <cell r="G3503" t="str">
            <v>Maintained</v>
          </cell>
          <cell r="H3503" t="str">
            <v>Voluntary controlled school</v>
          </cell>
          <cell r="I3503">
            <v>4409</v>
          </cell>
          <cell r="J3503">
            <v>6446.7</v>
          </cell>
        </row>
        <row r="3504">
          <cell r="B3504">
            <v>8683011</v>
          </cell>
          <cell r="C3504">
            <v>868</v>
          </cell>
          <cell r="D3504" t="str">
            <v>Windsor and Maidenhead</v>
          </cell>
          <cell r="E3504">
            <v>3011</v>
          </cell>
          <cell r="F3504" t="str">
            <v>Braywood CofE First School</v>
          </cell>
          <cell r="G3504" t="str">
            <v>Maintained</v>
          </cell>
          <cell r="H3504" t="str">
            <v>Voluntary controlled school</v>
          </cell>
          <cell r="I3504">
            <v>18155</v>
          </cell>
          <cell r="J3504">
            <v>33345</v>
          </cell>
        </row>
        <row r="3505">
          <cell r="B3505">
            <v>8693013</v>
          </cell>
          <cell r="C3505">
            <v>869</v>
          </cell>
          <cell r="D3505" t="str">
            <v>West Berkshire</v>
          </cell>
          <cell r="E3505">
            <v>3013</v>
          </cell>
          <cell r="F3505" t="str">
            <v>Brimpton C.E. Primary School</v>
          </cell>
          <cell r="G3505" t="str">
            <v>Maintained</v>
          </cell>
          <cell r="H3505" t="str">
            <v>Voluntary controlled school</v>
          </cell>
          <cell r="I3505">
            <v>6095</v>
          </cell>
          <cell r="J3505">
            <v>10448.099999999999</v>
          </cell>
        </row>
        <row r="3506">
          <cell r="B3506">
            <v>8693014</v>
          </cell>
          <cell r="C3506">
            <v>869</v>
          </cell>
          <cell r="D3506" t="str">
            <v>West Berkshire</v>
          </cell>
          <cell r="E3506">
            <v>3014</v>
          </cell>
          <cell r="F3506" t="str">
            <v>Bucklebury C.E. Primary School</v>
          </cell>
          <cell r="G3506" t="str">
            <v>Maintained</v>
          </cell>
          <cell r="H3506" t="str">
            <v>Voluntary controlled school</v>
          </cell>
          <cell r="I3506">
            <v>10245</v>
          </cell>
          <cell r="J3506">
            <v>20451.599999999999</v>
          </cell>
        </row>
        <row r="3507">
          <cell r="B3507">
            <v>8693015</v>
          </cell>
          <cell r="C3507">
            <v>869</v>
          </cell>
          <cell r="D3507" t="str">
            <v>West Berkshire</v>
          </cell>
          <cell r="E3507">
            <v>3015</v>
          </cell>
          <cell r="F3507" t="str">
            <v>Burghfield St Mary's C.E. Primary School</v>
          </cell>
          <cell r="G3507" t="str">
            <v>Maintained</v>
          </cell>
          <cell r="H3507" t="str">
            <v>Voluntary controlled school</v>
          </cell>
          <cell r="I3507">
            <v>18674</v>
          </cell>
          <cell r="J3507">
            <v>29788.199999999997</v>
          </cell>
        </row>
        <row r="3508">
          <cell r="B3508">
            <v>8693016</v>
          </cell>
          <cell r="C3508">
            <v>869</v>
          </cell>
          <cell r="D3508" t="str">
            <v>West Berkshire</v>
          </cell>
          <cell r="E3508">
            <v>3016</v>
          </cell>
          <cell r="F3508" t="str">
            <v>Chaddleworth St Andrew's C.E. Primary School</v>
          </cell>
          <cell r="G3508" t="str">
            <v>Maintained</v>
          </cell>
          <cell r="H3508" t="str">
            <v>Voluntary controlled school</v>
          </cell>
          <cell r="I3508">
            <v>2075</v>
          </cell>
          <cell r="J3508">
            <v>3556.7999999999997</v>
          </cell>
        </row>
        <row r="3509">
          <cell r="B3509">
            <v>8693018</v>
          </cell>
          <cell r="C3509">
            <v>869</v>
          </cell>
          <cell r="D3509" t="str">
            <v>West Berkshire</v>
          </cell>
          <cell r="E3509">
            <v>3018</v>
          </cell>
          <cell r="F3509" t="str">
            <v>Cold Ash St Mark's CE Primary School</v>
          </cell>
          <cell r="G3509" t="str">
            <v>Maintained</v>
          </cell>
          <cell r="H3509" t="str">
            <v>Voluntary controlled school</v>
          </cell>
          <cell r="I3509">
            <v>17118</v>
          </cell>
          <cell r="J3509">
            <v>27787.499999999996</v>
          </cell>
        </row>
        <row r="3510">
          <cell r="B3510">
            <v>8693020</v>
          </cell>
          <cell r="C3510">
            <v>869</v>
          </cell>
          <cell r="D3510" t="str">
            <v>West Berkshire</v>
          </cell>
          <cell r="E3510">
            <v>3020</v>
          </cell>
          <cell r="F3510" t="str">
            <v>Compton C.E. Primary School</v>
          </cell>
          <cell r="G3510" t="str">
            <v>Maintained</v>
          </cell>
          <cell r="H3510" t="str">
            <v>Voluntary controlled school</v>
          </cell>
          <cell r="I3510">
            <v>15302</v>
          </cell>
          <cell r="J3510">
            <v>22230</v>
          </cell>
        </row>
        <row r="3511">
          <cell r="B3511">
            <v>8683021</v>
          </cell>
          <cell r="C3511">
            <v>868</v>
          </cell>
          <cell r="D3511" t="str">
            <v>Windsor and Maidenhead</v>
          </cell>
          <cell r="E3511">
            <v>3021</v>
          </cell>
          <cell r="F3511" t="str">
            <v>Cookham Dean CofE Primary School</v>
          </cell>
          <cell r="G3511" t="str">
            <v>Maintained</v>
          </cell>
          <cell r="H3511" t="str">
            <v>Voluntary aided school</v>
          </cell>
          <cell r="I3511">
            <v>19063</v>
          </cell>
          <cell r="J3511">
            <v>33122.699999999997</v>
          </cell>
        </row>
        <row r="3512">
          <cell r="B3512">
            <v>8683022</v>
          </cell>
          <cell r="C3512">
            <v>868</v>
          </cell>
          <cell r="D3512" t="str">
            <v>Windsor and Maidenhead</v>
          </cell>
          <cell r="E3512">
            <v>3022</v>
          </cell>
          <cell r="F3512" t="str">
            <v>Holy Trinity CofE Primary School, Cookham</v>
          </cell>
          <cell r="G3512" t="str">
            <v>Maintained</v>
          </cell>
          <cell r="H3512" t="str">
            <v>Voluntary controlled school</v>
          </cell>
          <cell r="I3512">
            <v>17896</v>
          </cell>
          <cell r="J3512">
            <v>28898.999999999996</v>
          </cell>
        </row>
        <row r="3513">
          <cell r="B3513">
            <v>8673023</v>
          </cell>
          <cell r="C3513">
            <v>867</v>
          </cell>
          <cell r="D3513" t="str">
            <v>Bracknell Forest</v>
          </cell>
          <cell r="E3513">
            <v>3023</v>
          </cell>
          <cell r="F3513" t="str">
            <v>Crowthorne Church of England Primary School</v>
          </cell>
          <cell r="G3513" t="str">
            <v>Maintained</v>
          </cell>
          <cell r="H3513" t="str">
            <v>Voluntary controlled school</v>
          </cell>
          <cell r="I3513">
            <v>20359</v>
          </cell>
          <cell r="J3513">
            <v>36012.6</v>
          </cell>
        </row>
        <row r="3514">
          <cell r="B3514">
            <v>8693024</v>
          </cell>
          <cell r="C3514">
            <v>869</v>
          </cell>
          <cell r="D3514" t="str">
            <v>West Berkshire</v>
          </cell>
          <cell r="E3514">
            <v>3024</v>
          </cell>
          <cell r="F3514" t="str">
            <v>Enborne C.E. Primary School</v>
          </cell>
          <cell r="G3514" t="str">
            <v>Maintained</v>
          </cell>
          <cell r="H3514" t="str">
            <v>Voluntary aided school</v>
          </cell>
          <cell r="I3514">
            <v>7392</v>
          </cell>
          <cell r="J3514">
            <v>13782.599999999999</v>
          </cell>
        </row>
        <row r="3515">
          <cell r="B3515">
            <v>8693026</v>
          </cell>
          <cell r="C3515">
            <v>869</v>
          </cell>
          <cell r="D3515" t="str">
            <v>West Berkshire</v>
          </cell>
          <cell r="E3515">
            <v>3026</v>
          </cell>
          <cell r="F3515" t="str">
            <v>Hampstead Norreys C.E. Primary School</v>
          </cell>
          <cell r="G3515" t="str">
            <v>Maintained</v>
          </cell>
          <cell r="H3515" t="str">
            <v>Voluntary controlled school</v>
          </cell>
          <cell r="I3515">
            <v>4409</v>
          </cell>
          <cell r="J3515">
            <v>2667.6</v>
          </cell>
        </row>
        <row r="3516">
          <cell r="B3516">
            <v>8693029</v>
          </cell>
          <cell r="C3516">
            <v>869</v>
          </cell>
          <cell r="D3516" t="str">
            <v>West Berkshire</v>
          </cell>
          <cell r="E3516">
            <v>3029</v>
          </cell>
          <cell r="F3516" t="str">
            <v>Kintbury St Mary's C.E. Primary School</v>
          </cell>
          <cell r="G3516" t="str">
            <v>Maintained</v>
          </cell>
          <cell r="H3516" t="str">
            <v>Voluntary controlled school</v>
          </cell>
          <cell r="I3516">
            <v>11153</v>
          </cell>
          <cell r="J3516">
            <v>13560.3</v>
          </cell>
        </row>
        <row r="3517">
          <cell r="B3517">
            <v>8683031</v>
          </cell>
          <cell r="C3517">
            <v>868</v>
          </cell>
          <cell r="D3517" t="str">
            <v>Windsor and Maidenhead</v>
          </cell>
          <cell r="E3517">
            <v>3031</v>
          </cell>
          <cell r="F3517" t="str">
            <v>Boyne Hill CofE Infant and Nursery School</v>
          </cell>
          <cell r="G3517" t="str">
            <v>Maintained</v>
          </cell>
          <cell r="H3517" t="str">
            <v>Voluntary controlled school</v>
          </cell>
          <cell r="I3517">
            <v>37477</v>
          </cell>
          <cell r="J3517">
            <v>64022.399999999994</v>
          </cell>
        </row>
        <row r="3518">
          <cell r="B3518">
            <v>8693036</v>
          </cell>
          <cell r="C3518">
            <v>869</v>
          </cell>
          <cell r="D3518" t="str">
            <v>West Berkshire</v>
          </cell>
          <cell r="E3518">
            <v>3036</v>
          </cell>
          <cell r="F3518" t="str">
            <v>Purley CofE Primary School</v>
          </cell>
          <cell r="G3518" t="str">
            <v>Maintained</v>
          </cell>
          <cell r="H3518" t="str">
            <v>Voluntary controlled school</v>
          </cell>
          <cell r="I3518">
            <v>8689</v>
          </cell>
          <cell r="J3518">
            <v>15560.999999999998</v>
          </cell>
        </row>
        <row r="3519">
          <cell r="B3519">
            <v>8673038</v>
          </cell>
          <cell r="C3519">
            <v>867</v>
          </cell>
          <cell r="D3519" t="str">
            <v>Bracknell Forest</v>
          </cell>
          <cell r="E3519">
            <v>3038</v>
          </cell>
          <cell r="F3519" t="str">
            <v>St Michael's Church of England Primary School, Sandhurst</v>
          </cell>
          <cell r="G3519" t="str">
            <v>Maintained</v>
          </cell>
          <cell r="H3519" t="str">
            <v>Voluntary aided school</v>
          </cell>
          <cell r="I3519">
            <v>11671</v>
          </cell>
          <cell r="J3519">
            <v>23786.1</v>
          </cell>
        </row>
        <row r="3520">
          <cell r="B3520">
            <v>8693039</v>
          </cell>
          <cell r="C3520">
            <v>869</v>
          </cell>
          <cell r="D3520" t="str">
            <v>West Berkshire</v>
          </cell>
          <cell r="E3520">
            <v>3039</v>
          </cell>
          <cell r="F3520" t="str">
            <v>Shaw-cum-Donnington C.E. Primary School</v>
          </cell>
          <cell r="G3520" t="str">
            <v>Maintained</v>
          </cell>
          <cell r="H3520" t="str">
            <v>Voluntary controlled school</v>
          </cell>
          <cell r="I3520">
            <v>7392</v>
          </cell>
          <cell r="J3520">
            <v>12226.499999999998</v>
          </cell>
        </row>
        <row r="3521">
          <cell r="B3521">
            <v>8693040</v>
          </cell>
          <cell r="C3521">
            <v>869</v>
          </cell>
          <cell r="D3521" t="str">
            <v>West Berkshire</v>
          </cell>
          <cell r="E3521">
            <v>3040</v>
          </cell>
          <cell r="F3521" t="str">
            <v>Shefford C.E. Primary School</v>
          </cell>
          <cell r="G3521" t="str">
            <v>Maintained</v>
          </cell>
          <cell r="H3521" t="str">
            <v>Voluntary controlled school</v>
          </cell>
          <cell r="I3521">
            <v>6614</v>
          </cell>
          <cell r="J3521">
            <v>13337.999999999998</v>
          </cell>
        </row>
        <row r="3522">
          <cell r="B3522">
            <v>8693043</v>
          </cell>
          <cell r="C3522">
            <v>869</v>
          </cell>
          <cell r="D3522" t="str">
            <v>West Berkshire</v>
          </cell>
          <cell r="E3522">
            <v>3043</v>
          </cell>
          <cell r="F3522" t="str">
            <v>Mortimer St. John's C.E. Infant School</v>
          </cell>
          <cell r="G3522" t="str">
            <v>Maintained</v>
          </cell>
          <cell r="H3522" t="str">
            <v>Voluntary controlled school</v>
          </cell>
          <cell r="I3522">
            <v>38903</v>
          </cell>
          <cell r="J3522">
            <v>68913</v>
          </cell>
        </row>
        <row r="3523">
          <cell r="B3523">
            <v>8693044</v>
          </cell>
          <cell r="C3523">
            <v>869</v>
          </cell>
          <cell r="D3523" t="str">
            <v>West Berkshire</v>
          </cell>
          <cell r="E3523">
            <v>3044</v>
          </cell>
          <cell r="F3523" t="str">
            <v>Streatley C.E. Voluntary Controlled School</v>
          </cell>
          <cell r="G3523" t="str">
            <v>Maintained</v>
          </cell>
          <cell r="H3523" t="str">
            <v>Voluntary controlled school</v>
          </cell>
          <cell r="I3523">
            <v>10504</v>
          </cell>
          <cell r="J3523">
            <v>17339.399999999998</v>
          </cell>
        </row>
        <row r="3524">
          <cell r="B3524">
            <v>8693045</v>
          </cell>
          <cell r="C3524">
            <v>869</v>
          </cell>
          <cell r="D3524" t="str">
            <v>West Berkshire</v>
          </cell>
          <cell r="E3524">
            <v>3045</v>
          </cell>
          <cell r="F3524" t="str">
            <v>Theale C.E. Primary School</v>
          </cell>
          <cell r="G3524" t="str">
            <v>Maintained</v>
          </cell>
          <cell r="H3524" t="str">
            <v>Voluntary controlled school</v>
          </cell>
          <cell r="I3524">
            <v>26973</v>
          </cell>
          <cell r="J3524">
            <v>45571.5</v>
          </cell>
        </row>
        <row r="3525">
          <cell r="B3525">
            <v>8673047</v>
          </cell>
          <cell r="C3525">
            <v>867</v>
          </cell>
          <cell r="D3525" t="str">
            <v>Bracknell Forest</v>
          </cell>
          <cell r="E3525">
            <v>3047</v>
          </cell>
          <cell r="F3525" t="str">
            <v>Warfield Church of England Primary School</v>
          </cell>
          <cell r="G3525" t="str">
            <v>Maintained</v>
          </cell>
          <cell r="H3525" t="str">
            <v>Voluntary controlled school</v>
          </cell>
          <cell r="I3525">
            <v>33068</v>
          </cell>
          <cell r="J3525">
            <v>59131.799999999996</v>
          </cell>
        </row>
        <row r="3526">
          <cell r="B3526">
            <v>8693049</v>
          </cell>
          <cell r="C3526">
            <v>869</v>
          </cell>
          <cell r="D3526" t="str">
            <v>West Berkshire</v>
          </cell>
          <cell r="E3526">
            <v>3049</v>
          </cell>
          <cell r="F3526" t="str">
            <v>Welford and Wickham C.E. Primary School</v>
          </cell>
          <cell r="G3526" t="str">
            <v>Maintained</v>
          </cell>
          <cell r="H3526" t="str">
            <v>Voluntary aided school</v>
          </cell>
          <cell r="I3526">
            <v>9856</v>
          </cell>
          <cell r="J3526">
            <v>14227.199999999999</v>
          </cell>
        </row>
        <row r="3527">
          <cell r="B3527">
            <v>8723056</v>
          </cell>
          <cell r="C3527">
            <v>872</v>
          </cell>
          <cell r="D3527" t="str">
            <v>Wokingham</v>
          </cell>
          <cell r="E3527">
            <v>3056</v>
          </cell>
          <cell r="F3527" t="str">
            <v>Woodley CofE Primary School</v>
          </cell>
          <cell r="G3527" t="str">
            <v>Maintained</v>
          </cell>
          <cell r="H3527" t="str">
            <v>Voluntary controlled school</v>
          </cell>
          <cell r="I3527">
            <v>20878</v>
          </cell>
          <cell r="J3527">
            <v>36679.5</v>
          </cell>
        </row>
        <row r="3528">
          <cell r="B3528">
            <v>8723057</v>
          </cell>
          <cell r="C3528">
            <v>872</v>
          </cell>
          <cell r="D3528" t="str">
            <v>Wokingham</v>
          </cell>
          <cell r="E3528">
            <v>3057</v>
          </cell>
          <cell r="F3528" t="str">
            <v>Robert Piggott CofE Infant School</v>
          </cell>
          <cell r="G3528" t="str">
            <v>Maintained</v>
          </cell>
          <cell r="H3528" t="str">
            <v>Voluntary controlled school</v>
          </cell>
          <cell r="I3528">
            <v>26065</v>
          </cell>
          <cell r="J3528">
            <v>41792.399999999994</v>
          </cell>
        </row>
        <row r="3529">
          <cell r="B3529">
            <v>8673062</v>
          </cell>
          <cell r="C3529">
            <v>867</v>
          </cell>
          <cell r="D3529" t="str">
            <v>Bracknell Forest</v>
          </cell>
          <cell r="E3529">
            <v>3062</v>
          </cell>
          <cell r="F3529" t="str">
            <v>Winkfield St Mary's CofE Primary School</v>
          </cell>
          <cell r="G3529" t="str">
            <v>Maintained</v>
          </cell>
          <cell r="H3529" t="str">
            <v>Voluntary controlled school</v>
          </cell>
          <cell r="I3529">
            <v>20878</v>
          </cell>
          <cell r="J3529">
            <v>34456.5</v>
          </cell>
        </row>
        <row r="3530">
          <cell r="B3530">
            <v>8713070</v>
          </cell>
          <cell r="C3530">
            <v>871</v>
          </cell>
          <cell r="D3530" t="str">
            <v>Slough</v>
          </cell>
          <cell r="E3530">
            <v>3070</v>
          </cell>
          <cell r="F3530" t="str">
            <v>St Mary's Church of England Primary School</v>
          </cell>
          <cell r="G3530" t="str">
            <v>Maintained</v>
          </cell>
          <cell r="H3530" t="str">
            <v>Voluntary controlled school</v>
          </cell>
          <cell r="I3530">
            <v>57836</v>
          </cell>
          <cell r="J3530">
            <v>88697.7</v>
          </cell>
        </row>
        <row r="3531">
          <cell r="B3531">
            <v>8683072</v>
          </cell>
          <cell r="C3531">
            <v>868</v>
          </cell>
          <cell r="D3531" t="str">
            <v>Windsor and Maidenhead</v>
          </cell>
          <cell r="E3531">
            <v>3072</v>
          </cell>
          <cell r="F3531" t="str">
            <v>Eton Wick CofE First School</v>
          </cell>
          <cell r="G3531" t="str">
            <v>Maintained</v>
          </cell>
          <cell r="H3531" t="str">
            <v>Voluntary controlled school</v>
          </cell>
          <cell r="I3531">
            <v>11801</v>
          </cell>
          <cell r="J3531">
            <v>15116.4</v>
          </cell>
        </row>
        <row r="3532">
          <cell r="B3532">
            <v>8683074</v>
          </cell>
          <cell r="C3532">
            <v>868</v>
          </cell>
          <cell r="D3532" t="str">
            <v>Windsor and Maidenhead</v>
          </cell>
          <cell r="E3532">
            <v>3074</v>
          </cell>
          <cell r="F3532" t="str">
            <v>The Queen Anne Royal Free CofE Controlled First School</v>
          </cell>
          <cell r="G3532" t="str">
            <v>Maintained</v>
          </cell>
          <cell r="H3532" t="str">
            <v>Voluntary controlled school</v>
          </cell>
          <cell r="I3532">
            <v>21397</v>
          </cell>
          <cell r="J3532">
            <v>35345.699999999997</v>
          </cell>
        </row>
        <row r="3533">
          <cell r="B3533">
            <v>8673076</v>
          </cell>
          <cell r="C3533">
            <v>867</v>
          </cell>
          <cell r="D3533" t="str">
            <v>Bracknell Forest</v>
          </cell>
          <cell r="E3533">
            <v>3076</v>
          </cell>
          <cell r="F3533" t="str">
            <v>Binfield Church of England Primary School</v>
          </cell>
          <cell r="G3533" t="str">
            <v>Maintained</v>
          </cell>
          <cell r="H3533" t="str">
            <v>Voluntary aided school</v>
          </cell>
          <cell r="I3533">
            <v>41886</v>
          </cell>
          <cell r="J3533">
            <v>72692.099999999991</v>
          </cell>
        </row>
        <row r="3534">
          <cell r="B3534">
            <v>8703302</v>
          </cell>
          <cell r="C3534">
            <v>870</v>
          </cell>
          <cell r="D3534" t="str">
            <v>Reading</v>
          </cell>
          <cell r="E3534">
            <v>3302</v>
          </cell>
          <cell r="F3534" t="str">
            <v>St Anne's Catholic Primary School</v>
          </cell>
          <cell r="G3534" t="str">
            <v>Maintained</v>
          </cell>
          <cell r="H3534" t="str">
            <v>Voluntary aided school</v>
          </cell>
          <cell r="I3534">
            <v>18544</v>
          </cell>
          <cell r="J3534">
            <v>29565.899999999998</v>
          </cell>
        </row>
        <row r="3535">
          <cell r="B3535">
            <v>8703304</v>
          </cell>
          <cell r="C3535">
            <v>870</v>
          </cell>
          <cell r="D3535" t="str">
            <v>Reading</v>
          </cell>
          <cell r="E3535">
            <v>3304</v>
          </cell>
          <cell r="F3535" t="str">
            <v>English Martyrs' Catholic Primary School</v>
          </cell>
          <cell r="G3535" t="str">
            <v>Maintained</v>
          </cell>
          <cell r="H3535" t="str">
            <v>Voluntary aided school</v>
          </cell>
          <cell r="I3535">
            <v>35013</v>
          </cell>
          <cell r="J3535">
            <v>64022.399999999994</v>
          </cell>
        </row>
        <row r="3536">
          <cell r="B3536">
            <v>8703305</v>
          </cell>
          <cell r="C3536">
            <v>870</v>
          </cell>
          <cell r="D3536" t="str">
            <v>Reading</v>
          </cell>
          <cell r="E3536">
            <v>3305</v>
          </cell>
          <cell r="F3536" t="str">
            <v>Christ The King Catholic Primary School</v>
          </cell>
          <cell r="G3536" t="str">
            <v>Maintained</v>
          </cell>
          <cell r="H3536" t="str">
            <v>Voluntary aided school</v>
          </cell>
          <cell r="I3536">
            <v>25546</v>
          </cell>
          <cell r="J3536">
            <v>41125.5</v>
          </cell>
        </row>
        <row r="3537">
          <cell r="B3537">
            <v>8693306</v>
          </cell>
          <cell r="C3537">
            <v>869</v>
          </cell>
          <cell r="D3537" t="str">
            <v>West Berkshire</v>
          </cell>
          <cell r="E3537">
            <v>3306</v>
          </cell>
          <cell r="F3537" t="str">
            <v>St Paul's Catholic Primary School</v>
          </cell>
          <cell r="G3537" t="str">
            <v>Maintained</v>
          </cell>
          <cell r="H3537" t="str">
            <v>Voluntary aided school</v>
          </cell>
          <cell r="I3537">
            <v>25546</v>
          </cell>
          <cell r="J3537">
            <v>45571.5</v>
          </cell>
        </row>
        <row r="3538">
          <cell r="B3538">
            <v>8693310</v>
          </cell>
          <cell r="C3538">
            <v>869</v>
          </cell>
          <cell r="D3538" t="str">
            <v>West Berkshire</v>
          </cell>
          <cell r="E3538">
            <v>3310</v>
          </cell>
          <cell r="F3538" t="str">
            <v>Bradfield C.E. Primary School</v>
          </cell>
          <cell r="G3538" t="str">
            <v>Maintained</v>
          </cell>
          <cell r="H3538" t="str">
            <v>Voluntary aided school</v>
          </cell>
          <cell r="I3538">
            <v>13616</v>
          </cell>
          <cell r="J3538">
            <v>21563.1</v>
          </cell>
        </row>
        <row r="3539">
          <cell r="B3539">
            <v>8693311</v>
          </cell>
          <cell r="C3539">
            <v>869</v>
          </cell>
          <cell r="D3539" t="str">
            <v>West Berkshire</v>
          </cell>
          <cell r="E3539">
            <v>3311</v>
          </cell>
          <cell r="F3539" t="str">
            <v>Brightwalton C.E. Aided Primary School</v>
          </cell>
          <cell r="G3539" t="str">
            <v>Maintained</v>
          </cell>
          <cell r="H3539" t="str">
            <v>Voluntary aided school</v>
          </cell>
          <cell r="I3539">
            <v>8818</v>
          </cell>
          <cell r="J3539">
            <v>18228.599999999999</v>
          </cell>
        </row>
        <row r="3540">
          <cell r="B3540">
            <v>8673313</v>
          </cell>
          <cell r="C3540">
            <v>867</v>
          </cell>
          <cell r="D3540" t="str">
            <v>Bracknell Forest</v>
          </cell>
          <cell r="E3540">
            <v>3313</v>
          </cell>
          <cell r="F3540" t="str">
            <v>St Michael's Easthampstead Church of England Voluntary Aided Primary School</v>
          </cell>
          <cell r="G3540" t="str">
            <v>Maintained</v>
          </cell>
          <cell r="H3540" t="str">
            <v>Voluntary aided school</v>
          </cell>
          <cell r="I3540">
            <v>17766</v>
          </cell>
          <cell r="J3540">
            <v>30899.699999999997</v>
          </cell>
        </row>
        <row r="3541">
          <cell r="B3541">
            <v>8693314</v>
          </cell>
          <cell r="C3541">
            <v>869</v>
          </cell>
          <cell r="D3541" t="str">
            <v>West Berkshire</v>
          </cell>
          <cell r="E3541">
            <v>3314</v>
          </cell>
          <cell r="F3541" t="str">
            <v>Englefield C.E. Primary School</v>
          </cell>
          <cell r="G3541" t="str">
            <v>Maintained</v>
          </cell>
          <cell r="H3541" t="str">
            <v>Voluntary aided school</v>
          </cell>
          <cell r="I3541">
            <v>8818</v>
          </cell>
          <cell r="J3541">
            <v>15560.999999999998</v>
          </cell>
        </row>
        <row r="3542">
          <cell r="B3542">
            <v>8723315</v>
          </cell>
          <cell r="C3542">
            <v>872</v>
          </cell>
          <cell r="D3542" t="str">
            <v>Wokingham</v>
          </cell>
          <cell r="E3542">
            <v>3315</v>
          </cell>
          <cell r="F3542" t="str">
            <v>Finchampstead CofE VA Primary School</v>
          </cell>
          <cell r="G3542" t="str">
            <v>Maintained</v>
          </cell>
          <cell r="H3542" t="str">
            <v>Voluntary aided school</v>
          </cell>
          <cell r="I3542">
            <v>9596</v>
          </cell>
          <cell r="J3542">
            <v>17784</v>
          </cell>
        </row>
        <row r="3543">
          <cell r="B3543">
            <v>8683318</v>
          </cell>
          <cell r="C3543">
            <v>868</v>
          </cell>
          <cell r="D3543" t="str">
            <v>Windsor and Maidenhead</v>
          </cell>
          <cell r="E3543">
            <v>3318</v>
          </cell>
          <cell r="F3543" t="str">
            <v>The Royal First School</v>
          </cell>
          <cell r="G3543" t="str">
            <v>Maintained</v>
          </cell>
          <cell r="H3543" t="str">
            <v>Voluntary aided school</v>
          </cell>
          <cell r="I3543">
            <v>14265</v>
          </cell>
          <cell r="J3543">
            <v>27342.899999999998</v>
          </cell>
        </row>
        <row r="3544">
          <cell r="B3544">
            <v>8723319</v>
          </cell>
          <cell r="C3544">
            <v>872</v>
          </cell>
          <cell r="D3544" t="str">
            <v>Wokingham</v>
          </cell>
          <cell r="E3544">
            <v>3319</v>
          </cell>
          <cell r="F3544" t="str">
            <v>Grazeley Parochial Church of England Aided Primary School</v>
          </cell>
          <cell r="G3544" t="str">
            <v>Maintained</v>
          </cell>
          <cell r="H3544" t="str">
            <v>Voluntary aided school</v>
          </cell>
          <cell r="I3544">
            <v>21397</v>
          </cell>
          <cell r="J3544">
            <v>36457.199999999997</v>
          </cell>
        </row>
        <row r="3545">
          <cell r="B3545">
            <v>8693321</v>
          </cell>
          <cell r="C3545">
            <v>869</v>
          </cell>
          <cell r="D3545" t="str">
            <v>West Berkshire</v>
          </cell>
          <cell r="E3545">
            <v>3321</v>
          </cell>
          <cell r="F3545" t="str">
            <v>Stockcross C.E. School</v>
          </cell>
          <cell r="G3545" t="str">
            <v>Maintained</v>
          </cell>
          <cell r="H3545" t="str">
            <v>Voluntary aided school</v>
          </cell>
          <cell r="I3545">
            <v>10374</v>
          </cell>
          <cell r="J3545">
            <v>18228.599999999999</v>
          </cell>
        </row>
        <row r="3546">
          <cell r="B3546">
            <v>8683322</v>
          </cell>
          <cell r="C3546">
            <v>868</v>
          </cell>
          <cell r="D3546" t="str">
            <v>Windsor and Maidenhead</v>
          </cell>
          <cell r="E3546">
            <v>3322</v>
          </cell>
          <cell r="F3546" t="str">
            <v>Holy Trinity CofE Primary School, Sunningdale</v>
          </cell>
          <cell r="G3546" t="str">
            <v>Maintained</v>
          </cell>
          <cell r="H3546" t="str">
            <v>Voluntary aided school</v>
          </cell>
          <cell r="I3546">
            <v>21138</v>
          </cell>
          <cell r="J3546">
            <v>36012.6</v>
          </cell>
        </row>
        <row r="3547">
          <cell r="B3547">
            <v>8683323</v>
          </cell>
          <cell r="C3547">
            <v>868</v>
          </cell>
          <cell r="D3547" t="str">
            <v>Windsor and Maidenhead</v>
          </cell>
          <cell r="E3547">
            <v>3323</v>
          </cell>
          <cell r="F3547" t="str">
            <v>St Michael's CofE Primary School, Sunninghill</v>
          </cell>
          <cell r="G3547" t="str">
            <v>Maintained</v>
          </cell>
          <cell r="H3547" t="str">
            <v>Voluntary aided school</v>
          </cell>
          <cell r="I3547">
            <v>18933</v>
          </cell>
          <cell r="J3547">
            <v>32678.1</v>
          </cell>
        </row>
        <row r="3548">
          <cell r="B3548">
            <v>8683324</v>
          </cell>
          <cell r="C3548">
            <v>868</v>
          </cell>
          <cell r="D3548" t="str">
            <v>Windsor and Maidenhead</v>
          </cell>
          <cell r="E3548">
            <v>3324</v>
          </cell>
          <cell r="F3548" t="str">
            <v>Cheapside CofE Primary School</v>
          </cell>
          <cell r="G3548" t="str">
            <v>Maintained</v>
          </cell>
          <cell r="H3548" t="str">
            <v>Voluntary aided school</v>
          </cell>
          <cell r="I3548">
            <v>21527</v>
          </cell>
          <cell r="J3548">
            <v>34234.199999999997</v>
          </cell>
        </row>
        <row r="3549">
          <cell r="B3549">
            <v>8693325</v>
          </cell>
          <cell r="C3549">
            <v>869</v>
          </cell>
          <cell r="D3549" t="str">
            <v>West Berkshire</v>
          </cell>
          <cell r="E3549">
            <v>3325</v>
          </cell>
          <cell r="F3549" t="str">
            <v>Sulhamstead and Ufton Nervet School</v>
          </cell>
          <cell r="G3549" t="str">
            <v>Maintained</v>
          </cell>
          <cell r="H3549" t="str">
            <v>Voluntary aided school</v>
          </cell>
          <cell r="I3549">
            <v>8948</v>
          </cell>
          <cell r="J3549">
            <v>14894.099999999999</v>
          </cell>
        </row>
        <row r="3550">
          <cell r="B3550">
            <v>8683327</v>
          </cell>
          <cell r="C3550">
            <v>868</v>
          </cell>
          <cell r="D3550" t="str">
            <v>Windsor and Maidenhead</v>
          </cell>
          <cell r="E3550">
            <v>3327</v>
          </cell>
          <cell r="F3550" t="str">
            <v>Trinity St Stephen CofE Aided First School</v>
          </cell>
          <cell r="G3550" t="str">
            <v>Maintained</v>
          </cell>
          <cell r="H3550" t="str">
            <v>Voluntary aided school</v>
          </cell>
          <cell r="I3550">
            <v>20359</v>
          </cell>
          <cell r="J3550">
            <v>29788.199999999997</v>
          </cell>
        </row>
        <row r="3551">
          <cell r="B3551">
            <v>8693331</v>
          </cell>
          <cell r="C3551">
            <v>869</v>
          </cell>
          <cell r="D3551" t="str">
            <v>West Berkshire</v>
          </cell>
          <cell r="E3551">
            <v>3331</v>
          </cell>
          <cell r="F3551" t="str">
            <v>Woolhampton C.E. Primary School</v>
          </cell>
          <cell r="G3551" t="str">
            <v>Maintained</v>
          </cell>
          <cell r="H3551" t="str">
            <v>Voluntary aided school</v>
          </cell>
          <cell r="I3551">
            <v>8948</v>
          </cell>
          <cell r="J3551">
            <v>16450.199999999997</v>
          </cell>
        </row>
        <row r="3552">
          <cell r="B3552">
            <v>8693332</v>
          </cell>
          <cell r="C3552">
            <v>869</v>
          </cell>
          <cell r="D3552" t="str">
            <v>West Berkshire</v>
          </cell>
          <cell r="E3552">
            <v>3332</v>
          </cell>
          <cell r="F3552" t="str">
            <v>Yattendon C.E. Primary School</v>
          </cell>
          <cell r="G3552" t="str">
            <v>Maintained</v>
          </cell>
          <cell r="H3552" t="str">
            <v>Voluntary aided school</v>
          </cell>
          <cell r="I3552">
            <v>11412</v>
          </cell>
          <cell r="J3552">
            <v>19562.399999999998</v>
          </cell>
        </row>
        <row r="3553">
          <cell r="B3553">
            <v>8673333</v>
          </cell>
          <cell r="C3553">
            <v>867</v>
          </cell>
          <cell r="D3553" t="str">
            <v>Bracknell Forest</v>
          </cell>
          <cell r="E3553">
            <v>3333</v>
          </cell>
          <cell r="F3553" t="str">
            <v>St Joseph's Catholic Primary School, Bracknell</v>
          </cell>
          <cell r="G3553" t="str">
            <v>Maintained</v>
          </cell>
          <cell r="H3553" t="str">
            <v>Voluntary aided school</v>
          </cell>
          <cell r="I3553">
            <v>22175</v>
          </cell>
          <cell r="J3553">
            <v>36679.5</v>
          </cell>
        </row>
        <row r="3554">
          <cell r="B3554">
            <v>8683338</v>
          </cell>
          <cell r="C3554">
            <v>868</v>
          </cell>
          <cell r="D3554" t="str">
            <v>Windsor and Maidenhead</v>
          </cell>
          <cell r="E3554">
            <v>3338</v>
          </cell>
          <cell r="F3554" t="str">
            <v>St Edward's Catholic First School</v>
          </cell>
          <cell r="G3554" t="str">
            <v>Maintained</v>
          </cell>
          <cell r="H3554" t="str">
            <v>Voluntary aided school</v>
          </cell>
          <cell r="I3554">
            <v>38644</v>
          </cell>
          <cell r="J3554">
            <v>65800.799999999988</v>
          </cell>
        </row>
        <row r="3555">
          <cell r="B3555">
            <v>8713353</v>
          </cell>
          <cell r="C3555">
            <v>871</v>
          </cell>
          <cell r="D3555" t="str">
            <v>Slough</v>
          </cell>
          <cell r="E3555">
            <v>3353</v>
          </cell>
          <cell r="F3555" t="str">
            <v>Our Lady of Peace Catholic Primary and Nursery School</v>
          </cell>
          <cell r="G3555" t="str">
            <v>Maintained</v>
          </cell>
          <cell r="H3555" t="str">
            <v>Voluntary aided school</v>
          </cell>
          <cell r="I3555">
            <v>49407</v>
          </cell>
          <cell r="J3555">
            <v>68468.399999999994</v>
          </cell>
        </row>
        <row r="3556">
          <cell r="B3556">
            <v>8693358</v>
          </cell>
          <cell r="C3556">
            <v>869</v>
          </cell>
          <cell r="D3556" t="str">
            <v>West Berkshire</v>
          </cell>
          <cell r="E3556">
            <v>3358</v>
          </cell>
          <cell r="F3556" t="str">
            <v>St Finian's Catholic Primary School</v>
          </cell>
          <cell r="G3556" t="str">
            <v>Maintained</v>
          </cell>
          <cell r="H3556" t="str">
            <v>Voluntary aided school</v>
          </cell>
          <cell r="I3556">
            <v>19841</v>
          </cell>
          <cell r="J3556">
            <v>32678.1</v>
          </cell>
        </row>
        <row r="3557">
          <cell r="B3557">
            <v>8703360</v>
          </cell>
          <cell r="C3557">
            <v>870</v>
          </cell>
          <cell r="D3557" t="str">
            <v>Reading</v>
          </cell>
          <cell r="E3557">
            <v>3360</v>
          </cell>
          <cell r="F3557" t="str">
            <v>St Martin's Catholic Primary School</v>
          </cell>
          <cell r="G3557" t="str">
            <v>Maintained</v>
          </cell>
          <cell r="H3557" t="str">
            <v>Voluntary aided school</v>
          </cell>
          <cell r="I3557">
            <v>12060</v>
          </cell>
          <cell r="J3557">
            <v>20451.599999999999</v>
          </cell>
        </row>
        <row r="3558">
          <cell r="B3558">
            <v>8723368</v>
          </cell>
          <cell r="C3558">
            <v>872</v>
          </cell>
          <cell r="D3558" t="str">
            <v>Wokingham</v>
          </cell>
          <cell r="E3558">
            <v>3368</v>
          </cell>
          <cell r="F3558" t="str">
            <v>St Dominic Savio Catholic Primary School</v>
          </cell>
          <cell r="G3558" t="str">
            <v>Maintained</v>
          </cell>
          <cell r="H3558" t="str">
            <v>Voluntary aided school</v>
          </cell>
          <cell r="I3558">
            <v>39811</v>
          </cell>
          <cell r="J3558">
            <v>70691.399999999994</v>
          </cell>
        </row>
        <row r="3559">
          <cell r="B3559">
            <v>8715201</v>
          </cell>
          <cell r="C3559">
            <v>871</v>
          </cell>
          <cell r="D3559" t="str">
            <v>Slough</v>
          </cell>
          <cell r="E3559">
            <v>5201</v>
          </cell>
          <cell r="F3559" t="str">
            <v>Priory School</v>
          </cell>
          <cell r="G3559" t="str">
            <v>Maintained</v>
          </cell>
          <cell r="H3559" t="str">
            <v>Foundation school</v>
          </cell>
          <cell r="I3559">
            <v>58873</v>
          </cell>
          <cell r="J3559">
            <v>99145.799999999988</v>
          </cell>
        </row>
        <row r="3560">
          <cell r="B3560">
            <v>8715202</v>
          </cell>
          <cell r="C3560">
            <v>871</v>
          </cell>
          <cell r="D3560" t="str">
            <v>Slough</v>
          </cell>
          <cell r="E3560">
            <v>5202</v>
          </cell>
          <cell r="F3560" t="str">
            <v>Holy Family Catholic Primary School</v>
          </cell>
          <cell r="G3560" t="str">
            <v>Maintained</v>
          </cell>
          <cell r="H3560" t="str">
            <v>Voluntary aided school</v>
          </cell>
          <cell r="I3560">
            <v>44220</v>
          </cell>
          <cell r="J3560">
            <v>73803.599999999991</v>
          </cell>
        </row>
        <row r="3561">
          <cell r="B3561">
            <v>8695205</v>
          </cell>
          <cell r="C3561">
            <v>869</v>
          </cell>
          <cell r="D3561" t="str">
            <v>West Berkshire</v>
          </cell>
          <cell r="E3561">
            <v>5205</v>
          </cell>
          <cell r="F3561" t="str">
            <v>St John the Evangelist C.E. Nursery and Infant Sch</v>
          </cell>
          <cell r="G3561" t="str">
            <v>Maintained</v>
          </cell>
          <cell r="H3561" t="str">
            <v>Voluntary aided school</v>
          </cell>
          <cell r="I3561">
            <v>38384</v>
          </cell>
          <cell r="J3561">
            <v>65578.5</v>
          </cell>
        </row>
        <row r="3562">
          <cell r="B3562">
            <v>8695206</v>
          </cell>
          <cell r="C3562">
            <v>869</v>
          </cell>
          <cell r="D3562" t="str">
            <v>West Berkshire</v>
          </cell>
          <cell r="E3562">
            <v>5206</v>
          </cell>
          <cell r="F3562" t="str">
            <v>St Joseph's Catholic Primary School</v>
          </cell>
          <cell r="G3562" t="str">
            <v>Maintained</v>
          </cell>
          <cell r="H3562" t="str">
            <v>Voluntary aided school</v>
          </cell>
          <cell r="I3562">
            <v>20230</v>
          </cell>
          <cell r="J3562">
            <v>30899.699999999997</v>
          </cell>
        </row>
        <row r="3563">
          <cell r="B3563">
            <v>8715207</v>
          </cell>
          <cell r="C3563">
            <v>871</v>
          </cell>
          <cell r="D3563" t="str">
            <v>Slough</v>
          </cell>
          <cell r="E3563">
            <v>5207</v>
          </cell>
          <cell r="F3563" t="str">
            <v>Pippins School</v>
          </cell>
          <cell r="G3563" t="str">
            <v>Maintained</v>
          </cell>
          <cell r="H3563" t="str">
            <v>Foundation school</v>
          </cell>
          <cell r="I3563">
            <v>17118</v>
          </cell>
          <cell r="J3563">
            <v>24008.399999999998</v>
          </cell>
        </row>
        <row r="3564">
          <cell r="B3564">
            <v>8697007</v>
          </cell>
          <cell r="C3564">
            <v>869</v>
          </cell>
          <cell r="D3564" t="str">
            <v>West Berkshire</v>
          </cell>
          <cell r="E3564">
            <v>7007</v>
          </cell>
          <cell r="F3564" t="str">
            <v>The Castle School</v>
          </cell>
          <cell r="G3564" t="str">
            <v>Maintained</v>
          </cell>
          <cell r="H3564" t="str">
            <v>Community special school</v>
          </cell>
          <cell r="I3564">
            <v>1946</v>
          </cell>
          <cell r="J3564">
            <v>2000.6999999999998</v>
          </cell>
        </row>
        <row r="3565">
          <cell r="B3565">
            <v>8687009</v>
          </cell>
          <cell r="C3565">
            <v>868</v>
          </cell>
          <cell r="D3565" t="str">
            <v>Windsor and Maidenhead</v>
          </cell>
          <cell r="E3565">
            <v>7009</v>
          </cell>
          <cell r="F3565" t="str">
            <v>Manor Green School</v>
          </cell>
          <cell r="G3565" t="str">
            <v>Maintained</v>
          </cell>
          <cell r="H3565" t="str">
            <v>Community special school</v>
          </cell>
          <cell r="I3565">
            <v>2983</v>
          </cell>
          <cell r="J3565">
            <v>4890.5999999999995</v>
          </cell>
        </row>
        <row r="3566">
          <cell r="B3566">
            <v>8697028</v>
          </cell>
          <cell r="C3566">
            <v>869</v>
          </cell>
          <cell r="D3566" t="str">
            <v>West Berkshire</v>
          </cell>
          <cell r="E3566">
            <v>7028</v>
          </cell>
          <cell r="F3566" t="str">
            <v>Brookfields Special School</v>
          </cell>
          <cell r="G3566" t="str">
            <v>Maintained</v>
          </cell>
          <cell r="H3566" t="str">
            <v>Community special school</v>
          </cell>
          <cell r="I3566">
            <v>7003</v>
          </cell>
          <cell r="J3566">
            <v>10003.5</v>
          </cell>
        </row>
        <row r="3567">
          <cell r="B3567">
            <v>8727029</v>
          </cell>
          <cell r="C3567">
            <v>872</v>
          </cell>
          <cell r="D3567" t="str">
            <v>Wokingham</v>
          </cell>
          <cell r="E3567">
            <v>7029</v>
          </cell>
          <cell r="F3567" t="str">
            <v>Addington School</v>
          </cell>
          <cell r="G3567" t="str">
            <v>Maintained</v>
          </cell>
          <cell r="H3567" t="str">
            <v>Community special school</v>
          </cell>
          <cell r="I3567">
            <v>6355</v>
          </cell>
          <cell r="J3567">
            <v>9336.5999999999985</v>
          </cell>
        </row>
        <row r="3568">
          <cell r="B3568">
            <v>8677032</v>
          </cell>
          <cell r="C3568">
            <v>867</v>
          </cell>
          <cell r="D3568" t="str">
            <v>Bracknell Forest</v>
          </cell>
          <cell r="E3568">
            <v>7032</v>
          </cell>
          <cell r="F3568" t="str">
            <v>Kennel Lane School</v>
          </cell>
          <cell r="G3568" t="str">
            <v>Maintained</v>
          </cell>
          <cell r="H3568" t="str">
            <v>Community special school</v>
          </cell>
          <cell r="I3568">
            <v>5577</v>
          </cell>
          <cell r="J3568">
            <v>8669.6999999999989</v>
          </cell>
        </row>
        <row r="3569">
          <cell r="B3569">
            <v>8707036</v>
          </cell>
          <cell r="C3569">
            <v>870</v>
          </cell>
          <cell r="D3569" t="str">
            <v>Reading</v>
          </cell>
          <cell r="E3569">
            <v>7036</v>
          </cell>
          <cell r="F3569" t="str">
            <v>The Holy Brook School</v>
          </cell>
          <cell r="G3569" t="str">
            <v>Maintained</v>
          </cell>
          <cell r="H3569" t="str">
            <v>Community special school</v>
          </cell>
          <cell r="I3569">
            <v>260</v>
          </cell>
          <cell r="J3569">
            <v>444.59999999999997</v>
          </cell>
        </row>
        <row r="3570">
          <cell r="B3570">
            <v>8252001</v>
          </cell>
          <cell r="C3570">
            <v>825</v>
          </cell>
          <cell r="D3570" t="str">
            <v>Buckinghamshire</v>
          </cell>
          <cell r="E3570">
            <v>2001</v>
          </cell>
          <cell r="F3570" t="str">
            <v>Oak Green School</v>
          </cell>
          <cell r="G3570" t="str">
            <v>Maintained</v>
          </cell>
          <cell r="H3570" t="str">
            <v>Community school</v>
          </cell>
          <cell r="I3570">
            <v>49147</v>
          </cell>
          <cell r="J3570">
            <v>80028</v>
          </cell>
        </row>
        <row r="3571">
          <cell r="B3571">
            <v>8252007</v>
          </cell>
          <cell r="C3571">
            <v>825</v>
          </cell>
          <cell r="D3571" t="str">
            <v>Buckinghamshire</v>
          </cell>
          <cell r="E3571">
            <v>2007</v>
          </cell>
          <cell r="F3571" t="str">
            <v>The Mary Towerton School At Studley Green</v>
          </cell>
          <cell r="G3571" t="str">
            <v>Maintained</v>
          </cell>
          <cell r="H3571" t="str">
            <v>Community school</v>
          </cell>
          <cell r="I3571">
            <v>6355</v>
          </cell>
          <cell r="J3571">
            <v>6668.9999999999991</v>
          </cell>
        </row>
        <row r="3572">
          <cell r="B3572">
            <v>8252008</v>
          </cell>
          <cell r="C3572">
            <v>825</v>
          </cell>
          <cell r="D3572" t="str">
            <v>Buckinghamshire</v>
          </cell>
          <cell r="E3572">
            <v>2008</v>
          </cell>
          <cell r="F3572" t="str">
            <v>Bledlow Ridge School</v>
          </cell>
          <cell r="G3572" t="str">
            <v>Maintained</v>
          </cell>
          <cell r="H3572" t="str">
            <v>Community school</v>
          </cell>
          <cell r="I3572">
            <v>18414</v>
          </cell>
          <cell r="J3572">
            <v>29121.3</v>
          </cell>
        </row>
        <row r="3573">
          <cell r="B3573">
            <v>8262015</v>
          </cell>
          <cell r="C3573">
            <v>826</v>
          </cell>
          <cell r="D3573" t="str">
            <v>Milton Keynes</v>
          </cell>
          <cell r="E3573">
            <v>2015</v>
          </cell>
          <cell r="F3573" t="str">
            <v>Castlethorpe First School</v>
          </cell>
          <cell r="G3573" t="str">
            <v>Maintained</v>
          </cell>
          <cell r="H3573" t="str">
            <v>Community school</v>
          </cell>
          <cell r="I3573">
            <v>10115</v>
          </cell>
          <cell r="J3573">
            <v>16894.8</v>
          </cell>
        </row>
        <row r="3574">
          <cell r="B3574">
            <v>8252016</v>
          </cell>
          <cell r="C3574">
            <v>825</v>
          </cell>
          <cell r="D3574" t="str">
            <v>Buckinghamshire</v>
          </cell>
          <cell r="E3574">
            <v>2016</v>
          </cell>
          <cell r="F3574" t="str">
            <v>Chalfont St Giles Infant School and Nursery</v>
          </cell>
          <cell r="G3574" t="str">
            <v>Maintained</v>
          </cell>
          <cell r="H3574" t="str">
            <v>Community school</v>
          </cell>
          <cell r="I3574">
            <v>31512</v>
          </cell>
          <cell r="J3574">
            <v>57131.1</v>
          </cell>
        </row>
        <row r="3575">
          <cell r="B3575">
            <v>8252019</v>
          </cell>
          <cell r="C3575">
            <v>825</v>
          </cell>
          <cell r="D3575" t="str">
            <v>Buckinghamshire</v>
          </cell>
          <cell r="E3575">
            <v>2019</v>
          </cell>
          <cell r="F3575" t="str">
            <v>Cheddington Combined School</v>
          </cell>
          <cell r="G3575" t="str">
            <v>Maintained</v>
          </cell>
          <cell r="H3575" t="str">
            <v>Community school</v>
          </cell>
          <cell r="I3575">
            <v>16080</v>
          </cell>
          <cell r="J3575">
            <v>28898.999999999996</v>
          </cell>
        </row>
        <row r="3576">
          <cell r="B3576">
            <v>8252020</v>
          </cell>
          <cell r="C3576">
            <v>825</v>
          </cell>
          <cell r="D3576" t="str">
            <v>Buckinghamshire</v>
          </cell>
          <cell r="E3576">
            <v>2020</v>
          </cell>
          <cell r="F3576" t="str">
            <v>Chenies School</v>
          </cell>
          <cell r="G3576" t="str">
            <v>Maintained</v>
          </cell>
          <cell r="H3576" t="str">
            <v>Community school</v>
          </cell>
          <cell r="I3576">
            <v>9467</v>
          </cell>
          <cell r="J3576">
            <v>15783.3</v>
          </cell>
        </row>
        <row r="3577">
          <cell r="B3577">
            <v>8252021</v>
          </cell>
          <cell r="C3577">
            <v>825</v>
          </cell>
          <cell r="D3577" t="str">
            <v>Buckinghamshire</v>
          </cell>
          <cell r="E3577">
            <v>2021</v>
          </cell>
          <cell r="F3577" t="str">
            <v>Newtown School</v>
          </cell>
          <cell r="G3577" t="str">
            <v>Maintained</v>
          </cell>
          <cell r="H3577" t="str">
            <v>Community school</v>
          </cell>
          <cell r="I3577">
            <v>36180</v>
          </cell>
          <cell r="J3577">
            <v>57353.399999999994</v>
          </cell>
        </row>
        <row r="3578">
          <cell r="B3578">
            <v>8252027</v>
          </cell>
          <cell r="C3578">
            <v>825</v>
          </cell>
          <cell r="D3578" t="str">
            <v>Buckinghamshire</v>
          </cell>
          <cell r="E3578">
            <v>2027</v>
          </cell>
          <cell r="F3578" t="str">
            <v>Denham Village School</v>
          </cell>
          <cell r="G3578" t="str">
            <v>Maintained</v>
          </cell>
          <cell r="H3578" t="str">
            <v>Community school</v>
          </cell>
          <cell r="I3578">
            <v>6095</v>
          </cell>
          <cell r="J3578">
            <v>15116.4</v>
          </cell>
        </row>
        <row r="3579">
          <cell r="B3579">
            <v>8252030</v>
          </cell>
          <cell r="C3579">
            <v>825</v>
          </cell>
          <cell r="D3579" t="str">
            <v>Buckinghamshire</v>
          </cell>
          <cell r="E3579">
            <v>2030</v>
          </cell>
          <cell r="F3579" t="str">
            <v>Drayton Parslow Village School</v>
          </cell>
          <cell r="G3579" t="str">
            <v>Maintained</v>
          </cell>
          <cell r="H3579" t="str">
            <v>Community school</v>
          </cell>
          <cell r="I3579">
            <v>10764</v>
          </cell>
          <cell r="J3579">
            <v>17784</v>
          </cell>
        </row>
        <row r="3580">
          <cell r="B3580">
            <v>8252031</v>
          </cell>
          <cell r="C3580">
            <v>825</v>
          </cell>
          <cell r="D3580" t="str">
            <v>Buckinghamshire</v>
          </cell>
          <cell r="E3580">
            <v>2031</v>
          </cell>
          <cell r="F3580" t="str">
            <v>Dropmore Infant School</v>
          </cell>
          <cell r="G3580" t="str">
            <v>Maintained</v>
          </cell>
          <cell r="H3580" t="str">
            <v>Community school</v>
          </cell>
          <cell r="I3580">
            <v>15172</v>
          </cell>
          <cell r="J3580">
            <v>28454.399999999998</v>
          </cell>
        </row>
        <row r="3581">
          <cell r="B3581">
            <v>8252037</v>
          </cell>
          <cell r="C3581">
            <v>825</v>
          </cell>
          <cell r="D3581" t="str">
            <v>Buckinghamshire</v>
          </cell>
          <cell r="E3581">
            <v>2037</v>
          </cell>
          <cell r="F3581" t="str">
            <v>Fulmer Infant School</v>
          </cell>
          <cell r="G3581" t="str">
            <v>Maintained</v>
          </cell>
          <cell r="H3581" t="str">
            <v>Community school</v>
          </cell>
          <cell r="I3581">
            <v>18544</v>
          </cell>
          <cell r="J3581">
            <v>33122.699999999997</v>
          </cell>
        </row>
        <row r="3582">
          <cell r="B3582">
            <v>8252038</v>
          </cell>
          <cell r="C3582">
            <v>825</v>
          </cell>
          <cell r="D3582" t="str">
            <v>Buckinghamshire</v>
          </cell>
          <cell r="E3582">
            <v>2038</v>
          </cell>
          <cell r="F3582" t="str">
            <v>Roundwood Primary School</v>
          </cell>
          <cell r="G3582" t="str">
            <v>Maintained</v>
          </cell>
          <cell r="H3582" t="str">
            <v>Community school</v>
          </cell>
          <cell r="I3582">
            <v>15432</v>
          </cell>
          <cell r="J3582">
            <v>24675.3</v>
          </cell>
        </row>
        <row r="3583">
          <cell r="B3583">
            <v>8252040</v>
          </cell>
          <cell r="C3583">
            <v>825</v>
          </cell>
          <cell r="D3583" t="str">
            <v>Buckinghamshire</v>
          </cell>
          <cell r="E3583">
            <v>2040</v>
          </cell>
          <cell r="F3583" t="str">
            <v>Haddenham Community Infant School</v>
          </cell>
          <cell r="G3583" t="str">
            <v>Maintained</v>
          </cell>
          <cell r="H3583" t="str">
            <v>Community school</v>
          </cell>
          <cell r="I3583">
            <v>21008</v>
          </cell>
          <cell r="J3583">
            <v>34234.199999999997</v>
          </cell>
        </row>
        <row r="3584">
          <cell r="B3584">
            <v>8262042</v>
          </cell>
          <cell r="C3584">
            <v>826</v>
          </cell>
          <cell r="D3584" t="str">
            <v>Milton Keynes</v>
          </cell>
          <cell r="E3584">
            <v>2042</v>
          </cell>
          <cell r="F3584" t="str">
            <v>Hanslope Primary School</v>
          </cell>
          <cell r="G3584" t="str">
            <v>Maintained</v>
          </cell>
          <cell r="H3584" t="str">
            <v>Community school</v>
          </cell>
          <cell r="I3584">
            <v>16599</v>
          </cell>
          <cell r="J3584">
            <v>28232.1</v>
          </cell>
        </row>
        <row r="3585">
          <cell r="B3585">
            <v>8262043</v>
          </cell>
          <cell r="C3585">
            <v>826</v>
          </cell>
          <cell r="D3585" t="str">
            <v>Milton Keynes</v>
          </cell>
          <cell r="E3585">
            <v>2043</v>
          </cell>
          <cell r="F3585" t="str">
            <v>Haversham Village School</v>
          </cell>
          <cell r="G3585" t="str">
            <v>Maintained</v>
          </cell>
          <cell r="H3585" t="str">
            <v>Community school</v>
          </cell>
          <cell r="I3585">
            <v>15172</v>
          </cell>
          <cell r="J3585">
            <v>27342.899999999998</v>
          </cell>
        </row>
        <row r="3586">
          <cell r="B3586">
            <v>8252049</v>
          </cell>
          <cell r="C3586">
            <v>825</v>
          </cell>
          <cell r="D3586" t="str">
            <v>Buckinghamshire</v>
          </cell>
          <cell r="E3586">
            <v>2049</v>
          </cell>
          <cell r="F3586" t="str">
            <v>Marsh School</v>
          </cell>
          <cell r="G3586" t="str">
            <v>Maintained</v>
          </cell>
          <cell r="H3586" t="str">
            <v>Community school</v>
          </cell>
          <cell r="I3586">
            <v>30215</v>
          </cell>
          <cell r="J3586">
            <v>42681.599999999999</v>
          </cell>
        </row>
        <row r="3587">
          <cell r="B3587">
            <v>8252059</v>
          </cell>
          <cell r="C3587">
            <v>825</v>
          </cell>
          <cell r="D3587" t="str">
            <v>Buckinghamshire</v>
          </cell>
          <cell r="E3587">
            <v>2059</v>
          </cell>
          <cell r="F3587" t="str">
            <v>Hyde Heath Infant School</v>
          </cell>
          <cell r="G3587" t="str">
            <v>Maintained</v>
          </cell>
          <cell r="H3587" t="str">
            <v>Community school</v>
          </cell>
          <cell r="I3587">
            <v>15561</v>
          </cell>
          <cell r="J3587">
            <v>26898.3</v>
          </cell>
        </row>
        <row r="3588">
          <cell r="B3588">
            <v>8262062</v>
          </cell>
          <cell r="C3588">
            <v>826</v>
          </cell>
          <cell r="D3588" t="str">
            <v>Milton Keynes</v>
          </cell>
          <cell r="E3588">
            <v>2062</v>
          </cell>
          <cell r="F3588" t="str">
            <v>Oldbrook First School</v>
          </cell>
          <cell r="G3588" t="str">
            <v>Maintained</v>
          </cell>
          <cell r="H3588" t="str">
            <v>Community school</v>
          </cell>
          <cell r="I3588">
            <v>23990</v>
          </cell>
          <cell r="J3588">
            <v>24675.3</v>
          </cell>
        </row>
        <row r="3589">
          <cell r="B3589">
            <v>8252065</v>
          </cell>
          <cell r="C3589">
            <v>825</v>
          </cell>
          <cell r="D3589" t="str">
            <v>Buckinghamshire</v>
          </cell>
          <cell r="E3589">
            <v>2065</v>
          </cell>
          <cell r="F3589" t="str">
            <v>Jordans School</v>
          </cell>
          <cell r="G3589" t="str">
            <v>Maintained</v>
          </cell>
          <cell r="H3589" t="str">
            <v>Community school</v>
          </cell>
          <cell r="I3589">
            <v>14913</v>
          </cell>
          <cell r="J3589">
            <v>31121.999999999996</v>
          </cell>
        </row>
        <row r="3590">
          <cell r="B3590">
            <v>8262067</v>
          </cell>
          <cell r="C3590">
            <v>826</v>
          </cell>
          <cell r="D3590" t="str">
            <v>Milton Keynes</v>
          </cell>
          <cell r="E3590">
            <v>2067</v>
          </cell>
          <cell r="F3590" t="str">
            <v>Lavendon School</v>
          </cell>
          <cell r="G3590" t="str">
            <v>Maintained</v>
          </cell>
          <cell r="H3590" t="str">
            <v>Community school</v>
          </cell>
          <cell r="I3590">
            <v>15432</v>
          </cell>
          <cell r="J3590">
            <v>22230</v>
          </cell>
        </row>
        <row r="3591">
          <cell r="B3591">
            <v>8252068</v>
          </cell>
          <cell r="C3591">
            <v>825</v>
          </cell>
          <cell r="D3591" t="str">
            <v>Buckinghamshire</v>
          </cell>
          <cell r="E3591">
            <v>2068</v>
          </cell>
          <cell r="F3591" t="str">
            <v>Ley Hill School</v>
          </cell>
          <cell r="G3591" t="str">
            <v>Maintained</v>
          </cell>
          <cell r="H3591" t="str">
            <v>Community school</v>
          </cell>
          <cell r="I3591">
            <v>14135</v>
          </cell>
          <cell r="J3591">
            <v>25342.199999999997</v>
          </cell>
        </row>
        <row r="3592">
          <cell r="B3592">
            <v>8252071</v>
          </cell>
          <cell r="C3592">
            <v>825</v>
          </cell>
          <cell r="D3592" t="str">
            <v>Buckinghamshire</v>
          </cell>
          <cell r="E3592">
            <v>2071</v>
          </cell>
          <cell r="F3592" t="str">
            <v>Little Kingshill Combined School</v>
          </cell>
          <cell r="G3592" t="str">
            <v>Maintained</v>
          </cell>
          <cell r="H3592" t="str">
            <v>Community school</v>
          </cell>
          <cell r="I3592">
            <v>19452</v>
          </cell>
          <cell r="J3592">
            <v>33789.599999999999</v>
          </cell>
        </row>
        <row r="3593">
          <cell r="B3593">
            <v>8252084</v>
          </cell>
          <cell r="C3593">
            <v>825</v>
          </cell>
          <cell r="D3593" t="str">
            <v>Buckinghamshire</v>
          </cell>
          <cell r="E3593">
            <v>2084</v>
          </cell>
          <cell r="F3593" t="str">
            <v>Prestwood Infant School</v>
          </cell>
          <cell r="G3593" t="str">
            <v>Maintained</v>
          </cell>
          <cell r="H3593" t="str">
            <v>Community school</v>
          </cell>
          <cell r="I3593">
            <v>32808</v>
          </cell>
          <cell r="J3593">
            <v>50239.799999999996</v>
          </cell>
        </row>
        <row r="3594">
          <cell r="B3594">
            <v>8252107</v>
          </cell>
          <cell r="C3594">
            <v>825</v>
          </cell>
          <cell r="D3594" t="str">
            <v>Buckinghamshire</v>
          </cell>
          <cell r="E3594">
            <v>2107</v>
          </cell>
          <cell r="F3594" t="str">
            <v>Steeple Claydon School</v>
          </cell>
          <cell r="G3594" t="str">
            <v>Maintained</v>
          </cell>
          <cell r="H3594" t="str">
            <v>Community school</v>
          </cell>
          <cell r="I3594">
            <v>14005</v>
          </cell>
          <cell r="J3594">
            <v>20673.899999999998</v>
          </cell>
        </row>
        <row r="3595">
          <cell r="B3595">
            <v>8252108</v>
          </cell>
          <cell r="C3595">
            <v>825</v>
          </cell>
          <cell r="D3595" t="str">
            <v>Buckinghamshire</v>
          </cell>
          <cell r="E3595">
            <v>2108</v>
          </cell>
          <cell r="F3595" t="str">
            <v>Stoke Mandeville Combined School</v>
          </cell>
          <cell r="G3595" t="str">
            <v>Maintained</v>
          </cell>
          <cell r="H3595" t="str">
            <v>Community school</v>
          </cell>
          <cell r="I3595">
            <v>14135</v>
          </cell>
          <cell r="J3595">
            <v>24230.699999999997</v>
          </cell>
        </row>
        <row r="3596">
          <cell r="B3596">
            <v>8262112</v>
          </cell>
          <cell r="C3596">
            <v>826</v>
          </cell>
          <cell r="D3596" t="str">
            <v>Milton Keynes</v>
          </cell>
          <cell r="E3596">
            <v>2112</v>
          </cell>
          <cell r="F3596" t="str">
            <v>Russell Street School</v>
          </cell>
          <cell r="G3596" t="str">
            <v>Maintained</v>
          </cell>
          <cell r="H3596" t="str">
            <v>Community school</v>
          </cell>
          <cell r="I3596">
            <v>43960</v>
          </cell>
          <cell r="J3596">
            <v>68023.799999999988</v>
          </cell>
        </row>
        <row r="3597">
          <cell r="B3597">
            <v>8252113</v>
          </cell>
          <cell r="C3597">
            <v>825</v>
          </cell>
          <cell r="D3597" t="str">
            <v>Buckinghamshire</v>
          </cell>
          <cell r="E3597">
            <v>2113</v>
          </cell>
          <cell r="F3597" t="str">
            <v>Thornborough Infant School</v>
          </cell>
          <cell r="G3597" t="str">
            <v>Maintained</v>
          </cell>
          <cell r="H3597" t="str">
            <v>Community school</v>
          </cell>
          <cell r="I3597">
            <v>4669</v>
          </cell>
          <cell r="J3597">
            <v>10003.5</v>
          </cell>
        </row>
        <row r="3598">
          <cell r="B3598">
            <v>8252115</v>
          </cell>
          <cell r="C3598">
            <v>825</v>
          </cell>
          <cell r="D3598" t="str">
            <v>Buckinghamshire</v>
          </cell>
          <cell r="E3598">
            <v>2115</v>
          </cell>
          <cell r="F3598" t="str">
            <v>Tylers Green First School</v>
          </cell>
          <cell r="G3598" t="str">
            <v>Maintained</v>
          </cell>
          <cell r="H3598" t="str">
            <v>Community school</v>
          </cell>
          <cell r="I3598">
            <v>29566</v>
          </cell>
          <cell r="J3598">
            <v>47794.499999999993</v>
          </cell>
        </row>
        <row r="3599">
          <cell r="B3599">
            <v>8262122</v>
          </cell>
          <cell r="C3599">
            <v>826</v>
          </cell>
          <cell r="D3599" t="str">
            <v>Milton Keynes</v>
          </cell>
          <cell r="E3599">
            <v>2122</v>
          </cell>
          <cell r="F3599" t="str">
            <v>Wyvern School</v>
          </cell>
          <cell r="G3599" t="str">
            <v>Maintained</v>
          </cell>
          <cell r="H3599" t="str">
            <v>Foundation school</v>
          </cell>
          <cell r="I3599">
            <v>49277</v>
          </cell>
          <cell r="J3599">
            <v>88475.4</v>
          </cell>
        </row>
        <row r="3600">
          <cell r="B3600">
            <v>8252126</v>
          </cell>
          <cell r="C3600">
            <v>825</v>
          </cell>
          <cell r="D3600" t="str">
            <v>Buckinghamshire</v>
          </cell>
          <cell r="E3600">
            <v>2126</v>
          </cell>
          <cell r="F3600" t="str">
            <v>Booker Hill School</v>
          </cell>
          <cell r="G3600" t="str">
            <v>Maintained</v>
          </cell>
          <cell r="H3600" t="str">
            <v>Community school</v>
          </cell>
          <cell r="I3600">
            <v>17507</v>
          </cell>
          <cell r="J3600">
            <v>27787.499999999996</v>
          </cell>
        </row>
        <row r="3601">
          <cell r="B3601">
            <v>8252132</v>
          </cell>
          <cell r="C3601">
            <v>825</v>
          </cell>
          <cell r="D3601" t="str">
            <v>Buckinghamshire</v>
          </cell>
          <cell r="E3601">
            <v>2132</v>
          </cell>
          <cell r="F3601" t="str">
            <v>Ash Hill Primary School</v>
          </cell>
          <cell r="G3601" t="str">
            <v>Maintained</v>
          </cell>
          <cell r="H3601" t="str">
            <v>Community school</v>
          </cell>
          <cell r="I3601">
            <v>13616</v>
          </cell>
          <cell r="J3601">
            <v>21118.5</v>
          </cell>
        </row>
        <row r="3602">
          <cell r="B3602">
            <v>8252150</v>
          </cell>
          <cell r="C3602">
            <v>825</v>
          </cell>
          <cell r="D3602" t="str">
            <v>Buckinghamshire</v>
          </cell>
          <cell r="E3602">
            <v>2150</v>
          </cell>
          <cell r="F3602" t="str">
            <v>Holmer Green First School and Pre-School</v>
          </cell>
          <cell r="G3602" t="str">
            <v>Maintained</v>
          </cell>
          <cell r="H3602" t="str">
            <v>Community school</v>
          </cell>
          <cell r="I3602">
            <v>44220</v>
          </cell>
          <cell r="J3602">
            <v>74692.799999999988</v>
          </cell>
        </row>
        <row r="3603">
          <cell r="B3603">
            <v>8252151</v>
          </cell>
          <cell r="C3603">
            <v>825</v>
          </cell>
          <cell r="D3603" t="str">
            <v>Buckinghamshire</v>
          </cell>
          <cell r="E3603">
            <v>2151</v>
          </cell>
          <cell r="F3603" t="str">
            <v>Chalfont St Peter Infant School</v>
          </cell>
          <cell r="G3603" t="str">
            <v>Maintained</v>
          </cell>
          <cell r="H3603" t="str">
            <v>Community school</v>
          </cell>
          <cell r="I3603">
            <v>39940</v>
          </cell>
          <cell r="J3603">
            <v>67579.199999999997</v>
          </cell>
        </row>
        <row r="3604">
          <cell r="B3604">
            <v>8252153</v>
          </cell>
          <cell r="C3604">
            <v>825</v>
          </cell>
          <cell r="D3604" t="str">
            <v>Buckinghamshire</v>
          </cell>
          <cell r="E3604">
            <v>2153</v>
          </cell>
          <cell r="F3604" t="str">
            <v>Little Chalfont Primary School</v>
          </cell>
          <cell r="G3604" t="str">
            <v>Maintained</v>
          </cell>
          <cell r="H3604" t="str">
            <v>Community school</v>
          </cell>
          <cell r="I3604">
            <v>23083</v>
          </cell>
          <cell r="J3604">
            <v>40014</v>
          </cell>
        </row>
        <row r="3605">
          <cell r="B3605">
            <v>8252162</v>
          </cell>
          <cell r="C3605">
            <v>825</v>
          </cell>
          <cell r="D3605" t="str">
            <v>Buckinghamshire</v>
          </cell>
          <cell r="E3605">
            <v>2162</v>
          </cell>
          <cell r="F3605" t="str">
            <v>Haydon Abbey School and Pre-School</v>
          </cell>
          <cell r="G3605" t="str">
            <v>Maintained</v>
          </cell>
          <cell r="H3605" t="str">
            <v>Community school</v>
          </cell>
          <cell r="I3605">
            <v>34364</v>
          </cell>
          <cell r="J3605">
            <v>67801.5</v>
          </cell>
        </row>
        <row r="3606">
          <cell r="B3606">
            <v>8255208</v>
          </cell>
          <cell r="C3606">
            <v>825</v>
          </cell>
          <cell r="D3606" t="str">
            <v>Buckinghamshire</v>
          </cell>
          <cell r="E3606">
            <v>5208</v>
          </cell>
          <cell r="F3606" t="str">
            <v>Danesfield School</v>
          </cell>
          <cell r="G3606" t="str">
            <v>Maintained</v>
          </cell>
          <cell r="H3606" t="str">
            <v>Foundation school</v>
          </cell>
          <cell r="I3606">
            <v>42404</v>
          </cell>
          <cell r="J3606">
            <v>72914.399999999994</v>
          </cell>
        </row>
        <row r="3607">
          <cell r="B3607">
            <v>8252167</v>
          </cell>
          <cell r="C3607">
            <v>825</v>
          </cell>
          <cell r="D3607" t="str">
            <v>Buckinghamshire</v>
          </cell>
          <cell r="E3607">
            <v>2167</v>
          </cell>
          <cell r="F3607" t="str">
            <v>Grendon Underwood Combined School</v>
          </cell>
          <cell r="G3607" t="str">
            <v>Maintained</v>
          </cell>
          <cell r="H3607" t="str">
            <v>Community school</v>
          </cell>
          <cell r="I3607">
            <v>11412</v>
          </cell>
          <cell r="J3607">
            <v>12893.4</v>
          </cell>
        </row>
        <row r="3608">
          <cell r="B3608">
            <v>8252175</v>
          </cell>
          <cell r="C3608">
            <v>825</v>
          </cell>
          <cell r="D3608" t="str">
            <v>Buckinghamshire</v>
          </cell>
          <cell r="E3608">
            <v>2175</v>
          </cell>
          <cell r="F3608" t="str">
            <v>Bedgrove Infant School</v>
          </cell>
          <cell r="G3608" t="str">
            <v>Maintained</v>
          </cell>
          <cell r="H3608" t="str">
            <v>Foundation school</v>
          </cell>
          <cell r="I3608">
            <v>86494</v>
          </cell>
          <cell r="J3608">
            <v>146495.69999999998</v>
          </cell>
        </row>
        <row r="3609">
          <cell r="B3609">
            <v>8252176</v>
          </cell>
          <cell r="C3609">
            <v>825</v>
          </cell>
          <cell r="D3609" t="str">
            <v>Buckinghamshire</v>
          </cell>
          <cell r="E3609">
            <v>2176</v>
          </cell>
          <cell r="F3609" t="str">
            <v>Carrington Infant School</v>
          </cell>
          <cell r="G3609" t="str">
            <v>Maintained</v>
          </cell>
          <cell r="H3609" t="str">
            <v>Community school</v>
          </cell>
          <cell r="I3609">
            <v>32808</v>
          </cell>
          <cell r="J3609">
            <v>47349.899999999994</v>
          </cell>
        </row>
        <row r="3610">
          <cell r="B3610">
            <v>8252179</v>
          </cell>
          <cell r="C3610">
            <v>825</v>
          </cell>
          <cell r="D3610" t="str">
            <v>Buckinghamshire</v>
          </cell>
          <cell r="E3610">
            <v>2179</v>
          </cell>
          <cell r="F3610" t="str">
            <v>Broughton Community Schools (Infants)</v>
          </cell>
          <cell r="G3610" t="str">
            <v>Maintained</v>
          </cell>
          <cell r="H3610" t="str">
            <v>Community school</v>
          </cell>
          <cell r="I3610">
            <v>33457</v>
          </cell>
          <cell r="J3610">
            <v>56464.2</v>
          </cell>
        </row>
        <row r="3611">
          <cell r="B3611">
            <v>8252184</v>
          </cell>
          <cell r="C3611">
            <v>825</v>
          </cell>
          <cell r="D3611" t="str">
            <v>Buckinghamshire</v>
          </cell>
          <cell r="E3611">
            <v>2184</v>
          </cell>
          <cell r="F3611" t="str">
            <v>Oakridge School</v>
          </cell>
          <cell r="G3611" t="str">
            <v>Maintained</v>
          </cell>
          <cell r="H3611" t="str">
            <v>Community school</v>
          </cell>
          <cell r="I3611">
            <v>23601</v>
          </cell>
          <cell r="J3611">
            <v>38013.299999999996</v>
          </cell>
        </row>
        <row r="3612">
          <cell r="B3612">
            <v>8252186</v>
          </cell>
          <cell r="C3612">
            <v>825</v>
          </cell>
          <cell r="D3612" t="str">
            <v>Buckinghamshire</v>
          </cell>
          <cell r="E3612">
            <v>2186</v>
          </cell>
          <cell r="F3612" t="str">
            <v>Butlers Court School</v>
          </cell>
          <cell r="G3612" t="str">
            <v>Maintained</v>
          </cell>
          <cell r="H3612" t="str">
            <v>Community school</v>
          </cell>
          <cell r="I3612">
            <v>38903</v>
          </cell>
          <cell r="J3612">
            <v>72247.5</v>
          </cell>
        </row>
        <row r="3613">
          <cell r="B3613">
            <v>8252189</v>
          </cell>
          <cell r="C3613">
            <v>825</v>
          </cell>
          <cell r="D3613" t="str">
            <v>Buckinghamshire</v>
          </cell>
          <cell r="E3613">
            <v>2189</v>
          </cell>
          <cell r="F3613" t="str">
            <v>The John Hampden School</v>
          </cell>
          <cell r="G3613" t="str">
            <v>Maintained</v>
          </cell>
          <cell r="H3613" t="str">
            <v>Community school</v>
          </cell>
          <cell r="I3613">
            <v>56798</v>
          </cell>
          <cell r="J3613">
            <v>95144.4</v>
          </cell>
        </row>
        <row r="3614">
          <cell r="B3614">
            <v>8252191</v>
          </cell>
          <cell r="C3614">
            <v>825</v>
          </cell>
          <cell r="D3614" t="str">
            <v>Buckinghamshire</v>
          </cell>
          <cell r="E3614">
            <v>2191</v>
          </cell>
          <cell r="F3614" t="str">
            <v>Chestnut Lane School</v>
          </cell>
          <cell r="G3614" t="str">
            <v>Maintained</v>
          </cell>
          <cell r="H3614" t="str">
            <v>Community school</v>
          </cell>
          <cell r="I3614">
            <v>39681</v>
          </cell>
          <cell r="J3614">
            <v>64911.6</v>
          </cell>
        </row>
        <row r="3615">
          <cell r="B3615">
            <v>8252196</v>
          </cell>
          <cell r="C3615">
            <v>825</v>
          </cell>
          <cell r="D3615" t="str">
            <v>Buckinghamshire</v>
          </cell>
          <cell r="E3615">
            <v>2196</v>
          </cell>
          <cell r="F3615" t="str">
            <v>Manor Farm Community Infant School</v>
          </cell>
          <cell r="G3615" t="str">
            <v>Maintained</v>
          </cell>
          <cell r="H3615" t="str">
            <v>Community school</v>
          </cell>
          <cell r="I3615">
            <v>43182</v>
          </cell>
          <cell r="J3615">
            <v>68023.799999999988</v>
          </cell>
        </row>
        <row r="3616">
          <cell r="B3616">
            <v>8252197</v>
          </cell>
          <cell r="C3616">
            <v>825</v>
          </cell>
          <cell r="D3616" t="str">
            <v>Buckinghamshire</v>
          </cell>
          <cell r="E3616">
            <v>2197</v>
          </cell>
          <cell r="F3616" t="str">
            <v>Chartridge Combined School</v>
          </cell>
          <cell r="G3616" t="str">
            <v>Maintained</v>
          </cell>
          <cell r="H3616" t="str">
            <v>Community school</v>
          </cell>
          <cell r="I3616">
            <v>19841</v>
          </cell>
          <cell r="J3616">
            <v>35568</v>
          </cell>
        </row>
        <row r="3617">
          <cell r="B3617">
            <v>8252199</v>
          </cell>
          <cell r="C3617">
            <v>825</v>
          </cell>
          <cell r="D3617" t="str">
            <v>Buckinghamshire</v>
          </cell>
          <cell r="E3617">
            <v>2199</v>
          </cell>
          <cell r="F3617" t="str">
            <v>Juniper Hill School</v>
          </cell>
          <cell r="G3617" t="str">
            <v>Maintained</v>
          </cell>
          <cell r="H3617" t="str">
            <v>Community school</v>
          </cell>
          <cell r="I3617">
            <v>34494</v>
          </cell>
          <cell r="J3617">
            <v>55130.399999999994</v>
          </cell>
        </row>
        <row r="3618">
          <cell r="B3618">
            <v>8252219</v>
          </cell>
          <cell r="C3618">
            <v>825</v>
          </cell>
          <cell r="D3618" t="str">
            <v>Buckinghamshire</v>
          </cell>
          <cell r="E3618">
            <v>2219</v>
          </cell>
          <cell r="F3618" t="str">
            <v>Thomas Hickman School</v>
          </cell>
          <cell r="G3618" t="str">
            <v>Maintained</v>
          </cell>
          <cell r="H3618" t="str">
            <v>Community school</v>
          </cell>
          <cell r="I3618">
            <v>19970</v>
          </cell>
          <cell r="J3618">
            <v>27787.499999999996</v>
          </cell>
        </row>
        <row r="3619">
          <cell r="B3619">
            <v>8252220</v>
          </cell>
          <cell r="C3619">
            <v>825</v>
          </cell>
          <cell r="D3619" t="str">
            <v>Buckinghamshire</v>
          </cell>
          <cell r="E3619">
            <v>2220</v>
          </cell>
          <cell r="F3619" t="str">
            <v>Burford School</v>
          </cell>
          <cell r="G3619" t="str">
            <v>Maintained</v>
          </cell>
          <cell r="H3619" t="str">
            <v>Community school</v>
          </cell>
          <cell r="I3619">
            <v>40200</v>
          </cell>
          <cell r="J3619">
            <v>60465.599999999999</v>
          </cell>
        </row>
        <row r="3620">
          <cell r="B3620">
            <v>8252228</v>
          </cell>
          <cell r="C3620">
            <v>825</v>
          </cell>
          <cell r="D3620" t="str">
            <v>Buckinghamshire</v>
          </cell>
          <cell r="E3620">
            <v>2228</v>
          </cell>
          <cell r="F3620" t="str">
            <v>Lane End Primary School</v>
          </cell>
          <cell r="G3620" t="str">
            <v>Maintained</v>
          </cell>
          <cell r="H3620" t="str">
            <v>Community school</v>
          </cell>
          <cell r="I3620">
            <v>10115</v>
          </cell>
          <cell r="J3620">
            <v>12226.499999999998</v>
          </cell>
        </row>
        <row r="3621">
          <cell r="B3621">
            <v>8252233</v>
          </cell>
          <cell r="C3621">
            <v>825</v>
          </cell>
          <cell r="D3621" t="str">
            <v>Buckinghamshire</v>
          </cell>
          <cell r="E3621">
            <v>2233</v>
          </cell>
          <cell r="F3621" t="str">
            <v>Hannah Ball School</v>
          </cell>
          <cell r="G3621" t="str">
            <v>Maintained</v>
          </cell>
          <cell r="H3621" t="str">
            <v>Foundation school</v>
          </cell>
          <cell r="I3621">
            <v>14654</v>
          </cell>
          <cell r="J3621">
            <v>23563.8</v>
          </cell>
        </row>
        <row r="3622">
          <cell r="B3622">
            <v>8252235</v>
          </cell>
          <cell r="C3622">
            <v>825</v>
          </cell>
          <cell r="D3622" t="str">
            <v>Buckinghamshire</v>
          </cell>
          <cell r="E3622">
            <v>2235</v>
          </cell>
          <cell r="F3622" t="str">
            <v>Claytons Primary School</v>
          </cell>
          <cell r="G3622" t="str">
            <v>Maintained</v>
          </cell>
          <cell r="H3622" t="str">
            <v>Community school</v>
          </cell>
          <cell r="I3622">
            <v>29566</v>
          </cell>
          <cell r="J3622">
            <v>43570.799999999996</v>
          </cell>
        </row>
        <row r="3623">
          <cell r="B3623">
            <v>8262238</v>
          </cell>
          <cell r="C3623">
            <v>826</v>
          </cell>
          <cell r="D3623" t="str">
            <v>Milton Keynes</v>
          </cell>
          <cell r="E3623">
            <v>2238</v>
          </cell>
          <cell r="F3623" t="str">
            <v>Barleyhurst Park Primary</v>
          </cell>
          <cell r="G3623" t="str">
            <v>Maintained</v>
          </cell>
          <cell r="H3623" t="str">
            <v>Community school</v>
          </cell>
          <cell r="I3623">
            <v>15043</v>
          </cell>
          <cell r="J3623">
            <v>25119.899999999998</v>
          </cell>
        </row>
        <row r="3624">
          <cell r="B3624">
            <v>8252242</v>
          </cell>
          <cell r="C3624">
            <v>825</v>
          </cell>
          <cell r="D3624" t="str">
            <v>Buckinghamshire</v>
          </cell>
          <cell r="E3624">
            <v>2242</v>
          </cell>
          <cell r="F3624" t="str">
            <v>Hughenden Primary School</v>
          </cell>
          <cell r="G3624" t="str">
            <v>Maintained</v>
          </cell>
          <cell r="H3624" t="str">
            <v>Community school</v>
          </cell>
          <cell r="I3624">
            <v>19322</v>
          </cell>
          <cell r="J3624">
            <v>32011.199999999997</v>
          </cell>
        </row>
        <row r="3625">
          <cell r="B3625">
            <v>8252245</v>
          </cell>
          <cell r="C3625">
            <v>825</v>
          </cell>
          <cell r="D3625" t="str">
            <v>Buckinghamshire</v>
          </cell>
          <cell r="E3625">
            <v>2245</v>
          </cell>
          <cell r="F3625" t="str">
            <v>Buckingham Primary School</v>
          </cell>
          <cell r="G3625" t="str">
            <v>Maintained</v>
          </cell>
          <cell r="H3625" t="str">
            <v>Community school</v>
          </cell>
          <cell r="I3625">
            <v>26195</v>
          </cell>
          <cell r="J3625">
            <v>42903.899999999994</v>
          </cell>
        </row>
        <row r="3626">
          <cell r="B3626">
            <v>8262247</v>
          </cell>
          <cell r="C3626">
            <v>826</v>
          </cell>
          <cell r="D3626" t="str">
            <v>Milton Keynes</v>
          </cell>
          <cell r="E3626">
            <v>2247</v>
          </cell>
          <cell r="F3626" t="str">
            <v>Pepper Hill School</v>
          </cell>
          <cell r="G3626" t="str">
            <v>Maintained</v>
          </cell>
          <cell r="H3626" t="str">
            <v>Community school</v>
          </cell>
          <cell r="I3626">
            <v>24768</v>
          </cell>
          <cell r="J3626">
            <v>37124.1</v>
          </cell>
        </row>
        <row r="3627">
          <cell r="B3627">
            <v>8252250</v>
          </cell>
          <cell r="C3627">
            <v>825</v>
          </cell>
          <cell r="D3627" t="str">
            <v>Buckinghamshire</v>
          </cell>
          <cell r="E3627">
            <v>2250</v>
          </cell>
          <cell r="F3627" t="str">
            <v>Aston Clinton School</v>
          </cell>
          <cell r="G3627" t="str">
            <v>Maintained</v>
          </cell>
          <cell r="H3627" t="str">
            <v>Community school</v>
          </cell>
          <cell r="I3627">
            <v>33846</v>
          </cell>
          <cell r="J3627">
            <v>54241.2</v>
          </cell>
        </row>
        <row r="3628">
          <cell r="B3628">
            <v>8252251</v>
          </cell>
          <cell r="C3628">
            <v>825</v>
          </cell>
          <cell r="D3628" t="str">
            <v>Buckinghamshire</v>
          </cell>
          <cell r="E3628">
            <v>2251</v>
          </cell>
          <cell r="F3628" t="str">
            <v>Whitchurch Combined School</v>
          </cell>
          <cell r="G3628" t="str">
            <v>Maintained</v>
          </cell>
          <cell r="H3628" t="str">
            <v>Community school</v>
          </cell>
          <cell r="I3628">
            <v>18285</v>
          </cell>
          <cell r="J3628">
            <v>30455.1</v>
          </cell>
        </row>
        <row r="3629">
          <cell r="B3629">
            <v>8252254</v>
          </cell>
          <cell r="C3629">
            <v>825</v>
          </cell>
          <cell r="D3629" t="str">
            <v>Buckinghamshire</v>
          </cell>
          <cell r="E3629">
            <v>2254</v>
          </cell>
          <cell r="F3629" t="str">
            <v>Widmer End Community Combined School</v>
          </cell>
          <cell r="G3629" t="str">
            <v>Maintained</v>
          </cell>
          <cell r="H3629" t="str">
            <v>Community school</v>
          </cell>
          <cell r="I3629">
            <v>15432</v>
          </cell>
          <cell r="J3629">
            <v>28009.8</v>
          </cell>
        </row>
        <row r="3630">
          <cell r="B3630">
            <v>8252255</v>
          </cell>
          <cell r="C3630">
            <v>825</v>
          </cell>
          <cell r="D3630" t="str">
            <v>Buckinghamshire</v>
          </cell>
          <cell r="E3630">
            <v>2255</v>
          </cell>
          <cell r="F3630" t="str">
            <v>Spinfield School</v>
          </cell>
          <cell r="G3630" t="str">
            <v>Maintained</v>
          </cell>
          <cell r="H3630" t="str">
            <v>Community school</v>
          </cell>
          <cell r="I3630">
            <v>19711</v>
          </cell>
          <cell r="J3630">
            <v>32011.199999999997</v>
          </cell>
        </row>
        <row r="3631">
          <cell r="B3631">
            <v>8252261</v>
          </cell>
          <cell r="C3631">
            <v>825</v>
          </cell>
          <cell r="D3631" t="str">
            <v>Buckinghamshire</v>
          </cell>
          <cell r="E3631">
            <v>2261</v>
          </cell>
          <cell r="F3631" t="str">
            <v>Long Crendon School</v>
          </cell>
          <cell r="G3631" t="str">
            <v>Maintained</v>
          </cell>
          <cell r="H3631" t="str">
            <v>Community school</v>
          </cell>
          <cell r="I3631">
            <v>21786</v>
          </cell>
          <cell r="J3631">
            <v>37124.1</v>
          </cell>
        </row>
        <row r="3632">
          <cell r="B3632">
            <v>8252269</v>
          </cell>
          <cell r="C3632">
            <v>825</v>
          </cell>
          <cell r="D3632" t="str">
            <v>Buckinghamshire</v>
          </cell>
          <cell r="E3632">
            <v>2269</v>
          </cell>
          <cell r="F3632" t="str">
            <v>Stokenchurch Primary School</v>
          </cell>
          <cell r="G3632" t="str">
            <v>Maintained</v>
          </cell>
          <cell r="H3632" t="str">
            <v>Community school</v>
          </cell>
          <cell r="I3632">
            <v>34364</v>
          </cell>
          <cell r="J3632">
            <v>55130.399999999994</v>
          </cell>
        </row>
        <row r="3633">
          <cell r="B3633">
            <v>8252270</v>
          </cell>
          <cell r="C3633">
            <v>825</v>
          </cell>
          <cell r="D3633" t="str">
            <v>Buckinghamshire</v>
          </cell>
          <cell r="E3633">
            <v>2270</v>
          </cell>
          <cell r="F3633" t="str">
            <v>Iver Heath Infant School and Nursery</v>
          </cell>
          <cell r="G3633" t="str">
            <v>Maintained</v>
          </cell>
          <cell r="H3633" t="str">
            <v>Community school</v>
          </cell>
          <cell r="I3633">
            <v>29177</v>
          </cell>
          <cell r="J3633">
            <v>45349.2</v>
          </cell>
        </row>
        <row r="3634">
          <cell r="B3634">
            <v>8252271</v>
          </cell>
          <cell r="C3634">
            <v>825</v>
          </cell>
          <cell r="D3634" t="str">
            <v>Buckinghamshire</v>
          </cell>
          <cell r="E3634">
            <v>2271</v>
          </cell>
          <cell r="F3634" t="str">
            <v>Farnham Common Infant School</v>
          </cell>
          <cell r="G3634" t="str">
            <v>Maintained</v>
          </cell>
          <cell r="H3634" t="str">
            <v>Community school</v>
          </cell>
          <cell r="I3634">
            <v>35272</v>
          </cell>
          <cell r="J3634">
            <v>63577.799999999996</v>
          </cell>
        </row>
        <row r="3635">
          <cell r="B3635">
            <v>8262272</v>
          </cell>
          <cell r="C3635">
            <v>826</v>
          </cell>
          <cell r="D3635" t="str">
            <v>Milton Keynes</v>
          </cell>
          <cell r="E3635">
            <v>2272</v>
          </cell>
          <cell r="F3635" t="str">
            <v>Greenleys First School</v>
          </cell>
          <cell r="G3635" t="str">
            <v>Maintained</v>
          </cell>
          <cell r="H3635" t="str">
            <v>Community school</v>
          </cell>
          <cell r="I3635">
            <v>20359</v>
          </cell>
          <cell r="J3635">
            <v>31344.3</v>
          </cell>
        </row>
        <row r="3636">
          <cell r="B3636">
            <v>8262284</v>
          </cell>
          <cell r="C3636">
            <v>826</v>
          </cell>
          <cell r="D3636" t="str">
            <v>Milton Keynes</v>
          </cell>
          <cell r="E3636">
            <v>2284</v>
          </cell>
          <cell r="F3636" t="str">
            <v>Langland Community School</v>
          </cell>
          <cell r="G3636" t="str">
            <v>Maintained</v>
          </cell>
          <cell r="H3636" t="str">
            <v>Community school</v>
          </cell>
          <cell r="I3636">
            <v>7781</v>
          </cell>
          <cell r="J3636">
            <v>9336.5999999999985</v>
          </cell>
        </row>
        <row r="3637">
          <cell r="B3637">
            <v>8262285</v>
          </cell>
          <cell r="C3637">
            <v>826</v>
          </cell>
          <cell r="D3637" t="str">
            <v>Milton Keynes</v>
          </cell>
          <cell r="E3637">
            <v>2285</v>
          </cell>
          <cell r="F3637" t="str">
            <v>Falconhurst School</v>
          </cell>
          <cell r="G3637" t="str">
            <v>Maintained</v>
          </cell>
          <cell r="H3637" t="str">
            <v>Community school</v>
          </cell>
          <cell r="I3637">
            <v>24120</v>
          </cell>
          <cell r="J3637">
            <v>40458.6</v>
          </cell>
        </row>
        <row r="3638">
          <cell r="B3638">
            <v>8252286</v>
          </cell>
          <cell r="C3638">
            <v>825</v>
          </cell>
          <cell r="D3638" t="str">
            <v>Buckinghamshire</v>
          </cell>
          <cell r="E3638">
            <v>2286</v>
          </cell>
          <cell r="F3638" t="str">
            <v>Ashmead Combined School</v>
          </cell>
          <cell r="G3638" t="str">
            <v>Maintained</v>
          </cell>
          <cell r="H3638" t="str">
            <v>Foundation school</v>
          </cell>
          <cell r="I3638">
            <v>41237</v>
          </cell>
          <cell r="J3638">
            <v>61799.399999999994</v>
          </cell>
        </row>
        <row r="3639">
          <cell r="B3639">
            <v>8252288</v>
          </cell>
          <cell r="C3639">
            <v>825</v>
          </cell>
          <cell r="D3639" t="str">
            <v>Buckinghamshire</v>
          </cell>
          <cell r="E3639">
            <v>2288</v>
          </cell>
          <cell r="F3639" t="str">
            <v>William Harding School</v>
          </cell>
          <cell r="G3639" t="str">
            <v>Maintained</v>
          </cell>
          <cell r="H3639" t="str">
            <v>Community school</v>
          </cell>
          <cell r="I3639">
            <v>51352</v>
          </cell>
          <cell r="J3639">
            <v>85363.199999999997</v>
          </cell>
        </row>
        <row r="3640">
          <cell r="B3640">
            <v>8252289</v>
          </cell>
          <cell r="C3640">
            <v>825</v>
          </cell>
          <cell r="D3640" t="str">
            <v>Buckinghamshire</v>
          </cell>
          <cell r="E3640">
            <v>2289</v>
          </cell>
          <cell r="F3640" t="str">
            <v>Turnfurlong Infant School</v>
          </cell>
          <cell r="G3640" t="str">
            <v>Maintained</v>
          </cell>
          <cell r="H3640" t="str">
            <v>Foundation school</v>
          </cell>
          <cell r="I3640">
            <v>52519</v>
          </cell>
          <cell r="J3640">
            <v>88030.799999999988</v>
          </cell>
        </row>
        <row r="3641">
          <cell r="B3641">
            <v>8252292</v>
          </cell>
          <cell r="C3641">
            <v>825</v>
          </cell>
          <cell r="D3641" t="str">
            <v>Buckinghamshire</v>
          </cell>
          <cell r="E3641">
            <v>2292</v>
          </cell>
          <cell r="F3641" t="str">
            <v>Robertswood School</v>
          </cell>
          <cell r="G3641" t="str">
            <v>Maintained</v>
          </cell>
          <cell r="H3641" t="str">
            <v>Community school</v>
          </cell>
          <cell r="I3641">
            <v>33327</v>
          </cell>
          <cell r="J3641">
            <v>62021.7</v>
          </cell>
        </row>
        <row r="3642">
          <cell r="B3642">
            <v>8262303</v>
          </cell>
          <cell r="C3642">
            <v>826</v>
          </cell>
          <cell r="D3642" t="str">
            <v>Milton Keynes</v>
          </cell>
          <cell r="E3642">
            <v>2303</v>
          </cell>
          <cell r="F3642" t="str">
            <v>Great Linford Primary School</v>
          </cell>
          <cell r="G3642" t="str">
            <v>Maintained</v>
          </cell>
          <cell r="H3642" t="str">
            <v>Community school</v>
          </cell>
          <cell r="I3642">
            <v>25806</v>
          </cell>
          <cell r="J3642">
            <v>39347.1</v>
          </cell>
        </row>
        <row r="3643">
          <cell r="B3643">
            <v>8262306</v>
          </cell>
          <cell r="C3643">
            <v>826</v>
          </cell>
          <cell r="D3643" t="str">
            <v>Milton Keynes</v>
          </cell>
          <cell r="E3643">
            <v>2306</v>
          </cell>
          <cell r="F3643" t="str">
            <v>Wood End Infant &amp; Pre-School</v>
          </cell>
          <cell r="G3643" t="str">
            <v>Maintained</v>
          </cell>
          <cell r="H3643" t="str">
            <v>Community school</v>
          </cell>
          <cell r="I3643">
            <v>10634</v>
          </cell>
          <cell r="J3643">
            <v>15560.999999999998</v>
          </cell>
        </row>
        <row r="3644">
          <cell r="B3644">
            <v>8262313</v>
          </cell>
          <cell r="C3644">
            <v>826</v>
          </cell>
          <cell r="D3644" t="str">
            <v>Milton Keynes</v>
          </cell>
          <cell r="E3644">
            <v>2313</v>
          </cell>
          <cell r="F3644" t="str">
            <v>Downs Barn School</v>
          </cell>
          <cell r="G3644" t="str">
            <v>Maintained</v>
          </cell>
          <cell r="H3644" t="str">
            <v>Community school</v>
          </cell>
          <cell r="I3644">
            <v>10504</v>
          </cell>
          <cell r="J3644">
            <v>17339.399999999998</v>
          </cell>
        </row>
        <row r="3645">
          <cell r="B3645">
            <v>8252315</v>
          </cell>
          <cell r="C3645">
            <v>825</v>
          </cell>
          <cell r="D3645" t="str">
            <v>Buckinghamshire</v>
          </cell>
          <cell r="E3645">
            <v>2315</v>
          </cell>
          <cell r="F3645" t="str">
            <v>Iver Village Infant School</v>
          </cell>
          <cell r="G3645" t="str">
            <v>Maintained</v>
          </cell>
          <cell r="H3645" t="str">
            <v>Community school</v>
          </cell>
          <cell r="I3645">
            <v>29955</v>
          </cell>
          <cell r="J3645">
            <v>50462.1</v>
          </cell>
        </row>
        <row r="3646">
          <cell r="B3646">
            <v>8262316</v>
          </cell>
          <cell r="C3646">
            <v>826</v>
          </cell>
          <cell r="D3646" t="str">
            <v>Milton Keynes</v>
          </cell>
          <cell r="E3646">
            <v>2316</v>
          </cell>
          <cell r="F3646" t="str">
            <v>Germander Park School</v>
          </cell>
          <cell r="G3646" t="str">
            <v>Maintained</v>
          </cell>
          <cell r="H3646" t="str">
            <v>Foundation school</v>
          </cell>
          <cell r="I3646">
            <v>17766</v>
          </cell>
          <cell r="J3646">
            <v>27120.6</v>
          </cell>
        </row>
        <row r="3647">
          <cell r="B3647">
            <v>8252317</v>
          </cell>
          <cell r="C3647">
            <v>825</v>
          </cell>
          <cell r="D3647" t="str">
            <v>Buckinghamshire</v>
          </cell>
          <cell r="E3647">
            <v>2317</v>
          </cell>
          <cell r="F3647" t="str">
            <v>Waddesdon Village Primary School</v>
          </cell>
          <cell r="G3647" t="str">
            <v>Maintained</v>
          </cell>
          <cell r="H3647" t="str">
            <v>Community school</v>
          </cell>
          <cell r="I3647">
            <v>19970</v>
          </cell>
          <cell r="J3647">
            <v>33789.599999999999</v>
          </cell>
        </row>
        <row r="3648">
          <cell r="B3648">
            <v>8262320</v>
          </cell>
          <cell r="C3648">
            <v>826</v>
          </cell>
          <cell r="D3648" t="str">
            <v>Milton Keynes</v>
          </cell>
          <cell r="E3648">
            <v>2320</v>
          </cell>
          <cell r="F3648" t="str">
            <v>The Willows School and Early Years Centre</v>
          </cell>
          <cell r="G3648" t="str">
            <v>Maintained</v>
          </cell>
          <cell r="H3648" t="str">
            <v>Community school</v>
          </cell>
          <cell r="I3648">
            <v>18803</v>
          </cell>
          <cell r="J3648">
            <v>28232.1</v>
          </cell>
        </row>
        <row r="3649">
          <cell r="B3649">
            <v>8262322</v>
          </cell>
          <cell r="C3649">
            <v>826</v>
          </cell>
          <cell r="D3649" t="str">
            <v>Milton Keynes</v>
          </cell>
          <cell r="E3649">
            <v>2322</v>
          </cell>
          <cell r="F3649" t="str">
            <v>Priory Common School</v>
          </cell>
          <cell r="G3649" t="str">
            <v>Maintained</v>
          </cell>
          <cell r="H3649" t="str">
            <v>Community school</v>
          </cell>
          <cell r="I3649">
            <v>20100</v>
          </cell>
          <cell r="J3649">
            <v>28009.8</v>
          </cell>
        </row>
        <row r="3650">
          <cell r="B3650">
            <v>8262323</v>
          </cell>
          <cell r="C3650">
            <v>826</v>
          </cell>
          <cell r="D3650" t="str">
            <v>Milton Keynes</v>
          </cell>
          <cell r="E3650">
            <v>2323</v>
          </cell>
          <cell r="F3650" t="str">
            <v>Giffard Park Primary School</v>
          </cell>
          <cell r="G3650" t="str">
            <v>Maintained</v>
          </cell>
          <cell r="H3650" t="str">
            <v>Community school</v>
          </cell>
          <cell r="I3650">
            <v>27621</v>
          </cell>
          <cell r="J3650">
            <v>43793.1</v>
          </cell>
        </row>
        <row r="3651">
          <cell r="B3651">
            <v>8262324</v>
          </cell>
          <cell r="C3651">
            <v>826</v>
          </cell>
          <cell r="D3651" t="str">
            <v>Milton Keynes</v>
          </cell>
          <cell r="E3651">
            <v>2324</v>
          </cell>
          <cell r="F3651" t="str">
            <v>Heelands School</v>
          </cell>
          <cell r="G3651" t="str">
            <v>Maintained</v>
          </cell>
          <cell r="H3651" t="str">
            <v>Community school</v>
          </cell>
          <cell r="I3651">
            <v>16469</v>
          </cell>
          <cell r="J3651">
            <v>23563.8</v>
          </cell>
        </row>
        <row r="3652">
          <cell r="B3652">
            <v>8262327</v>
          </cell>
          <cell r="C3652">
            <v>826</v>
          </cell>
          <cell r="D3652" t="str">
            <v>Milton Keynes</v>
          </cell>
          <cell r="E3652">
            <v>2327</v>
          </cell>
          <cell r="F3652" t="str">
            <v>Summerfield School</v>
          </cell>
          <cell r="G3652" t="str">
            <v>Maintained</v>
          </cell>
          <cell r="H3652" t="str">
            <v>Community school</v>
          </cell>
          <cell r="I3652">
            <v>23861</v>
          </cell>
          <cell r="J3652">
            <v>34901.1</v>
          </cell>
        </row>
        <row r="3653">
          <cell r="B3653">
            <v>8262330</v>
          </cell>
          <cell r="C3653">
            <v>826</v>
          </cell>
          <cell r="D3653" t="str">
            <v>Milton Keynes</v>
          </cell>
          <cell r="E3653">
            <v>2330</v>
          </cell>
          <cell r="F3653" t="str">
            <v>Willen Primary School</v>
          </cell>
          <cell r="G3653" t="str">
            <v>Maintained</v>
          </cell>
          <cell r="H3653" t="str">
            <v>Community school</v>
          </cell>
          <cell r="I3653">
            <v>30474</v>
          </cell>
          <cell r="J3653">
            <v>49795.199999999997</v>
          </cell>
        </row>
        <row r="3654">
          <cell r="B3654">
            <v>8252333</v>
          </cell>
          <cell r="C3654">
            <v>825</v>
          </cell>
          <cell r="D3654" t="str">
            <v>Buckinghamshire</v>
          </cell>
          <cell r="E3654">
            <v>2333</v>
          </cell>
          <cell r="F3654" t="str">
            <v>Halton Community Combined School</v>
          </cell>
          <cell r="G3654" t="str">
            <v>Maintained</v>
          </cell>
          <cell r="H3654" t="str">
            <v>Community school</v>
          </cell>
          <cell r="I3654">
            <v>17377</v>
          </cell>
          <cell r="J3654">
            <v>30899.699999999997</v>
          </cell>
        </row>
        <row r="3655">
          <cell r="B3655">
            <v>8252335</v>
          </cell>
          <cell r="C3655">
            <v>825</v>
          </cell>
          <cell r="D3655" t="str">
            <v>Buckinghamshire</v>
          </cell>
          <cell r="E3655">
            <v>2335</v>
          </cell>
          <cell r="F3655" t="str">
            <v>Naphill and Walters Ash School</v>
          </cell>
          <cell r="G3655" t="str">
            <v>Maintained</v>
          </cell>
          <cell r="H3655" t="str">
            <v>Community school</v>
          </cell>
          <cell r="I3655">
            <v>21527</v>
          </cell>
          <cell r="J3655">
            <v>34678.799999999996</v>
          </cell>
        </row>
        <row r="3656">
          <cell r="B3656">
            <v>8262336</v>
          </cell>
          <cell r="C3656">
            <v>826</v>
          </cell>
          <cell r="D3656" t="str">
            <v>Milton Keynes</v>
          </cell>
          <cell r="E3656">
            <v>2336</v>
          </cell>
          <cell r="F3656" t="str">
            <v>Caroline Haslett Primary School</v>
          </cell>
          <cell r="G3656" t="str">
            <v>Maintained</v>
          </cell>
          <cell r="H3656" t="str">
            <v>Community school</v>
          </cell>
          <cell r="I3656">
            <v>35142</v>
          </cell>
          <cell r="J3656">
            <v>58687.199999999997</v>
          </cell>
        </row>
        <row r="3657">
          <cell r="B3657">
            <v>8262337</v>
          </cell>
          <cell r="C3657">
            <v>826</v>
          </cell>
          <cell r="D3657" t="str">
            <v>Milton Keynes</v>
          </cell>
          <cell r="E3657">
            <v>2337</v>
          </cell>
          <cell r="F3657" t="str">
            <v>Green Park School</v>
          </cell>
          <cell r="G3657" t="str">
            <v>Maintained</v>
          </cell>
          <cell r="H3657" t="str">
            <v>Foundation school</v>
          </cell>
          <cell r="I3657">
            <v>29955</v>
          </cell>
          <cell r="J3657">
            <v>49350.6</v>
          </cell>
        </row>
        <row r="3658">
          <cell r="B3658">
            <v>8252345</v>
          </cell>
          <cell r="C3658">
            <v>825</v>
          </cell>
          <cell r="D3658" t="str">
            <v>Buckinghamshire</v>
          </cell>
          <cell r="E3658">
            <v>2345</v>
          </cell>
          <cell r="F3658" t="str">
            <v>Holtspur School &amp; Pre-School</v>
          </cell>
          <cell r="G3658" t="str">
            <v>Maintained</v>
          </cell>
          <cell r="H3658" t="str">
            <v>Community school</v>
          </cell>
          <cell r="I3658">
            <v>16858</v>
          </cell>
          <cell r="J3658">
            <v>25786.799999999999</v>
          </cell>
        </row>
        <row r="3659">
          <cell r="B3659">
            <v>8262346</v>
          </cell>
          <cell r="C3659">
            <v>826</v>
          </cell>
          <cell r="D3659" t="str">
            <v>Milton Keynes</v>
          </cell>
          <cell r="E3659">
            <v>2346</v>
          </cell>
          <cell r="F3659" t="str">
            <v>Cedars Primary School</v>
          </cell>
          <cell r="G3659" t="str">
            <v>Maintained</v>
          </cell>
          <cell r="H3659" t="str">
            <v>Community school</v>
          </cell>
          <cell r="I3659">
            <v>19970</v>
          </cell>
          <cell r="J3659">
            <v>30677.399999999998</v>
          </cell>
        </row>
        <row r="3660">
          <cell r="B3660">
            <v>8262347</v>
          </cell>
          <cell r="C3660">
            <v>826</v>
          </cell>
          <cell r="D3660" t="str">
            <v>Milton Keynes</v>
          </cell>
          <cell r="E3660">
            <v>2347</v>
          </cell>
          <cell r="F3660" t="str">
            <v>Glastonbury Thorn School</v>
          </cell>
          <cell r="G3660" t="str">
            <v>Maintained</v>
          </cell>
          <cell r="H3660" t="str">
            <v>Foundation school</v>
          </cell>
          <cell r="I3660">
            <v>41756</v>
          </cell>
          <cell r="J3660">
            <v>64022.399999999994</v>
          </cell>
        </row>
        <row r="3661">
          <cell r="B3661">
            <v>8262348</v>
          </cell>
          <cell r="C3661">
            <v>826</v>
          </cell>
          <cell r="D3661" t="str">
            <v>Milton Keynes</v>
          </cell>
          <cell r="E3661">
            <v>2348</v>
          </cell>
          <cell r="F3661" t="str">
            <v>Abbeys Primary School</v>
          </cell>
          <cell r="G3661" t="str">
            <v>Maintained</v>
          </cell>
          <cell r="H3661" t="str">
            <v>Community school</v>
          </cell>
          <cell r="I3661">
            <v>12838</v>
          </cell>
          <cell r="J3661">
            <v>19562.399999999998</v>
          </cell>
        </row>
        <row r="3662">
          <cell r="B3662">
            <v>8252352</v>
          </cell>
          <cell r="C3662">
            <v>825</v>
          </cell>
          <cell r="D3662" t="str">
            <v>Buckinghamshire</v>
          </cell>
          <cell r="E3662">
            <v>2352</v>
          </cell>
          <cell r="F3662" t="str">
            <v>Highworth Combined School and Nursery</v>
          </cell>
          <cell r="G3662" t="str">
            <v>Maintained</v>
          </cell>
          <cell r="H3662" t="str">
            <v>Community school</v>
          </cell>
          <cell r="I3662">
            <v>29307</v>
          </cell>
          <cell r="J3662">
            <v>48683.7</v>
          </cell>
        </row>
        <row r="3663">
          <cell r="B3663">
            <v>8263000</v>
          </cell>
          <cell r="C3663">
            <v>826</v>
          </cell>
          <cell r="D3663" t="str">
            <v>Milton Keynes</v>
          </cell>
          <cell r="E3663">
            <v>3000</v>
          </cell>
          <cell r="F3663" t="str">
            <v>Cold Harbour Church of England School</v>
          </cell>
          <cell r="G3663" t="str">
            <v>Maintained</v>
          </cell>
          <cell r="H3663" t="str">
            <v>Voluntary controlled school</v>
          </cell>
          <cell r="I3663">
            <v>11931</v>
          </cell>
          <cell r="J3663">
            <v>10892.699999999999</v>
          </cell>
        </row>
        <row r="3664">
          <cell r="B3664">
            <v>8263003</v>
          </cell>
          <cell r="C3664">
            <v>826</v>
          </cell>
          <cell r="D3664" t="str">
            <v>Milton Keynes</v>
          </cell>
          <cell r="E3664">
            <v>3003</v>
          </cell>
          <cell r="F3664" t="str">
            <v>Newton Blossomville Church of England School</v>
          </cell>
          <cell r="G3664" t="str">
            <v>Maintained</v>
          </cell>
          <cell r="H3664" t="str">
            <v>Voluntary controlled school</v>
          </cell>
          <cell r="I3664">
            <v>6095</v>
          </cell>
          <cell r="J3664">
            <v>8447.4</v>
          </cell>
        </row>
        <row r="3665">
          <cell r="B3665">
            <v>8263004</v>
          </cell>
          <cell r="C3665">
            <v>826</v>
          </cell>
          <cell r="D3665" t="str">
            <v>Milton Keynes</v>
          </cell>
          <cell r="E3665">
            <v>3004</v>
          </cell>
          <cell r="F3665" t="str">
            <v>North Crawley CofE School</v>
          </cell>
          <cell r="G3665" t="str">
            <v>Maintained</v>
          </cell>
          <cell r="H3665" t="str">
            <v>Voluntary controlled school</v>
          </cell>
          <cell r="I3665">
            <v>5187</v>
          </cell>
          <cell r="J3665">
            <v>9558.9</v>
          </cell>
        </row>
        <row r="3666">
          <cell r="B3666">
            <v>8263005</v>
          </cell>
          <cell r="C3666">
            <v>826</v>
          </cell>
          <cell r="D3666" t="str">
            <v>Milton Keynes</v>
          </cell>
          <cell r="E3666">
            <v>3005</v>
          </cell>
          <cell r="F3666" t="str">
            <v>Sherington Church of England School</v>
          </cell>
          <cell r="G3666" t="str">
            <v>Maintained</v>
          </cell>
          <cell r="H3666" t="str">
            <v>Voluntary controlled school</v>
          </cell>
          <cell r="I3666">
            <v>7003</v>
          </cell>
          <cell r="J3666">
            <v>10225.799999999999</v>
          </cell>
        </row>
        <row r="3667">
          <cell r="B3667">
            <v>8263006</v>
          </cell>
          <cell r="C3667">
            <v>826</v>
          </cell>
          <cell r="D3667" t="str">
            <v>Milton Keynes</v>
          </cell>
          <cell r="E3667">
            <v>3006</v>
          </cell>
          <cell r="F3667" t="str">
            <v>Stoke Goldington Church of England School</v>
          </cell>
          <cell r="G3667" t="str">
            <v>Maintained</v>
          </cell>
          <cell r="H3667" t="str">
            <v>Voluntary controlled school</v>
          </cell>
          <cell r="I3667">
            <v>7911</v>
          </cell>
          <cell r="J3667">
            <v>12226.499999999998</v>
          </cell>
        </row>
        <row r="3668">
          <cell r="B3668">
            <v>8253008</v>
          </cell>
          <cell r="C3668">
            <v>825</v>
          </cell>
          <cell r="D3668" t="str">
            <v>Buckinghamshire</v>
          </cell>
          <cell r="E3668">
            <v>3008</v>
          </cell>
          <cell r="F3668" t="str">
            <v>St James and St John CofE Primary School</v>
          </cell>
          <cell r="G3668" t="str">
            <v>Maintained</v>
          </cell>
          <cell r="H3668" t="str">
            <v>Voluntary controlled school</v>
          </cell>
          <cell r="I3668">
            <v>13616</v>
          </cell>
          <cell r="J3668">
            <v>26231.399999999998</v>
          </cell>
        </row>
        <row r="3669">
          <cell r="B3669">
            <v>8253012</v>
          </cell>
          <cell r="C3669">
            <v>825</v>
          </cell>
          <cell r="D3669" t="str">
            <v>Buckinghamshire</v>
          </cell>
          <cell r="E3669">
            <v>3012</v>
          </cell>
          <cell r="F3669" t="str">
            <v>Marsh Gibbon CofE Primary School</v>
          </cell>
          <cell r="G3669" t="str">
            <v>Maintained</v>
          </cell>
          <cell r="H3669" t="str">
            <v>Voluntary aided school</v>
          </cell>
          <cell r="I3669">
            <v>14524</v>
          </cell>
          <cell r="J3669">
            <v>26231.399999999998</v>
          </cell>
        </row>
        <row r="3670">
          <cell r="B3670">
            <v>8253014</v>
          </cell>
          <cell r="C3670">
            <v>825</v>
          </cell>
          <cell r="D3670" t="str">
            <v>Buckinghamshire</v>
          </cell>
          <cell r="E3670">
            <v>3014</v>
          </cell>
          <cell r="F3670" t="str">
            <v>North Marston Church of England School</v>
          </cell>
          <cell r="G3670" t="str">
            <v>Maintained</v>
          </cell>
          <cell r="H3670" t="str">
            <v>Voluntary controlled school</v>
          </cell>
          <cell r="I3670">
            <v>7522</v>
          </cell>
          <cell r="J3670">
            <v>15116.4</v>
          </cell>
        </row>
        <row r="3671">
          <cell r="B3671">
            <v>8253017</v>
          </cell>
          <cell r="C3671">
            <v>825</v>
          </cell>
          <cell r="D3671" t="str">
            <v>Buckinghamshire</v>
          </cell>
          <cell r="E3671">
            <v>3017</v>
          </cell>
          <cell r="F3671" t="str">
            <v>St Michael's Church of England Combined School</v>
          </cell>
          <cell r="G3671" t="str">
            <v>Maintained</v>
          </cell>
          <cell r="H3671" t="str">
            <v>Voluntary controlled school</v>
          </cell>
          <cell r="I3671">
            <v>15172</v>
          </cell>
          <cell r="J3671">
            <v>24897.599999999999</v>
          </cell>
        </row>
        <row r="3672">
          <cell r="B3672">
            <v>8253018</v>
          </cell>
          <cell r="C3672">
            <v>825</v>
          </cell>
          <cell r="D3672" t="str">
            <v>Buckinghamshire</v>
          </cell>
          <cell r="E3672">
            <v>3018</v>
          </cell>
          <cell r="F3672" t="str">
            <v>Whaddon CofE First School</v>
          </cell>
          <cell r="G3672" t="str">
            <v>Maintained</v>
          </cell>
          <cell r="H3672" t="str">
            <v>Voluntary controlled school</v>
          </cell>
          <cell r="I3672">
            <v>9078</v>
          </cell>
          <cell r="J3672">
            <v>14227.199999999999</v>
          </cell>
        </row>
        <row r="3673">
          <cell r="B3673">
            <v>8253022</v>
          </cell>
          <cell r="C3673">
            <v>825</v>
          </cell>
          <cell r="D3673" t="str">
            <v>Buckinghamshire</v>
          </cell>
          <cell r="E3673">
            <v>3022</v>
          </cell>
          <cell r="F3673" t="str">
            <v>Bierton Church of England Combined School</v>
          </cell>
          <cell r="G3673" t="str">
            <v>Maintained</v>
          </cell>
          <cell r="H3673" t="str">
            <v>Voluntary controlled school</v>
          </cell>
          <cell r="I3673">
            <v>23342</v>
          </cell>
          <cell r="J3673">
            <v>50462.1</v>
          </cell>
        </row>
        <row r="3674">
          <cell r="B3674">
            <v>8253025</v>
          </cell>
          <cell r="C3674">
            <v>825</v>
          </cell>
          <cell r="D3674" t="str">
            <v>Buckinghamshire</v>
          </cell>
          <cell r="E3674">
            <v>3025</v>
          </cell>
          <cell r="F3674" t="str">
            <v>High Ash Church of England Primary School</v>
          </cell>
          <cell r="G3674" t="str">
            <v>Maintained</v>
          </cell>
          <cell r="H3674" t="str">
            <v>Voluntary controlled school</v>
          </cell>
          <cell r="I3674">
            <v>29177</v>
          </cell>
          <cell r="J3674">
            <v>47349.899999999994</v>
          </cell>
        </row>
        <row r="3675">
          <cell r="B3675">
            <v>8253028</v>
          </cell>
          <cell r="C3675">
            <v>825</v>
          </cell>
          <cell r="D3675" t="str">
            <v>Buckinghamshire</v>
          </cell>
          <cell r="E3675">
            <v>3028</v>
          </cell>
          <cell r="F3675" t="str">
            <v>Stone Church of England Combined School</v>
          </cell>
          <cell r="G3675" t="str">
            <v>Maintained</v>
          </cell>
          <cell r="H3675" t="str">
            <v>Voluntary controlled school</v>
          </cell>
          <cell r="I3675">
            <v>18674</v>
          </cell>
          <cell r="J3675">
            <v>33789.599999999999</v>
          </cell>
        </row>
        <row r="3676">
          <cell r="B3676">
            <v>8253030</v>
          </cell>
          <cell r="C3676">
            <v>825</v>
          </cell>
          <cell r="D3676" t="str">
            <v>Buckinghamshire</v>
          </cell>
          <cell r="E3676">
            <v>3030</v>
          </cell>
          <cell r="F3676" t="str">
            <v>Weston Turville Church of England School</v>
          </cell>
          <cell r="G3676" t="str">
            <v>Maintained</v>
          </cell>
          <cell r="H3676" t="str">
            <v>Voluntary aided school</v>
          </cell>
          <cell r="I3676">
            <v>13357</v>
          </cell>
          <cell r="J3676">
            <v>22230</v>
          </cell>
        </row>
        <row r="3677">
          <cell r="B3677">
            <v>8253031</v>
          </cell>
          <cell r="C3677">
            <v>825</v>
          </cell>
          <cell r="D3677" t="str">
            <v>Buckinghamshire</v>
          </cell>
          <cell r="E3677">
            <v>3031</v>
          </cell>
          <cell r="F3677" t="str">
            <v>Wingrave Church of England Combined School</v>
          </cell>
          <cell r="G3677" t="str">
            <v>Maintained</v>
          </cell>
          <cell r="H3677" t="str">
            <v>Voluntary controlled school</v>
          </cell>
          <cell r="I3677">
            <v>15432</v>
          </cell>
          <cell r="J3677">
            <v>26898.3</v>
          </cell>
        </row>
        <row r="3678">
          <cell r="B3678">
            <v>8253033</v>
          </cell>
          <cell r="C3678">
            <v>825</v>
          </cell>
          <cell r="D3678" t="str">
            <v>Buckinghamshire</v>
          </cell>
          <cell r="E3678">
            <v>3033</v>
          </cell>
          <cell r="F3678" t="str">
            <v>St George's Church of England Infant School</v>
          </cell>
          <cell r="G3678" t="str">
            <v>Maintained</v>
          </cell>
          <cell r="H3678" t="str">
            <v>Voluntary controlled school</v>
          </cell>
          <cell r="I3678">
            <v>41367</v>
          </cell>
          <cell r="J3678">
            <v>70024.5</v>
          </cell>
        </row>
        <row r="3679">
          <cell r="B3679">
            <v>8253035</v>
          </cell>
          <cell r="C3679">
            <v>825</v>
          </cell>
          <cell r="D3679" t="str">
            <v>Buckinghamshire</v>
          </cell>
          <cell r="E3679">
            <v>3035</v>
          </cell>
          <cell r="F3679" t="str">
            <v>Coleshill Church of England Infant School</v>
          </cell>
          <cell r="G3679" t="str">
            <v>Maintained</v>
          </cell>
          <cell r="H3679" t="str">
            <v>Voluntary controlled school</v>
          </cell>
          <cell r="I3679">
            <v>11023</v>
          </cell>
          <cell r="J3679">
            <v>17784</v>
          </cell>
        </row>
        <row r="3680">
          <cell r="B3680">
            <v>8253037</v>
          </cell>
          <cell r="C3680">
            <v>825</v>
          </cell>
          <cell r="D3680" t="str">
            <v>Buckinghamshire</v>
          </cell>
          <cell r="E3680">
            <v>3037</v>
          </cell>
          <cell r="F3680" t="str">
            <v>Lee Common Church of England School</v>
          </cell>
          <cell r="G3680" t="str">
            <v>Maintained</v>
          </cell>
          <cell r="H3680" t="str">
            <v>Voluntary controlled school</v>
          </cell>
          <cell r="I3680">
            <v>10374</v>
          </cell>
          <cell r="J3680">
            <v>13782.599999999999</v>
          </cell>
        </row>
        <row r="3681">
          <cell r="B3681">
            <v>8253044</v>
          </cell>
          <cell r="C3681">
            <v>825</v>
          </cell>
          <cell r="D3681" t="str">
            <v>Buckinghamshire</v>
          </cell>
          <cell r="E3681">
            <v>3044</v>
          </cell>
          <cell r="F3681" t="str">
            <v>Marlow Church of England Infant School</v>
          </cell>
          <cell r="G3681" t="str">
            <v>Maintained</v>
          </cell>
          <cell r="H3681" t="str">
            <v>Voluntary aided school</v>
          </cell>
          <cell r="I3681">
            <v>34105</v>
          </cell>
          <cell r="J3681">
            <v>60243.299999999996</v>
          </cell>
        </row>
        <row r="3682">
          <cell r="B3682">
            <v>8253046</v>
          </cell>
          <cell r="C3682">
            <v>825</v>
          </cell>
          <cell r="D3682" t="str">
            <v>Buckinghamshire</v>
          </cell>
          <cell r="E3682">
            <v>3046</v>
          </cell>
          <cell r="F3682" t="str">
            <v>Monks Risborough CofE Primary School</v>
          </cell>
          <cell r="G3682" t="str">
            <v>Maintained</v>
          </cell>
          <cell r="H3682" t="str">
            <v>Voluntary controlled school</v>
          </cell>
          <cell r="I3682">
            <v>17247</v>
          </cell>
          <cell r="J3682">
            <v>26231.399999999998</v>
          </cell>
        </row>
        <row r="3683">
          <cell r="B3683">
            <v>8253053</v>
          </cell>
          <cell r="C3683">
            <v>825</v>
          </cell>
          <cell r="D3683" t="str">
            <v>Buckinghamshire</v>
          </cell>
          <cell r="E3683">
            <v>3053</v>
          </cell>
          <cell r="F3683" t="str">
            <v>St Mary's Farnham Royal CofE Primary School</v>
          </cell>
          <cell r="G3683" t="str">
            <v>Maintained</v>
          </cell>
          <cell r="H3683" t="str">
            <v>Voluntary aided school</v>
          </cell>
          <cell r="I3683">
            <v>15691</v>
          </cell>
          <cell r="J3683">
            <v>28009.8</v>
          </cell>
        </row>
        <row r="3684">
          <cell r="B3684">
            <v>8253056</v>
          </cell>
          <cell r="C3684">
            <v>825</v>
          </cell>
          <cell r="D3684" t="str">
            <v>Buckinghamshire</v>
          </cell>
          <cell r="E3684">
            <v>3056</v>
          </cell>
          <cell r="F3684" t="str">
            <v>Twyford C of E School</v>
          </cell>
          <cell r="G3684" t="str">
            <v>Maintained</v>
          </cell>
          <cell r="H3684" t="str">
            <v>Voluntary controlled school</v>
          </cell>
          <cell r="I3684">
            <v>10245</v>
          </cell>
          <cell r="J3684">
            <v>14449.499999999998</v>
          </cell>
        </row>
        <row r="3685">
          <cell r="B3685">
            <v>8253057</v>
          </cell>
          <cell r="C3685">
            <v>825</v>
          </cell>
          <cell r="D3685" t="str">
            <v>Buckinghamshire</v>
          </cell>
          <cell r="E3685">
            <v>3057</v>
          </cell>
          <cell r="F3685" t="str">
            <v>Maids Moreton Church of England School</v>
          </cell>
          <cell r="G3685" t="str">
            <v>Maintained</v>
          </cell>
          <cell r="H3685" t="str">
            <v>Voluntary aided school</v>
          </cell>
          <cell r="I3685">
            <v>8559</v>
          </cell>
          <cell r="J3685">
            <v>17339.399999999998</v>
          </cell>
        </row>
        <row r="3686">
          <cell r="B3686">
            <v>8263058</v>
          </cell>
          <cell r="C3686">
            <v>826</v>
          </cell>
          <cell r="D3686" t="str">
            <v>Milton Keynes</v>
          </cell>
          <cell r="E3686">
            <v>3058</v>
          </cell>
          <cell r="F3686" t="str">
            <v>St Mary's Wavendon CofE Primary</v>
          </cell>
          <cell r="G3686" t="str">
            <v>Maintained</v>
          </cell>
          <cell r="H3686" t="str">
            <v>Voluntary controlled school</v>
          </cell>
          <cell r="I3686">
            <v>8689</v>
          </cell>
          <cell r="J3686">
            <v>17561.699999999997</v>
          </cell>
        </row>
        <row r="3687">
          <cell r="B3687">
            <v>8253061</v>
          </cell>
          <cell r="C3687">
            <v>825</v>
          </cell>
          <cell r="D3687" t="str">
            <v>Buckinghamshire</v>
          </cell>
          <cell r="E3687">
            <v>3061</v>
          </cell>
          <cell r="F3687" t="str">
            <v>Newton Longville Church of England Primary School</v>
          </cell>
          <cell r="G3687" t="str">
            <v>Maintained</v>
          </cell>
          <cell r="H3687" t="str">
            <v>Voluntary aided school</v>
          </cell>
          <cell r="I3687">
            <v>19192</v>
          </cell>
          <cell r="J3687">
            <v>32233.499999999996</v>
          </cell>
        </row>
        <row r="3688">
          <cell r="B3688">
            <v>8253065</v>
          </cell>
          <cell r="C3688">
            <v>825</v>
          </cell>
          <cell r="D3688" t="str">
            <v>Buckinghamshire</v>
          </cell>
          <cell r="E3688">
            <v>3065</v>
          </cell>
          <cell r="F3688" t="str">
            <v>Westcott Church of England School</v>
          </cell>
          <cell r="G3688" t="str">
            <v>Maintained</v>
          </cell>
          <cell r="H3688" t="str">
            <v>Voluntary aided school</v>
          </cell>
          <cell r="I3688">
            <v>7262</v>
          </cell>
          <cell r="J3688">
            <v>9781.1999999999989</v>
          </cell>
        </row>
        <row r="3689">
          <cell r="B3689">
            <v>8263066</v>
          </cell>
          <cell r="C3689">
            <v>826</v>
          </cell>
          <cell r="D3689" t="str">
            <v>Milton Keynes</v>
          </cell>
          <cell r="E3689">
            <v>3066</v>
          </cell>
          <cell r="F3689" t="str">
            <v>St Andrew's CofE Infant School</v>
          </cell>
          <cell r="G3689" t="str">
            <v>Maintained</v>
          </cell>
          <cell r="H3689" t="str">
            <v>Voluntary controlled school</v>
          </cell>
          <cell r="I3689">
            <v>2594</v>
          </cell>
          <cell r="J3689">
            <v>4446</v>
          </cell>
        </row>
        <row r="3690">
          <cell r="B3690">
            <v>8253068</v>
          </cell>
          <cell r="C3690">
            <v>825</v>
          </cell>
          <cell r="D3690" t="str">
            <v>Buckinghamshire</v>
          </cell>
          <cell r="E3690">
            <v>3068</v>
          </cell>
          <cell r="F3690" t="str">
            <v>Mursley Church of England School</v>
          </cell>
          <cell r="G3690" t="str">
            <v>Maintained</v>
          </cell>
          <cell r="H3690" t="str">
            <v>Voluntary controlled school</v>
          </cell>
          <cell r="I3690">
            <v>10374</v>
          </cell>
          <cell r="J3690">
            <v>17339.399999999998</v>
          </cell>
        </row>
        <row r="3691">
          <cell r="B3691">
            <v>8253072</v>
          </cell>
          <cell r="C3691">
            <v>825</v>
          </cell>
          <cell r="D3691" t="str">
            <v>Buckinghamshire</v>
          </cell>
          <cell r="E3691">
            <v>3072</v>
          </cell>
          <cell r="F3691" t="str">
            <v>Hawridge and Cholesbury Church of England School</v>
          </cell>
          <cell r="G3691" t="str">
            <v>Maintained</v>
          </cell>
          <cell r="H3691" t="str">
            <v>Voluntary aided school</v>
          </cell>
          <cell r="I3691">
            <v>19452</v>
          </cell>
          <cell r="J3691">
            <v>30677.399999999998</v>
          </cell>
        </row>
        <row r="3692">
          <cell r="B3692">
            <v>8253073</v>
          </cell>
          <cell r="C3692">
            <v>825</v>
          </cell>
          <cell r="D3692" t="str">
            <v>Buckinghamshire</v>
          </cell>
          <cell r="E3692">
            <v>3073</v>
          </cell>
          <cell r="F3692" t="str">
            <v>Haddenham St Mary's Church of England School</v>
          </cell>
          <cell r="G3692" t="str">
            <v>Maintained</v>
          </cell>
          <cell r="H3692" t="str">
            <v>Voluntary controlled school</v>
          </cell>
          <cell r="I3692">
            <v>41107</v>
          </cell>
          <cell r="J3692">
            <v>70469.099999999991</v>
          </cell>
        </row>
        <row r="3693">
          <cell r="B3693">
            <v>8253074</v>
          </cell>
          <cell r="C3693">
            <v>825</v>
          </cell>
          <cell r="D3693" t="str">
            <v>Buckinghamshire</v>
          </cell>
          <cell r="E3693">
            <v>3074</v>
          </cell>
          <cell r="F3693" t="str">
            <v>Quainton Church of England School</v>
          </cell>
          <cell r="G3693" t="str">
            <v>Maintained</v>
          </cell>
          <cell r="H3693" t="str">
            <v>Voluntary controlled school</v>
          </cell>
          <cell r="I3693">
            <v>10504</v>
          </cell>
          <cell r="J3693">
            <v>16894.8</v>
          </cell>
        </row>
        <row r="3694">
          <cell r="B3694">
            <v>8253100</v>
          </cell>
          <cell r="C3694">
            <v>825</v>
          </cell>
          <cell r="D3694" t="str">
            <v>Buckinghamshire</v>
          </cell>
          <cell r="E3694">
            <v>3100</v>
          </cell>
          <cell r="F3694" t="str">
            <v>Oakley Church of England Combined School</v>
          </cell>
          <cell r="G3694" t="str">
            <v>Maintained</v>
          </cell>
          <cell r="H3694" t="str">
            <v>Voluntary controlled school</v>
          </cell>
          <cell r="I3694">
            <v>6484</v>
          </cell>
          <cell r="J3694">
            <v>10003.5</v>
          </cell>
        </row>
        <row r="3695">
          <cell r="B3695">
            <v>8253101</v>
          </cell>
          <cell r="C3695">
            <v>825</v>
          </cell>
          <cell r="D3695" t="str">
            <v>Buckinghamshire</v>
          </cell>
          <cell r="E3695">
            <v>3101</v>
          </cell>
          <cell r="F3695" t="str">
            <v>Winslow Church of England School</v>
          </cell>
          <cell r="G3695" t="str">
            <v>Maintained</v>
          </cell>
          <cell r="H3695" t="str">
            <v>Voluntary controlled school</v>
          </cell>
          <cell r="I3695">
            <v>21267</v>
          </cell>
          <cell r="J3695">
            <v>44682.299999999996</v>
          </cell>
        </row>
        <row r="3696">
          <cell r="B3696">
            <v>8253102</v>
          </cell>
          <cell r="C3696">
            <v>825</v>
          </cell>
          <cell r="D3696" t="str">
            <v>Buckinghamshire</v>
          </cell>
          <cell r="E3696">
            <v>3102</v>
          </cell>
          <cell r="F3696" t="str">
            <v>St Peter's Church of England Primary School</v>
          </cell>
          <cell r="G3696" t="str">
            <v>Maintained</v>
          </cell>
          <cell r="H3696" t="str">
            <v>Voluntary aided school</v>
          </cell>
          <cell r="I3696">
            <v>16469</v>
          </cell>
          <cell r="J3696">
            <v>25564.499999999996</v>
          </cell>
        </row>
        <row r="3697">
          <cell r="B3697">
            <v>8253309</v>
          </cell>
          <cell r="C3697">
            <v>825</v>
          </cell>
          <cell r="D3697" t="str">
            <v>Buckinghamshire</v>
          </cell>
          <cell r="E3697">
            <v>3309</v>
          </cell>
          <cell r="F3697" t="str">
            <v>Cuddington and Dinton CofE School</v>
          </cell>
          <cell r="G3697" t="str">
            <v>Maintained</v>
          </cell>
          <cell r="H3697" t="str">
            <v>Voluntary aided school</v>
          </cell>
          <cell r="I3697">
            <v>17896</v>
          </cell>
          <cell r="J3697">
            <v>30899.699999999997</v>
          </cell>
        </row>
        <row r="3698">
          <cell r="B3698">
            <v>8253315</v>
          </cell>
          <cell r="C3698">
            <v>825</v>
          </cell>
          <cell r="D3698" t="str">
            <v>Buckinghamshire</v>
          </cell>
          <cell r="E3698">
            <v>3315</v>
          </cell>
          <cell r="F3698" t="str">
            <v>Marsworth Church of England Infant School</v>
          </cell>
          <cell r="G3698" t="str">
            <v>Maintained</v>
          </cell>
          <cell r="H3698" t="str">
            <v>Voluntary aided school</v>
          </cell>
          <cell r="I3698">
            <v>4669</v>
          </cell>
          <cell r="J3698">
            <v>7780.4999999999991</v>
          </cell>
        </row>
        <row r="3699">
          <cell r="B3699">
            <v>8253320</v>
          </cell>
          <cell r="C3699">
            <v>825</v>
          </cell>
          <cell r="D3699" t="str">
            <v>Buckinghamshire</v>
          </cell>
          <cell r="E3699">
            <v>3320</v>
          </cell>
          <cell r="F3699" t="str">
            <v>St Mary's CofE Primary School, Amersham</v>
          </cell>
          <cell r="G3699" t="str">
            <v>Maintained</v>
          </cell>
          <cell r="H3699" t="str">
            <v>Voluntary aided school</v>
          </cell>
          <cell r="I3699">
            <v>32938</v>
          </cell>
          <cell r="J3699">
            <v>53796.6</v>
          </cell>
        </row>
        <row r="3700">
          <cell r="B3700">
            <v>8253325</v>
          </cell>
          <cell r="C3700">
            <v>825</v>
          </cell>
          <cell r="D3700" t="str">
            <v>Buckinghamshire</v>
          </cell>
          <cell r="E3700">
            <v>3325</v>
          </cell>
          <cell r="F3700" t="str">
            <v>Little Missenden Church of England School</v>
          </cell>
          <cell r="G3700" t="str">
            <v>Maintained</v>
          </cell>
          <cell r="H3700" t="str">
            <v>Voluntary aided school</v>
          </cell>
          <cell r="I3700">
            <v>10764</v>
          </cell>
          <cell r="J3700">
            <v>18673.199999999997</v>
          </cell>
        </row>
        <row r="3701">
          <cell r="B3701">
            <v>8253328</v>
          </cell>
          <cell r="C3701">
            <v>825</v>
          </cell>
          <cell r="D3701" t="str">
            <v>Buckinghamshire</v>
          </cell>
          <cell r="E3701">
            <v>3328</v>
          </cell>
          <cell r="F3701" t="str">
            <v>St Mary and All Saints CofE Primary School</v>
          </cell>
          <cell r="G3701" t="str">
            <v>Maintained</v>
          </cell>
          <cell r="H3701" t="str">
            <v>Voluntary aided school</v>
          </cell>
          <cell r="I3701">
            <v>32030</v>
          </cell>
          <cell r="J3701">
            <v>57353.399999999994</v>
          </cell>
        </row>
        <row r="3702">
          <cell r="B3702">
            <v>8253329</v>
          </cell>
          <cell r="C3702">
            <v>825</v>
          </cell>
          <cell r="D3702" t="str">
            <v>Buckinghamshire</v>
          </cell>
          <cell r="E3702">
            <v>3329</v>
          </cell>
          <cell r="F3702" t="str">
            <v>Cadmore End CofE School</v>
          </cell>
          <cell r="G3702" t="str">
            <v>Maintained</v>
          </cell>
          <cell r="H3702" t="str">
            <v>Voluntary aided school</v>
          </cell>
          <cell r="I3702">
            <v>4669</v>
          </cell>
          <cell r="J3702">
            <v>9558.9</v>
          </cell>
        </row>
        <row r="3703">
          <cell r="B3703">
            <v>8253330</v>
          </cell>
          <cell r="C3703">
            <v>825</v>
          </cell>
          <cell r="D3703" t="str">
            <v>Buckinghamshire</v>
          </cell>
          <cell r="E3703">
            <v>3330</v>
          </cell>
          <cell r="F3703" t="str">
            <v>Frieth Church of England Combined School</v>
          </cell>
          <cell r="G3703" t="str">
            <v>Maintained</v>
          </cell>
          <cell r="H3703" t="str">
            <v>Voluntary aided school</v>
          </cell>
          <cell r="I3703">
            <v>8948</v>
          </cell>
          <cell r="J3703">
            <v>14004.9</v>
          </cell>
        </row>
        <row r="3704">
          <cell r="B3704">
            <v>8253333</v>
          </cell>
          <cell r="C3704">
            <v>825</v>
          </cell>
          <cell r="D3704" t="str">
            <v>Buckinghamshire</v>
          </cell>
          <cell r="E3704">
            <v>3333</v>
          </cell>
          <cell r="F3704" t="str">
            <v>Hazlemere Church of England Combined School</v>
          </cell>
          <cell r="G3704" t="str">
            <v>Maintained</v>
          </cell>
          <cell r="H3704" t="str">
            <v>Voluntary aided school</v>
          </cell>
          <cell r="I3704">
            <v>13876</v>
          </cell>
          <cell r="J3704">
            <v>18895.5</v>
          </cell>
        </row>
        <row r="3705">
          <cell r="B3705">
            <v>8253334</v>
          </cell>
          <cell r="C3705">
            <v>825</v>
          </cell>
          <cell r="D3705" t="str">
            <v>Buckinghamshire</v>
          </cell>
          <cell r="E3705">
            <v>3334</v>
          </cell>
          <cell r="F3705" t="str">
            <v>High Wycombe Church of England Combined School</v>
          </cell>
          <cell r="G3705" t="str">
            <v>Maintained</v>
          </cell>
          <cell r="H3705" t="str">
            <v>Voluntary aided school</v>
          </cell>
          <cell r="I3705">
            <v>18155</v>
          </cell>
          <cell r="J3705">
            <v>30232.799999999999</v>
          </cell>
        </row>
        <row r="3706">
          <cell r="B3706">
            <v>8253335</v>
          </cell>
          <cell r="C3706">
            <v>825</v>
          </cell>
          <cell r="D3706" t="str">
            <v>Buckinghamshire</v>
          </cell>
          <cell r="E3706">
            <v>3335</v>
          </cell>
          <cell r="F3706" t="str">
            <v>Ibstone CofE Primary School</v>
          </cell>
          <cell r="G3706" t="str">
            <v>Maintained</v>
          </cell>
          <cell r="H3706" t="str">
            <v>Voluntary aided school</v>
          </cell>
          <cell r="I3706">
            <v>8040</v>
          </cell>
          <cell r="J3706">
            <v>12893.4</v>
          </cell>
        </row>
        <row r="3707">
          <cell r="B3707">
            <v>8253337</v>
          </cell>
          <cell r="C3707">
            <v>825</v>
          </cell>
          <cell r="D3707" t="str">
            <v>Buckinghamshire</v>
          </cell>
          <cell r="E3707">
            <v>3337</v>
          </cell>
          <cell r="F3707" t="str">
            <v>Little Marlow CofE School</v>
          </cell>
          <cell r="G3707" t="str">
            <v>Maintained</v>
          </cell>
          <cell r="H3707" t="str">
            <v>Voluntary aided school</v>
          </cell>
          <cell r="I3707">
            <v>15821</v>
          </cell>
          <cell r="J3707">
            <v>28898.999999999996</v>
          </cell>
        </row>
        <row r="3708">
          <cell r="B3708">
            <v>8253339</v>
          </cell>
          <cell r="C3708">
            <v>825</v>
          </cell>
          <cell r="D3708" t="str">
            <v>Buckinghamshire</v>
          </cell>
          <cell r="E3708">
            <v>3339</v>
          </cell>
          <cell r="F3708" t="str">
            <v>Radnage Church of England Primary School</v>
          </cell>
          <cell r="G3708" t="str">
            <v>Maintained</v>
          </cell>
          <cell r="H3708" t="str">
            <v>Voluntary aided school</v>
          </cell>
          <cell r="I3708">
            <v>7003</v>
          </cell>
          <cell r="J3708">
            <v>12671.099999999999</v>
          </cell>
        </row>
        <row r="3709">
          <cell r="B3709">
            <v>8253340</v>
          </cell>
          <cell r="C3709">
            <v>825</v>
          </cell>
          <cell r="D3709" t="str">
            <v>Buckinghamshire</v>
          </cell>
          <cell r="E3709">
            <v>3340</v>
          </cell>
          <cell r="F3709" t="str">
            <v>Speen CofE VA School</v>
          </cell>
          <cell r="G3709" t="str">
            <v>Maintained</v>
          </cell>
          <cell r="H3709" t="str">
            <v>Voluntary aided school</v>
          </cell>
          <cell r="I3709">
            <v>4669</v>
          </cell>
          <cell r="J3709">
            <v>11337.3</v>
          </cell>
        </row>
        <row r="3710">
          <cell r="B3710">
            <v>8253342</v>
          </cell>
          <cell r="C3710">
            <v>825</v>
          </cell>
          <cell r="D3710" t="str">
            <v>Buckinghamshire</v>
          </cell>
          <cell r="E3710">
            <v>3342</v>
          </cell>
          <cell r="F3710" t="str">
            <v>St Paul's Church of England Combined School, Wooburn</v>
          </cell>
          <cell r="G3710" t="str">
            <v>Maintained</v>
          </cell>
          <cell r="H3710" t="str">
            <v>Voluntary aided school</v>
          </cell>
          <cell r="I3710">
            <v>18025</v>
          </cell>
          <cell r="J3710">
            <v>32900.399999999994</v>
          </cell>
        </row>
        <row r="3711">
          <cell r="B3711">
            <v>8253361</v>
          </cell>
          <cell r="C3711">
            <v>825</v>
          </cell>
          <cell r="D3711" t="str">
            <v>Buckinghamshire</v>
          </cell>
          <cell r="E3711">
            <v>3361</v>
          </cell>
          <cell r="F3711" t="str">
            <v>St Peter's Catholic Primary School</v>
          </cell>
          <cell r="G3711" t="str">
            <v>Maintained</v>
          </cell>
          <cell r="H3711" t="str">
            <v>Voluntary aided school</v>
          </cell>
          <cell r="I3711">
            <v>11023</v>
          </cell>
          <cell r="J3711">
            <v>17117.099999999999</v>
          </cell>
        </row>
        <row r="3712">
          <cell r="B3712">
            <v>8263369</v>
          </cell>
          <cell r="C3712">
            <v>826</v>
          </cell>
          <cell r="D3712" t="str">
            <v>Milton Keynes</v>
          </cell>
          <cell r="E3712">
            <v>3369</v>
          </cell>
          <cell r="F3712" t="str">
            <v>St Thomas Aquinas Catholic Primary School</v>
          </cell>
          <cell r="G3712" t="str">
            <v>Maintained</v>
          </cell>
          <cell r="H3712" t="str">
            <v>Voluntary aided school</v>
          </cell>
          <cell r="I3712">
            <v>32160</v>
          </cell>
          <cell r="J3712">
            <v>45126.899999999994</v>
          </cell>
        </row>
        <row r="3713">
          <cell r="B3713">
            <v>8253371</v>
          </cell>
          <cell r="C3713">
            <v>825</v>
          </cell>
          <cell r="D3713" t="str">
            <v>Buckinghamshire</v>
          </cell>
          <cell r="E3713">
            <v>3371</v>
          </cell>
          <cell r="F3713" t="str">
            <v>St Joseph's Catholic Primary School</v>
          </cell>
          <cell r="G3713" t="str">
            <v>Maintained</v>
          </cell>
          <cell r="H3713" t="str">
            <v>Voluntary aided school</v>
          </cell>
          <cell r="I3713">
            <v>27103</v>
          </cell>
          <cell r="J3713">
            <v>51573.599999999999</v>
          </cell>
        </row>
        <row r="3714">
          <cell r="B3714">
            <v>8253372</v>
          </cell>
          <cell r="C3714">
            <v>825</v>
          </cell>
          <cell r="D3714" t="str">
            <v>Buckinghamshire</v>
          </cell>
          <cell r="E3714">
            <v>3372</v>
          </cell>
          <cell r="F3714" t="str">
            <v>St Joseph's Catholic Infant School</v>
          </cell>
          <cell r="G3714" t="str">
            <v>Maintained</v>
          </cell>
          <cell r="H3714" t="str">
            <v>Voluntary aided school</v>
          </cell>
          <cell r="I3714">
            <v>32160</v>
          </cell>
          <cell r="J3714">
            <v>54908.1</v>
          </cell>
        </row>
        <row r="3715">
          <cell r="B3715">
            <v>8253375</v>
          </cell>
          <cell r="C3715">
            <v>825</v>
          </cell>
          <cell r="D3715" t="str">
            <v>Buckinghamshire</v>
          </cell>
          <cell r="E3715">
            <v>3375</v>
          </cell>
          <cell r="F3715" t="str">
            <v>Our Lady's Catholic Primary School</v>
          </cell>
          <cell r="G3715" t="str">
            <v>Maintained</v>
          </cell>
          <cell r="H3715" t="str">
            <v>Voluntary aided school</v>
          </cell>
          <cell r="I3715">
            <v>20619</v>
          </cell>
          <cell r="J3715">
            <v>33122.699999999997</v>
          </cell>
        </row>
        <row r="3716">
          <cell r="B3716">
            <v>8253376</v>
          </cell>
          <cell r="C3716">
            <v>825</v>
          </cell>
          <cell r="D3716" t="str">
            <v>Buckinghamshire</v>
          </cell>
          <cell r="E3716">
            <v>3376</v>
          </cell>
          <cell r="F3716" t="str">
            <v>St Louis Catholic Primary School</v>
          </cell>
          <cell r="G3716" t="str">
            <v>Maintained</v>
          </cell>
          <cell r="H3716" t="str">
            <v>Voluntary aided school</v>
          </cell>
          <cell r="I3716">
            <v>36699</v>
          </cell>
          <cell r="J3716">
            <v>57353.399999999994</v>
          </cell>
        </row>
        <row r="3717">
          <cell r="B3717">
            <v>8263377</v>
          </cell>
          <cell r="C3717">
            <v>826</v>
          </cell>
          <cell r="D3717" t="str">
            <v>Milton Keynes</v>
          </cell>
          <cell r="E3717">
            <v>3377</v>
          </cell>
          <cell r="F3717" t="str">
            <v>Bishop Parker Catholic School</v>
          </cell>
          <cell r="G3717" t="str">
            <v>Maintained</v>
          </cell>
          <cell r="H3717" t="str">
            <v>Voluntary aided school</v>
          </cell>
          <cell r="I3717">
            <v>8948</v>
          </cell>
          <cell r="J3717">
            <v>14004.9</v>
          </cell>
        </row>
        <row r="3718">
          <cell r="B3718">
            <v>8263378</v>
          </cell>
          <cell r="C3718">
            <v>826</v>
          </cell>
          <cell r="D3718" t="str">
            <v>Milton Keynes</v>
          </cell>
          <cell r="E3718">
            <v>3378</v>
          </cell>
          <cell r="F3718" t="str">
            <v>St Monica's Catholic Primary School</v>
          </cell>
          <cell r="G3718" t="str">
            <v>Maintained</v>
          </cell>
          <cell r="H3718" t="str">
            <v>Voluntary aided school</v>
          </cell>
          <cell r="I3718">
            <v>24898</v>
          </cell>
          <cell r="J3718">
            <v>39124.799999999996</v>
          </cell>
        </row>
        <row r="3719">
          <cell r="B3719">
            <v>8263379</v>
          </cell>
          <cell r="C3719">
            <v>826</v>
          </cell>
          <cell r="D3719" t="str">
            <v>Milton Keynes</v>
          </cell>
          <cell r="E3719">
            <v>3379</v>
          </cell>
          <cell r="F3719" t="str">
            <v>St Mary Magdalene Catholic Primary School</v>
          </cell>
          <cell r="G3719" t="str">
            <v>Maintained</v>
          </cell>
          <cell r="H3719" t="str">
            <v>Voluntary aided school</v>
          </cell>
          <cell r="I3719">
            <v>37995</v>
          </cell>
          <cell r="J3719">
            <v>53574.299999999996</v>
          </cell>
        </row>
        <row r="3720">
          <cell r="B3720">
            <v>8254701</v>
          </cell>
          <cell r="C3720">
            <v>825</v>
          </cell>
          <cell r="D3720" t="str">
            <v>Buckinghamshire</v>
          </cell>
          <cell r="E3720">
            <v>4701</v>
          </cell>
          <cell r="F3720" t="str">
            <v>St Michael's Catholic School</v>
          </cell>
          <cell r="G3720" t="str">
            <v>Maintained</v>
          </cell>
          <cell r="H3720" t="str">
            <v>Voluntary aided school</v>
          </cell>
          <cell r="I3720">
            <v>32679</v>
          </cell>
          <cell r="J3720">
            <v>56019.6</v>
          </cell>
        </row>
        <row r="3721">
          <cell r="B3721">
            <v>8255200</v>
          </cell>
          <cell r="C3721">
            <v>825</v>
          </cell>
          <cell r="D3721" t="str">
            <v>Buckinghamshire</v>
          </cell>
          <cell r="E3721">
            <v>5200</v>
          </cell>
          <cell r="F3721" t="str">
            <v>Brookmead School</v>
          </cell>
          <cell r="G3721" t="str">
            <v>Maintained</v>
          </cell>
          <cell r="H3721" t="str">
            <v>Foundation school</v>
          </cell>
          <cell r="I3721">
            <v>30993</v>
          </cell>
          <cell r="J3721">
            <v>48461.399999999994</v>
          </cell>
        </row>
        <row r="3722">
          <cell r="B3722">
            <v>8255201</v>
          </cell>
          <cell r="C3722">
            <v>825</v>
          </cell>
          <cell r="D3722" t="str">
            <v>Buckinghamshire</v>
          </cell>
          <cell r="E3722">
            <v>5201</v>
          </cell>
          <cell r="F3722" t="str">
            <v>Overstone Combined School</v>
          </cell>
          <cell r="G3722" t="str">
            <v>Maintained</v>
          </cell>
          <cell r="H3722" t="str">
            <v>Foundation school</v>
          </cell>
          <cell r="I3722">
            <v>16469</v>
          </cell>
          <cell r="J3722">
            <v>26231.399999999998</v>
          </cell>
        </row>
        <row r="3723">
          <cell r="B3723">
            <v>8255204</v>
          </cell>
          <cell r="C3723">
            <v>825</v>
          </cell>
          <cell r="D3723" t="str">
            <v>Buckinghamshire</v>
          </cell>
          <cell r="E3723">
            <v>5204</v>
          </cell>
          <cell r="F3723" t="str">
            <v>Castlefield School</v>
          </cell>
          <cell r="G3723" t="str">
            <v>Maintained</v>
          </cell>
          <cell r="H3723" t="str">
            <v>Foundation school</v>
          </cell>
          <cell r="I3723">
            <v>32290</v>
          </cell>
          <cell r="J3723">
            <v>46238.399999999994</v>
          </cell>
        </row>
        <row r="3724">
          <cell r="B3724">
            <v>8255206</v>
          </cell>
          <cell r="C3724">
            <v>825</v>
          </cell>
          <cell r="D3724" t="str">
            <v>Buckinghamshire</v>
          </cell>
          <cell r="E3724">
            <v>5206</v>
          </cell>
          <cell r="F3724" t="str">
            <v>Loudwater Combined School</v>
          </cell>
          <cell r="G3724" t="str">
            <v>Maintained</v>
          </cell>
          <cell r="H3724" t="str">
            <v>Foundation school</v>
          </cell>
          <cell r="I3724">
            <v>16080</v>
          </cell>
          <cell r="J3724">
            <v>24230.699999999997</v>
          </cell>
        </row>
        <row r="3725">
          <cell r="B3725">
            <v>8267009</v>
          </cell>
          <cell r="C3725">
            <v>826</v>
          </cell>
          <cell r="D3725" t="str">
            <v>Milton Keynes</v>
          </cell>
          <cell r="E3725">
            <v>7009</v>
          </cell>
          <cell r="F3725" t="str">
            <v>White Spire School</v>
          </cell>
          <cell r="G3725" t="str">
            <v>Maintained</v>
          </cell>
          <cell r="H3725" t="str">
            <v>Community special school</v>
          </cell>
          <cell r="I3725">
            <v>390</v>
          </cell>
          <cell r="J3725">
            <v>222.29999999999998</v>
          </cell>
        </row>
        <row r="3726">
          <cell r="B3726">
            <v>8257013</v>
          </cell>
          <cell r="C3726">
            <v>825</v>
          </cell>
          <cell r="D3726" t="str">
            <v>Buckinghamshire</v>
          </cell>
          <cell r="E3726">
            <v>7013</v>
          </cell>
          <cell r="F3726" t="str">
            <v>Chiltern Wood School</v>
          </cell>
          <cell r="G3726" t="str">
            <v>Maintained</v>
          </cell>
          <cell r="H3726" t="str">
            <v>Community special school</v>
          </cell>
          <cell r="I3726">
            <v>6095</v>
          </cell>
          <cell r="J3726">
            <v>9336.5999999999985</v>
          </cell>
        </row>
        <row r="3727">
          <cell r="B3727">
            <v>8267015</v>
          </cell>
          <cell r="C3727">
            <v>826</v>
          </cell>
          <cell r="D3727" t="str">
            <v>Milton Keynes</v>
          </cell>
          <cell r="E3727">
            <v>7015</v>
          </cell>
          <cell r="F3727" t="str">
            <v>Romans Field School</v>
          </cell>
          <cell r="G3727" t="str">
            <v>Maintained</v>
          </cell>
          <cell r="H3727" t="str">
            <v>Community special school</v>
          </cell>
          <cell r="I3727">
            <v>260</v>
          </cell>
          <cell r="J3727">
            <v>444.59999999999997</v>
          </cell>
        </row>
        <row r="3728">
          <cell r="B3728">
            <v>8257018</v>
          </cell>
          <cell r="C3728">
            <v>825</v>
          </cell>
          <cell r="D3728" t="str">
            <v>Buckinghamshire</v>
          </cell>
          <cell r="E3728">
            <v>7018</v>
          </cell>
          <cell r="F3728" t="str">
            <v>Heritage House School</v>
          </cell>
          <cell r="G3728" t="str">
            <v>Maintained</v>
          </cell>
          <cell r="H3728" t="str">
            <v>Community special school</v>
          </cell>
          <cell r="I3728">
            <v>3502</v>
          </cell>
          <cell r="J3728">
            <v>6668.9999999999991</v>
          </cell>
        </row>
        <row r="3729">
          <cell r="B3729">
            <v>8267021</v>
          </cell>
          <cell r="C3729">
            <v>826</v>
          </cell>
          <cell r="D3729" t="str">
            <v>Milton Keynes</v>
          </cell>
          <cell r="E3729">
            <v>7021</v>
          </cell>
          <cell r="F3729" t="str">
            <v>The Walnuts School</v>
          </cell>
          <cell r="G3729" t="str">
            <v>Maintained</v>
          </cell>
          <cell r="H3729" t="str">
            <v>Community special school</v>
          </cell>
          <cell r="I3729">
            <v>3761</v>
          </cell>
          <cell r="J3729">
            <v>4223.7</v>
          </cell>
        </row>
        <row r="3730">
          <cell r="B3730">
            <v>8257023</v>
          </cell>
          <cell r="C3730">
            <v>825</v>
          </cell>
          <cell r="D3730" t="str">
            <v>Buckinghamshire</v>
          </cell>
          <cell r="E3730">
            <v>7023</v>
          </cell>
          <cell r="F3730" t="str">
            <v>Furze Down School</v>
          </cell>
          <cell r="G3730" t="str">
            <v>Maintained</v>
          </cell>
          <cell r="H3730" t="str">
            <v>Community special school</v>
          </cell>
          <cell r="I3730">
            <v>1686</v>
          </cell>
          <cell r="J3730">
            <v>2445.2999999999997</v>
          </cell>
        </row>
        <row r="3731">
          <cell r="B3731">
            <v>8267026</v>
          </cell>
          <cell r="C3731">
            <v>826</v>
          </cell>
          <cell r="D3731" t="str">
            <v>Milton Keynes</v>
          </cell>
          <cell r="E3731">
            <v>7026</v>
          </cell>
          <cell r="F3731" t="str">
            <v>Slated Row School</v>
          </cell>
          <cell r="G3731" t="str">
            <v>Maintained</v>
          </cell>
          <cell r="H3731" t="str">
            <v>Community special school</v>
          </cell>
          <cell r="I3731">
            <v>2335</v>
          </cell>
          <cell r="J3731">
            <v>2667.6</v>
          </cell>
        </row>
        <row r="3732">
          <cell r="B3732">
            <v>8257028</v>
          </cell>
          <cell r="C3732">
            <v>825</v>
          </cell>
          <cell r="D3732" t="str">
            <v>Buckinghamshire</v>
          </cell>
          <cell r="E3732">
            <v>7028</v>
          </cell>
          <cell r="F3732" t="str">
            <v>Booker Park Community School</v>
          </cell>
          <cell r="G3732" t="str">
            <v>Maintained</v>
          </cell>
          <cell r="H3732" t="str">
            <v>Community special school</v>
          </cell>
          <cell r="I3732">
            <v>15302</v>
          </cell>
          <cell r="J3732">
            <v>27565.199999999997</v>
          </cell>
        </row>
        <row r="3733">
          <cell r="B3733">
            <v>8267034</v>
          </cell>
          <cell r="C3733">
            <v>826</v>
          </cell>
          <cell r="D3733" t="str">
            <v>Milton Keynes</v>
          </cell>
          <cell r="E3733">
            <v>7034</v>
          </cell>
          <cell r="F3733" t="str">
            <v>The Redway School</v>
          </cell>
          <cell r="G3733" t="str">
            <v>Maintained</v>
          </cell>
          <cell r="H3733" t="str">
            <v>Community special school</v>
          </cell>
          <cell r="I3733">
            <v>7133</v>
          </cell>
          <cell r="J3733">
            <v>8892</v>
          </cell>
        </row>
        <row r="3734">
          <cell r="B3734">
            <v>8732002</v>
          </cell>
          <cell r="C3734">
            <v>873</v>
          </cell>
          <cell r="D3734" t="str">
            <v>Cambridgeshire</v>
          </cell>
          <cell r="E3734">
            <v>2002</v>
          </cell>
          <cell r="F3734" t="str">
            <v>Bassingbourn Primary School</v>
          </cell>
          <cell r="G3734" t="str">
            <v>Maintained</v>
          </cell>
          <cell r="H3734" t="str">
            <v>Community school</v>
          </cell>
          <cell r="I3734">
            <v>34105</v>
          </cell>
          <cell r="J3734">
            <v>57575.7</v>
          </cell>
        </row>
        <row r="3735">
          <cell r="B3735">
            <v>8732004</v>
          </cell>
          <cell r="C3735">
            <v>873</v>
          </cell>
          <cell r="D3735" t="str">
            <v>Cambridgeshire</v>
          </cell>
          <cell r="E3735">
            <v>2004</v>
          </cell>
          <cell r="F3735" t="str">
            <v>Caldecote Primary School</v>
          </cell>
          <cell r="G3735" t="str">
            <v>Maintained</v>
          </cell>
          <cell r="H3735" t="str">
            <v>Community school</v>
          </cell>
          <cell r="I3735">
            <v>13487</v>
          </cell>
          <cell r="J3735">
            <v>22674.6</v>
          </cell>
        </row>
        <row r="3736">
          <cell r="B3736">
            <v>8732006</v>
          </cell>
          <cell r="C3736">
            <v>873</v>
          </cell>
          <cell r="D3736" t="str">
            <v>Cambridgeshire</v>
          </cell>
          <cell r="E3736">
            <v>2006</v>
          </cell>
          <cell r="F3736" t="str">
            <v>Cottenham Primary School</v>
          </cell>
          <cell r="G3736" t="str">
            <v>Maintained</v>
          </cell>
          <cell r="H3736" t="str">
            <v>Community school</v>
          </cell>
          <cell r="I3736">
            <v>42275</v>
          </cell>
          <cell r="J3736">
            <v>68246.099999999991</v>
          </cell>
        </row>
        <row r="3737">
          <cell r="B3737">
            <v>8732010</v>
          </cell>
          <cell r="C3737">
            <v>873</v>
          </cell>
          <cell r="D3737" t="str">
            <v>Cambridgeshire</v>
          </cell>
          <cell r="E3737">
            <v>2010</v>
          </cell>
          <cell r="F3737" t="str">
            <v>Fen Drayton Primary School</v>
          </cell>
          <cell r="G3737" t="str">
            <v>Maintained</v>
          </cell>
          <cell r="H3737" t="str">
            <v>Community school</v>
          </cell>
          <cell r="I3737">
            <v>8689</v>
          </cell>
          <cell r="J3737">
            <v>13560.3</v>
          </cell>
        </row>
        <row r="3738">
          <cell r="B3738">
            <v>8732011</v>
          </cell>
          <cell r="C3738">
            <v>873</v>
          </cell>
          <cell r="D3738" t="str">
            <v>Cambridgeshire</v>
          </cell>
          <cell r="E3738">
            <v>2011</v>
          </cell>
          <cell r="F3738" t="str">
            <v>Fowlmere Primary School</v>
          </cell>
          <cell r="G3738" t="str">
            <v>Maintained</v>
          </cell>
          <cell r="H3738" t="str">
            <v>Community school</v>
          </cell>
          <cell r="I3738">
            <v>8948</v>
          </cell>
          <cell r="J3738">
            <v>15560.999999999998</v>
          </cell>
        </row>
        <row r="3739">
          <cell r="B3739">
            <v>8732012</v>
          </cell>
          <cell r="C3739">
            <v>873</v>
          </cell>
          <cell r="D3739" t="str">
            <v>Cambridgeshire</v>
          </cell>
          <cell r="E3739">
            <v>2012</v>
          </cell>
          <cell r="F3739" t="str">
            <v>Foxton Primary School</v>
          </cell>
          <cell r="G3739" t="str">
            <v>Maintained</v>
          </cell>
          <cell r="H3739" t="str">
            <v>Community school</v>
          </cell>
          <cell r="I3739">
            <v>7133</v>
          </cell>
          <cell r="J3739">
            <v>10670.4</v>
          </cell>
        </row>
        <row r="3740">
          <cell r="B3740">
            <v>8732016</v>
          </cell>
          <cell r="C3740">
            <v>873</v>
          </cell>
          <cell r="D3740" t="str">
            <v>Cambridgeshire</v>
          </cell>
          <cell r="E3740">
            <v>2016</v>
          </cell>
          <cell r="F3740" t="str">
            <v>Great Abington Primary School</v>
          </cell>
          <cell r="G3740" t="str">
            <v>Maintained</v>
          </cell>
          <cell r="H3740" t="str">
            <v>Community school</v>
          </cell>
          <cell r="I3740">
            <v>12449</v>
          </cell>
          <cell r="J3740">
            <v>23563.8</v>
          </cell>
        </row>
        <row r="3741">
          <cell r="B3741">
            <v>8732018</v>
          </cell>
          <cell r="C3741">
            <v>873</v>
          </cell>
          <cell r="D3741" t="str">
            <v>Cambridgeshire</v>
          </cell>
          <cell r="E3741">
            <v>2018</v>
          </cell>
          <cell r="F3741" t="str">
            <v>Harston and Newton Community Primary School</v>
          </cell>
          <cell r="G3741" t="str">
            <v>Maintained</v>
          </cell>
          <cell r="H3741" t="str">
            <v>Community school</v>
          </cell>
          <cell r="I3741">
            <v>8170</v>
          </cell>
          <cell r="J3741">
            <v>13782.599999999999</v>
          </cell>
        </row>
        <row r="3742">
          <cell r="B3742">
            <v>8732028</v>
          </cell>
          <cell r="C3742">
            <v>873</v>
          </cell>
          <cell r="D3742" t="str">
            <v>Cambridgeshire</v>
          </cell>
          <cell r="E3742">
            <v>2028</v>
          </cell>
          <cell r="F3742" t="str">
            <v>Melbourn Primary School</v>
          </cell>
          <cell r="G3742" t="str">
            <v>Maintained</v>
          </cell>
          <cell r="H3742" t="str">
            <v>Community school</v>
          </cell>
          <cell r="I3742">
            <v>30863</v>
          </cell>
          <cell r="J3742">
            <v>52018.2</v>
          </cell>
        </row>
        <row r="3743">
          <cell r="B3743">
            <v>8732029</v>
          </cell>
          <cell r="C3743">
            <v>873</v>
          </cell>
          <cell r="D3743" t="str">
            <v>Cambridgeshire</v>
          </cell>
          <cell r="E3743">
            <v>2029</v>
          </cell>
          <cell r="F3743" t="str">
            <v>Meldreth Primary School</v>
          </cell>
          <cell r="G3743" t="str">
            <v>Maintained</v>
          </cell>
          <cell r="H3743" t="str">
            <v>Community school</v>
          </cell>
          <cell r="I3743">
            <v>16469</v>
          </cell>
          <cell r="J3743">
            <v>27120.6</v>
          </cell>
        </row>
        <row r="3744">
          <cell r="B3744">
            <v>8732031</v>
          </cell>
          <cell r="C3744">
            <v>873</v>
          </cell>
          <cell r="D3744" t="str">
            <v>Cambridgeshire</v>
          </cell>
          <cell r="E3744">
            <v>2031</v>
          </cell>
          <cell r="F3744" t="str">
            <v>Over Primary School</v>
          </cell>
          <cell r="G3744" t="str">
            <v>Maintained</v>
          </cell>
          <cell r="H3744" t="str">
            <v>Community school</v>
          </cell>
          <cell r="I3744">
            <v>13227</v>
          </cell>
          <cell r="J3744">
            <v>23341.5</v>
          </cell>
        </row>
        <row r="3745">
          <cell r="B3745">
            <v>8732033</v>
          </cell>
          <cell r="C3745">
            <v>873</v>
          </cell>
          <cell r="D3745" t="str">
            <v>Cambridgeshire</v>
          </cell>
          <cell r="E3745">
            <v>2033</v>
          </cell>
          <cell r="F3745" t="str">
            <v>Pendragon Community Primary School</v>
          </cell>
          <cell r="G3745" t="str">
            <v>Maintained</v>
          </cell>
          <cell r="H3745" t="str">
            <v>Community school</v>
          </cell>
          <cell r="I3745">
            <v>37606</v>
          </cell>
          <cell r="J3745">
            <v>63577.799999999996</v>
          </cell>
        </row>
        <row r="3746">
          <cell r="B3746">
            <v>8732046</v>
          </cell>
          <cell r="C3746">
            <v>873</v>
          </cell>
          <cell r="D3746" t="str">
            <v>Cambridgeshire</v>
          </cell>
          <cell r="E3746">
            <v>2046</v>
          </cell>
          <cell r="F3746" t="str">
            <v>Swavesey Primary School</v>
          </cell>
          <cell r="G3746" t="str">
            <v>Maintained</v>
          </cell>
          <cell r="H3746" t="str">
            <v>Community school</v>
          </cell>
          <cell r="I3746">
            <v>25546</v>
          </cell>
          <cell r="J3746">
            <v>46016.1</v>
          </cell>
        </row>
        <row r="3747">
          <cell r="B3747">
            <v>8732048</v>
          </cell>
          <cell r="C3747">
            <v>873</v>
          </cell>
          <cell r="D3747" t="str">
            <v>Cambridgeshire</v>
          </cell>
          <cell r="E3747">
            <v>2048</v>
          </cell>
          <cell r="F3747" t="str">
            <v>Waterbeach Community Primary School</v>
          </cell>
          <cell r="G3747" t="str">
            <v>Maintained</v>
          </cell>
          <cell r="H3747" t="str">
            <v>Community school</v>
          </cell>
          <cell r="I3747">
            <v>39292</v>
          </cell>
          <cell r="J3747">
            <v>66467.7</v>
          </cell>
        </row>
        <row r="3748">
          <cell r="B3748">
            <v>8732054</v>
          </cell>
          <cell r="C3748">
            <v>873</v>
          </cell>
          <cell r="D3748" t="str">
            <v>Cambridgeshire</v>
          </cell>
          <cell r="E3748">
            <v>2054</v>
          </cell>
          <cell r="F3748" t="str">
            <v>Willingham Primary School</v>
          </cell>
          <cell r="G3748" t="str">
            <v>Maintained</v>
          </cell>
          <cell r="H3748" t="str">
            <v>Community school</v>
          </cell>
          <cell r="I3748">
            <v>28270</v>
          </cell>
          <cell r="J3748">
            <v>50239.799999999996</v>
          </cell>
        </row>
        <row r="3749">
          <cell r="B3749">
            <v>8732059</v>
          </cell>
          <cell r="C3749">
            <v>873</v>
          </cell>
          <cell r="D3749" t="str">
            <v>Cambridgeshire</v>
          </cell>
          <cell r="E3749">
            <v>2059</v>
          </cell>
          <cell r="F3749" t="str">
            <v>Meridian Primary School</v>
          </cell>
          <cell r="G3749" t="str">
            <v>Maintained</v>
          </cell>
          <cell r="H3749" t="str">
            <v>Community school</v>
          </cell>
          <cell r="I3749">
            <v>12579</v>
          </cell>
          <cell r="J3749">
            <v>28009.8</v>
          </cell>
        </row>
        <row r="3750">
          <cell r="B3750">
            <v>8732060</v>
          </cell>
          <cell r="C3750">
            <v>873</v>
          </cell>
          <cell r="D3750" t="str">
            <v>Cambridgeshire</v>
          </cell>
          <cell r="E3750">
            <v>2060</v>
          </cell>
          <cell r="F3750" t="str">
            <v>Benwick Primary School</v>
          </cell>
          <cell r="G3750" t="str">
            <v>Maintained</v>
          </cell>
          <cell r="H3750" t="str">
            <v>Community school</v>
          </cell>
          <cell r="I3750">
            <v>8300</v>
          </cell>
          <cell r="J3750">
            <v>13782.599999999999</v>
          </cell>
        </row>
        <row r="3751">
          <cell r="B3751">
            <v>8732064</v>
          </cell>
          <cell r="C3751">
            <v>873</v>
          </cell>
          <cell r="D3751" t="str">
            <v>Cambridgeshire</v>
          </cell>
          <cell r="E3751">
            <v>2064</v>
          </cell>
          <cell r="F3751" t="str">
            <v>Townley Primary School</v>
          </cell>
          <cell r="G3751" t="str">
            <v>Maintained</v>
          </cell>
          <cell r="H3751" t="str">
            <v>Community school</v>
          </cell>
          <cell r="I3751">
            <v>7911</v>
          </cell>
          <cell r="J3751">
            <v>14671.8</v>
          </cell>
        </row>
        <row r="3752">
          <cell r="B3752">
            <v>8732065</v>
          </cell>
          <cell r="C3752">
            <v>873</v>
          </cell>
          <cell r="D3752" t="str">
            <v>Cambridgeshire</v>
          </cell>
          <cell r="E3752">
            <v>2065</v>
          </cell>
          <cell r="F3752" t="str">
            <v>Coates Primary School</v>
          </cell>
          <cell r="G3752" t="str">
            <v>Maintained</v>
          </cell>
          <cell r="H3752" t="str">
            <v>Community school</v>
          </cell>
          <cell r="I3752">
            <v>15951</v>
          </cell>
          <cell r="J3752">
            <v>26231.399999999998</v>
          </cell>
        </row>
        <row r="3753">
          <cell r="B3753">
            <v>8732066</v>
          </cell>
          <cell r="C3753">
            <v>873</v>
          </cell>
          <cell r="D3753" t="str">
            <v>Cambridgeshire</v>
          </cell>
          <cell r="E3753">
            <v>2066</v>
          </cell>
          <cell r="F3753" t="str">
            <v>Lionel Walden Primary School</v>
          </cell>
          <cell r="G3753" t="str">
            <v>Maintained</v>
          </cell>
          <cell r="H3753" t="str">
            <v>Community school</v>
          </cell>
          <cell r="I3753">
            <v>19322</v>
          </cell>
          <cell r="J3753">
            <v>30455.1</v>
          </cell>
        </row>
        <row r="3754">
          <cell r="B3754">
            <v>8732068</v>
          </cell>
          <cell r="C3754">
            <v>873</v>
          </cell>
          <cell r="D3754" t="str">
            <v>Cambridgeshire</v>
          </cell>
          <cell r="E3754">
            <v>2068</v>
          </cell>
          <cell r="F3754" t="str">
            <v>Friday Bridge Community Primary School</v>
          </cell>
          <cell r="G3754" t="str">
            <v>Maintained</v>
          </cell>
          <cell r="H3754" t="str">
            <v>Community school</v>
          </cell>
          <cell r="I3754">
            <v>5317</v>
          </cell>
          <cell r="J3754">
            <v>9558.9</v>
          </cell>
        </row>
        <row r="3755">
          <cell r="B3755">
            <v>8732070</v>
          </cell>
          <cell r="C3755">
            <v>873</v>
          </cell>
          <cell r="D3755" t="str">
            <v>Cambridgeshire</v>
          </cell>
          <cell r="E3755">
            <v>2070</v>
          </cell>
          <cell r="F3755" t="str">
            <v>Robert Arkenstall Primary School</v>
          </cell>
          <cell r="G3755" t="str">
            <v>Maintained</v>
          </cell>
          <cell r="H3755" t="str">
            <v>Community school</v>
          </cell>
          <cell r="I3755">
            <v>21786</v>
          </cell>
          <cell r="J3755">
            <v>37568.699999999997</v>
          </cell>
        </row>
        <row r="3756">
          <cell r="B3756">
            <v>8732074</v>
          </cell>
          <cell r="C3756">
            <v>873</v>
          </cell>
          <cell r="D3756" t="str">
            <v>Cambridgeshire</v>
          </cell>
          <cell r="E3756">
            <v>2074</v>
          </cell>
          <cell r="F3756" t="str">
            <v>Littleport Community Primary School</v>
          </cell>
          <cell r="G3756" t="str">
            <v>Maintained</v>
          </cell>
          <cell r="H3756" t="str">
            <v>Community school</v>
          </cell>
          <cell r="I3756">
            <v>32679</v>
          </cell>
          <cell r="J3756">
            <v>52907.399999999994</v>
          </cell>
        </row>
        <row r="3757">
          <cell r="B3757">
            <v>8732075</v>
          </cell>
          <cell r="C3757">
            <v>873</v>
          </cell>
          <cell r="D3757" t="str">
            <v>Cambridgeshire</v>
          </cell>
          <cell r="E3757">
            <v>2075</v>
          </cell>
          <cell r="F3757" t="str">
            <v>Manea Community Primary School</v>
          </cell>
          <cell r="G3757" t="str">
            <v>Maintained</v>
          </cell>
          <cell r="H3757" t="str">
            <v>Community school</v>
          </cell>
          <cell r="I3757">
            <v>15043</v>
          </cell>
          <cell r="J3757">
            <v>22007.699999999997</v>
          </cell>
        </row>
        <row r="3758">
          <cell r="B3758">
            <v>8732082</v>
          </cell>
          <cell r="C3758">
            <v>873</v>
          </cell>
          <cell r="D3758" t="str">
            <v>Cambridgeshire</v>
          </cell>
          <cell r="E3758">
            <v>2082</v>
          </cell>
          <cell r="F3758" t="str">
            <v>Beaupre Community Primary School</v>
          </cell>
          <cell r="G3758" t="str">
            <v>Maintained</v>
          </cell>
          <cell r="H3758" t="str">
            <v>Community school</v>
          </cell>
          <cell r="I3758">
            <v>11153</v>
          </cell>
          <cell r="J3758">
            <v>19117.8</v>
          </cell>
        </row>
        <row r="3759">
          <cell r="B3759">
            <v>8732083</v>
          </cell>
          <cell r="C3759">
            <v>873</v>
          </cell>
          <cell r="D3759" t="str">
            <v>Cambridgeshire</v>
          </cell>
          <cell r="E3759">
            <v>2083</v>
          </cell>
          <cell r="F3759" t="str">
            <v>Alderman Payne Primary School</v>
          </cell>
          <cell r="G3759" t="str">
            <v>Maintained</v>
          </cell>
          <cell r="H3759" t="str">
            <v>Community school</v>
          </cell>
          <cell r="I3759">
            <v>8429</v>
          </cell>
          <cell r="J3759">
            <v>14227.199999999999</v>
          </cell>
        </row>
        <row r="3760">
          <cell r="B3760">
            <v>8732084</v>
          </cell>
          <cell r="C3760">
            <v>873</v>
          </cell>
          <cell r="D3760" t="str">
            <v>Cambridgeshire</v>
          </cell>
          <cell r="E3760">
            <v>2084</v>
          </cell>
          <cell r="F3760" t="str">
            <v>Stretham Community Primary School</v>
          </cell>
          <cell r="G3760" t="str">
            <v>Maintained</v>
          </cell>
          <cell r="H3760" t="str">
            <v>Community school</v>
          </cell>
          <cell r="I3760">
            <v>15302</v>
          </cell>
          <cell r="J3760">
            <v>22674.6</v>
          </cell>
        </row>
        <row r="3761">
          <cell r="B3761">
            <v>8732091</v>
          </cell>
          <cell r="C3761">
            <v>873</v>
          </cell>
          <cell r="D3761" t="str">
            <v>Cambridgeshire</v>
          </cell>
          <cell r="E3761">
            <v>2091</v>
          </cell>
          <cell r="F3761" t="str">
            <v>Clarkson Infants School</v>
          </cell>
          <cell r="G3761" t="str">
            <v>Maintained</v>
          </cell>
          <cell r="H3761" t="str">
            <v>Community school</v>
          </cell>
          <cell r="I3761">
            <v>24639</v>
          </cell>
          <cell r="J3761">
            <v>37346.399999999994</v>
          </cell>
        </row>
        <row r="3762">
          <cell r="B3762">
            <v>8732107</v>
          </cell>
          <cell r="C3762">
            <v>873</v>
          </cell>
          <cell r="D3762" t="str">
            <v>Cambridgeshire</v>
          </cell>
          <cell r="E3762">
            <v>2107</v>
          </cell>
          <cell r="F3762" t="str">
            <v>Morley Memorial Primary School</v>
          </cell>
          <cell r="G3762" t="str">
            <v>Maintained</v>
          </cell>
          <cell r="H3762" t="str">
            <v>Community school</v>
          </cell>
          <cell r="I3762">
            <v>35661</v>
          </cell>
          <cell r="J3762">
            <v>54908.1</v>
          </cell>
        </row>
        <row r="3763">
          <cell r="B3763">
            <v>8732109</v>
          </cell>
          <cell r="C3763">
            <v>873</v>
          </cell>
          <cell r="D3763" t="str">
            <v>Cambridgeshire</v>
          </cell>
          <cell r="E3763">
            <v>2109</v>
          </cell>
          <cell r="F3763" t="str">
            <v>Newnham Croft Primary School</v>
          </cell>
          <cell r="G3763" t="str">
            <v>Maintained</v>
          </cell>
          <cell r="H3763" t="str">
            <v>Community school</v>
          </cell>
          <cell r="I3763">
            <v>23601</v>
          </cell>
          <cell r="J3763">
            <v>36012.6</v>
          </cell>
        </row>
        <row r="3764">
          <cell r="B3764">
            <v>8732115</v>
          </cell>
          <cell r="C3764">
            <v>873</v>
          </cell>
          <cell r="D3764" t="str">
            <v>Cambridgeshire</v>
          </cell>
          <cell r="E3764">
            <v>2115</v>
          </cell>
          <cell r="F3764" t="str">
            <v>Shirley Community Primary School</v>
          </cell>
          <cell r="G3764" t="str">
            <v>Maintained</v>
          </cell>
          <cell r="H3764" t="str">
            <v>Community school</v>
          </cell>
          <cell r="I3764">
            <v>23990</v>
          </cell>
          <cell r="J3764">
            <v>37791</v>
          </cell>
        </row>
        <row r="3765">
          <cell r="B3765">
            <v>8732118</v>
          </cell>
          <cell r="C3765">
            <v>873</v>
          </cell>
          <cell r="D3765" t="str">
            <v>Cambridgeshire</v>
          </cell>
          <cell r="E3765">
            <v>2118</v>
          </cell>
          <cell r="F3765" t="str">
            <v>Arbury Primary School</v>
          </cell>
          <cell r="G3765" t="str">
            <v>Maintained</v>
          </cell>
          <cell r="H3765" t="str">
            <v>Community school</v>
          </cell>
          <cell r="I3765">
            <v>22305</v>
          </cell>
          <cell r="J3765">
            <v>34901.1</v>
          </cell>
        </row>
        <row r="3766">
          <cell r="B3766">
            <v>8732119</v>
          </cell>
          <cell r="C3766">
            <v>873</v>
          </cell>
          <cell r="D3766" t="str">
            <v>Cambridgeshire</v>
          </cell>
          <cell r="E3766">
            <v>2119</v>
          </cell>
          <cell r="F3766" t="str">
            <v>Colville Primary School</v>
          </cell>
          <cell r="G3766" t="str">
            <v>Maintained</v>
          </cell>
          <cell r="H3766" t="str">
            <v>Community school</v>
          </cell>
          <cell r="I3766">
            <v>17377</v>
          </cell>
          <cell r="J3766">
            <v>26675.999999999996</v>
          </cell>
        </row>
        <row r="3767">
          <cell r="B3767">
            <v>8732121</v>
          </cell>
          <cell r="C3767">
            <v>873</v>
          </cell>
          <cell r="D3767" t="str">
            <v>Cambridgeshire</v>
          </cell>
          <cell r="E3767">
            <v>2121</v>
          </cell>
          <cell r="F3767" t="str">
            <v>Mayfield Primary School</v>
          </cell>
          <cell r="G3767" t="str">
            <v>Maintained</v>
          </cell>
          <cell r="H3767" t="str">
            <v>Community school</v>
          </cell>
          <cell r="I3767">
            <v>32030</v>
          </cell>
          <cell r="J3767">
            <v>48683.7</v>
          </cell>
        </row>
        <row r="3768">
          <cell r="B3768">
            <v>8732123</v>
          </cell>
          <cell r="C3768">
            <v>873</v>
          </cell>
          <cell r="D3768" t="str">
            <v>Cambridgeshire</v>
          </cell>
          <cell r="E3768">
            <v>2123</v>
          </cell>
          <cell r="F3768" t="str">
            <v>The Grove Primary School</v>
          </cell>
          <cell r="G3768" t="str">
            <v>Maintained</v>
          </cell>
          <cell r="H3768" t="str">
            <v>Community school</v>
          </cell>
          <cell r="I3768">
            <v>16599</v>
          </cell>
          <cell r="J3768">
            <v>24675.3</v>
          </cell>
        </row>
        <row r="3769">
          <cell r="B3769">
            <v>8732205</v>
          </cell>
          <cell r="C3769">
            <v>873</v>
          </cell>
          <cell r="D3769" t="str">
            <v>Cambridgeshire</v>
          </cell>
          <cell r="E3769">
            <v>2205</v>
          </cell>
          <cell r="F3769" t="str">
            <v>Hauxton Primary School</v>
          </cell>
          <cell r="G3769" t="str">
            <v>Maintained</v>
          </cell>
          <cell r="H3769" t="str">
            <v>Community school</v>
          </cell>
          <cell r="I3769">
            <v>8429</v>
          </cell>
          <cell r="J3769">
            <v>14449.499999999998</v>
          </cell>
        </row>
        <row r="3770">
          <cell r="B3770">
            <v>8732208</v>
          </cell>
          <cell r="C3770">
            <v>873</v>
          </cell>
          <cell r="D3770" t="str">
            <v>Cambridgeshire</v>
          </cell>
          <cell r="E3770">
            <v>2208</v>
          </cell>
          <cell r="F3770" t="str">
            <v>Fenstanton and Hilton Primary School</v>
          </cell>
          <cell r="G3770" t="str">
            <v>Maintained</v>
          </cell>
          <cell r="H3770" t="str">
            <v>Community school</v>
          </cell>
          <cell r="I3770">
            <v>19452</v>
          </cell>
          <cell r="J3770">
            <v>28009.8</v>
          </cell>
        </row>
        <row r="3771">
          <cell r="B3771">
            <v>8732211</v>
          </cell>
          <cell r="C3771">
            <v>873</v>
          </cell>
          <cell r="D3771" t="str">
            <v>Cambridgeshire</v>
          </cell>
          <cell r="E3771">
            <v>2211</v>
          </cell>
          <cell r="F3771" t="str">
            <v>Hemingford Grey Primary School</v>
          </cell>
          <cell r="G3771" t="str">
            <v>Maintained</v>
          </cell>
          <cell r="H3771" t="str">
            <v>Community school</v>
          </cell>
          <cell r="I3771">
            <v>24768</v>
          </cell>
          <cell r="J3771">
            <v>43126.2</v>
          </cell>
        </row>
        <row r="3772">
          <cell r="B3772">
            <v>8732212</v>
          </cell>
          <cell r="C3772">
            <v>873</v>
          </cell>
          <cell r="D3772" t="str">
            <v>Cambridgeshire</v>
          </cell>
          <cell r="E3772">
            <v>2212</v>
          </cell>
          <cell r="F3772" t="str">
            <v>Houghton Primary School</v>
          </cell>
          <cell r="G3772" t="str">
            <v>Maintained</v>
          </cell>
          <cell r="H3772" t="str">
            <v>Community school</v>
          </cell>
          <cell r="I3772">
            <v>20489</v>
          </cell>
          <cell r="J3772">
            <v>35345.699999999997</v>
          </cell>
        </row>
        <row r="3773">
          <cell r="B3773">
            <v>8742215</v>
          </cell>
          <cell r="C3773">
            <v>874</v>
          </cell>
          <cell r="D3773" t="str">
            <v>Peterborough</v>
          </cell>
          <cell r="E3773">
            <v>2215</v>
          </cell>
          <cell r="F3773" t="str">
            <v>Old Fletton Primary School</v>
          </cell>
          <cell r="G3773" t="str">
            <v>Maintained</v>
          </cell>
          <cell r="H3773" t="str">
            <v>Community school</v>
          </cell>
          <cell r="I3773">
            <v>29696</v>
          </cell>
          <cell r="J3773">
            <v>56464.2</v>
          </cell>
        </row>
        <row r="3774">
          <cell r="B3774">
            <v>8732217</v>
          </cell>
          <cell r="C3774">
            <v>873</v>
          </cell>
          <cell r="D3774" t="str">
            <v>Cambridgeshire</v>
          </cell>
          <cell r="E3774">
            <v>2217</v>
          </cell>
          <cell r="F3774" t="str">
            <v>The Ashbeach Primary School</v>
          </cell>
          <cell r="G3774" t="str">
            <v>Maintained</v>
          </cell>
          <cell r="H3774" t="str">
            <v>Community school</v>
          </cell>
          <cell r="I3774">
            <v>8170</v>
          </cell>
          <cell r="J3774">
            <v>15560.999999999998</v>
          </cell>
        </row>
        <row r="3775">
          <cell r="B3775">
            <v>8732219</v>
          </cell>
          <cell r="C3775">
            <v>873</v>
          </cell>
          <cell r="D3775" t="str">
            <v>Cambridgeshire</v>
          </cell>
          <cell r="E3775">
            <v>2219</v>
          </cell>
          <cell r="F3775" t="str">
            <v>Priory Park Infant School &amp; Playgroup</v>
          </cell>
          <cell r="G3775" t="str">
            <v>Maintained</v>
          </cell>
          <cell r="H3775" t="str">
            <v>Community school</v>
          </cell>
          <cell r="I3775">
            <v>48240</v>
          </cell>
          <cell r="J3775">
            <v>79361.099999999991</v>
          </cell>
        </row>
        <row r="3776">
          <cell r="B3776">
            <v>8732222</v>
          </cell>
          <cell r="C3776">
            <v>873</v>
          </cell>
          <cell r="D3776" t="str">
            <v>Cambridgeshire</v>
          </cell>
          <cell r="E3776">
            <v>2222</v>
          </cell>
          <cell r="F3776" t="str">
            <v>Spaldwick Community Primary School</v>
          </cell>
          <cell r="G3776" t="str">
            <v>Maintained</v>
          </cell>
          <cell r="H3776" t="str">
            <v>Community school</v>
          </cell>
          <cell r="I3776">
            <v>9207</v>
          </cell>
          <cell r="J3776">
            <v>15116.4</v>
          </cell>
        </row>
        <row r="3777">
          <cell r="B3777">
            <v>8742223</v>
          </cell>
          <cell r="C3777">
            <v>874</v>
          </cell>
          <cell r="D3777" t="str">
            <v>Peterborough</v>
          </cell>
          <cell r="E3777">
            <v>2223</v>
          </cell>
          <cell r="F3777" t="str">
            <v>Southfields Primary School</v>
          </cell>
          <cell r="G3777" t="str">
            <v>Maintained</v>
          </cell>
          <cell r="H3777" t="str">
            <v>Community school</v>
          </cell>
          <cell r="I3777">
            <v>50833</v>
          </cell>
          <cell r="J3777">
            <v>76471.199999999997</v>
          </cell>
        </row>
        <row r="3778">
          <cell r="B3778">
            <v>8732240</v>
          </cell>
          <cell r="C3778">
            <v>873</v>
          </cell>
          <cell r="D3778" t="str">
            <v>Cambridgeshire</v>
          </cell>
          <cell r="E3778">
            <v>2240</v>
          </cell>
          <cell r="F3778" t="str">
            <v>Wyton on the Hill Community Primary School</v>
          </cell>
          <cell r="G3778" t="str">
            <v>Maintained</v>
          </cell>
          <cell r="H3778" t="str">
            <v>Community school</v>
          </cell>
          <cell r="I3778">
            <v>15302</v>
          </cell>
          <cell r="J3778">
            <v>22452.3</v>
          </cell>
        </row>
        <row r="3779">
          <cell r="B3779">
            <v>8742244</v>
          </cell>
          <cell r="C3779">
            <v>874</v>
          </cell>
          <cell r="D3779" t="str">
            <v>Peterborough</v>
          </cell>
          <cell r="E3779">
            <v>2244</v>
          </cell>
          <cell r="F3779" t="str">
            <v>The Duke of Bedford Primary School</v>
          </cell>
          <cell r="G3779" t="str">
            <v>Maintained</v>
          </cell>
          <cell r="H3779" t="str">
            <v>Community school</v>
          </cell>
          <cell r="I3779">
            <v>16988</v>
          </cell>
          <cell r="J3779">
            <v>30010.499999999996</v>
          </cell>
        </row>
        <row r="3780">
          <cell r="B3780">
            <v>8732246</v>
          </cell>
          <cell r="C3780">
            <v>873</v>
          </cell>
          <cell r="D3780" t="str">
            <v>Cambridgeshire</v>
          </cell>
          <cell r="E3780">
            <v>2246</v>
          </cell>
          <cell r="F3780" t="str">
            <v>Eastfield Infant and Nursery School</v>
          </cell>
          <cell r="G3780" t="str">
            <v>Maintained</v>
          </cell>
          <cell r="H3780" t="str">
            <v>Community school</v>
          </cell>
          <cell r="I3780">
            <v>39162</v>
          </cell>
          <cell r="J3780">
            <v>59131.799999999996</v>
          </cell>
        </row>
        <row r="3781">
          <cell r="B3781">
            <v>8742251</v>
          </cell>
          <cell r="C3781">
            <v>874</v>
          </cell>
          <cell r="D3781" t="str">
            <v>Peterborough</v>
          </cell>
          <cell r="E3781">
            <v>2251</v>
          </cell>
          <cell r="F3781" t="str">
            <v>Oakdale Primary School</v>
          </cell>
          <cell r="G3781" t="str">
            <v>Maintained</v>
          </cell>
          <cell r="H3781" t="str">
            <v>Community school</v>
          </cell>
          <cell r="I3781">
            <v>25546</v>
          </cell>
          <cell r="J3781">
            <v>44904.6</v>
          </cell>
        </row>
        <row r="3782">
          <cell r="B3782">
            <v>8732254</v>
          </cell>
          <cell r="C3782">
            <v>873</v>
          </cell>
          <cell r="D3782" t="str">
            <v>Cambridgeshire</v>
          </cell>
          <cell r="E3782">
            <v>2254</v>
          </cell>
          <cell r="F3782" t="str">
            <v>Yaxley Infant School</v>
          </cell>
          <cell r="G3782" t="str">
            <v>Maintained</v>
          </cell>
          <cell r="H3782" t="str">
            <v>Community school</v>
          </cell>
          <cell r="I3782">
            <v>32160</v>
          </cell>
          <cell r="J3782">
            <v>46238.399999999994</v>
          </cell>
        </row>
        <row r="3783">
          <cell r="B3783">
            <v>8732255</v>
          </cell>
          <cell r="C3783">
            <v>873</v>
          </cell>
          <cell r="D3783" t="str">
            <v>Cambridgeshire</v>
          </cell>
          <cell r="E3783">
            <v>2255</v>
          </cell>
          <cell r="F3783" t="str">
            <v>Sawtry Infants' School</v>
          </cell>
          <cell r="G3783" t="str">
            <v>Maintained</v>
          </cell>
          <cell r="H3783" t="str">
            <v>Community school</v>
          </cell>
          <cell r="I3783">
            <v>32290</v>
          </cell>
          <cell r="J3783">
            <v>45349.2</v>
          </cell>
        </row>
        <row r="3784">
          <cell r="B3784">
            <v>8732260</v>
          </cell>
          <cell r="C3784">
            <v>873</v>
          </cell>
          <cell r="D3784" t="str">
            <v>Cambridgeshire</v>
          </cell>
          <cell r="E3784">
            <v>2260</v>
          </cell>
          <cell r="F3784" t="str">
            <v>The Newton Community Primary School</v>
          </cell>
          <cell r="G3784" t="str">
            <v>Maintained</v>
          </cell>
          <cell r="H3784" t="str">
            <v>Community school</v>
          </cell>
          <cell r="I3784">
            <v>7392</v>
          </cell>
          <cell r="J3784">
            <v>11115</v>
          </cell>
        </row>
        <row r="3785">
          <cell r="B3785">
            <v>8742269</v>
          </cell>
          <cell r="C3785">
            <v>874</v>
          </cell>
          <cell r="D3785" t="str">
            <v>Peterborough</v>
          </cell>
          <cell r="E3785">
            <v>2269</v>
          </cell>
          <cell r="F3785" t="str">
            <v>Brewster Avenue Infant School</v>
          </cell>
          <cell r="G3785" t="str">
            <v>Maintained</v>
          </cell>
          <cell r="H3785" t="str">
            <v>Community school</v>
          </cell>
          <cell r="I3785">
            <v>30215</v>
          </cell>
          <cell r="J3785">
            <v>50239.799999999996</v>
          </cell>
        </row>
        <row r="3786">
          <cell r="B3786">
            <v>8742270</v>
          </cell>
          <cell r="C3786">
            <v>874</v>
          </cell>
          <cell r="D3786" t="str">
            <v>Peterborough</v>
          </cell>
          <cell r="E3786">
            <v>2270</v>
          </cell>
          <cell r="F3786" t="str">
            <v>Queen's Drive Infant School</v>
          </cell>
          <cell r="G3786" t="str">
            <v>Maintained</v>
          </cell>
          <cell r="H3786" t="str">
            <v>Community school</v>
          </cell>
          <cell r="I3786">
            <v>54205</v>
          </cell>
          <cell r="J3786">
            <v>86697</v>
          </cell>
        </row>
        <row r="3787">
          <cell r="B3787">
            <v>8732293</v>
          </cell>
          <cell r="C3787">
            <v>873</v>
          </cell>
          <cell r="D3787" t="str">
            <v>Cambridgeshire</v>
          </cell>
          <cell r="E3787">
            <v>2293</v>
          </cell>
          <cell r="F3787" t="str">
            <v>Little Paxton Primary School</v>
          </cell>
          <cell r="G3787" t="str">
            <v>Maintained</v>
          </cell>
          <cell r="H3787" t="str">
            <v>Community school</v>
          </cell>
          <cell r="I3787">
            <v>30733</v>
          </cell>
          <cell r="J3787">
            <v>48461.399999999994</v>
          </cell>
        </row>
        <row r="3788">
          <cell r="B3788">
            <v>8742295</v>
          </cell>
          <cell r="C3788">
            <v>874</v>
          </cell>
          <cell r="D3788" t="str">
            <v>Peterborough</v>
          </cell>
          <cell r="E3788">
            <v>2295</v>
          </cell>
          <cell r="F3788" t="str">
            <v>Norwood Primary School</v>
          </cell>
          <cell r="G3788" t="str">
            <v>Maintained</v>
          </cell>
          <cell r="H3788" t="str">
            <v>Community school</v>
          </cell>
          <cell r="I3788">
            <v>18414</v>
          </cell>
          <cell r="J3788">
            <v>27120.6</v>
          </cell>
        </row>
        <row r="3789">
          <cell r="B3789">
            <v>8742307</v>
          </cell>
          <cell r="C3789">
            <v>874</v>
          </cell>
          <cell r="D3789" t="str">
            <v>Peterborough</v>
          </cell>
          <cell r="E3789">
            <v>2307</v>
          </cell>
          <cell r="F3789" t="str">
            <v>Leighton Primary School</v>
          </cell>
          <cell r="G3789" t="str">
            <v>Maintained</v>
          </cell>
          <cell r="H3789" t="str">
            <v>Community school</v>
          </cell>
          <cell r="I3789">
            <v>26843</v>
          </cell>
          <cell r="J3789">
            <v>32455.8</v>
          </cell>
        </row>
        <row r="3790">
          <cell r="B3790">
            <v>8732312</v>
          </cell>
          <cell r="C3790">
            <v>873</v>
          </cell>
          <cell r="D3790" t="str">
            <v>Cambridgeshire</v>
          </cell>
          <cell r="E3790">
            <v>2312</v>
          </cell>
          <cell r="F3790" t="str">
            <v>Bewick Bridge Community Primary School</v>
          </cell>
          <cell r="G3790" t="str">
            <v>Maintained</v>
          </cell>
          <cell r="H3790" t="str">
            <v>Community school</v>
          </cell>
          <cell r="I3790">
            <v>16210</v>
          </cell>
          <cell r="J3790">
            <v>24230.699999999997</v>
          </cell>
        </row>
        <row r="3791">
          <cell r="B3791">
            <v>8742313</v>
          </cell>
          <cell r="C3791">
            <v>874</v>
          </cell>
          <cell r="D3791" t="str">
            <v>Peterborough</v>
          </cell>
          <cell r="E3791">
            <v>2313</v>
          </cell>
          <cell r="F3791" t="str">
            <v>Winyates Primary School</v>
          </cell>
          <cell r="G3791" t="str">
            <v>Maintained</v>
          </cell>
          <cell r="H3791" t="str">
            <v>Community school</v>
          </cell>
          <cell r="I3791">
            <v>9856</v>
          </cell>
          <cell r="J3791">
            <v>19340.099999999999</v>
          </cell>
        </row>
        <row r="3792">
          <cell r="B3792">
            <v>8732315</v>
          </cell>
          <cell r="C3792">
            <v>873</v>
          </cell>
          <cell r="D3792" t="str">
            <v>Cambridgeshire</v>
          </cell>
          <cell r="E3792">
            <v>2315</v>
          </cell>
          <cell r="F3792" t="str">
            <v>Hardwick and Cambourne Community Primary School</v>
          </cell>
          <cell r="G3792" t="str">
            <v>Maintained</v>
          </cell>
          <cell r="H3792" t="str">
            <v>Community school</v>
          </cell>
          <cell r="I3792">
            <v>42275</v>
          </cell>
          <cell r="J3792">
            <v>58464.899999999994</v>
          </cell>
        </row>
        <row r="3793">
          <cell r="B3793">
            <v>8732317</v>
          </cell>
          <cell r="C3793">
            <v>873</v>
          </cell>
          <cell r="D3793" t="str">
            <v>Cambridgeshire</v>
          </cell>
          <cell r="E3793">
            <v>2317</v>
          </cell>
          <cell r="F3793" t="str">
            <v>St Matthew's Primary School</v>
          </cell>
          <cell r="G3793" t="str">
            <v>Maintained</v>
          </cell>
          <cell r="H3793" t="str">
            <v>Community school</v>
          </cell>
          <cell r="I3793">
            <v>52908</v>
          </cell>
          <cell r="J3793">
            <v>85807.799999999988</v>
          </cell>
        </row>
        <row r="3794">
          <cell r="B3794">
            <v>8732321</v>
          </cell>
          <cell r="C3794">
            <v>873</v>
          </cell>
          <cell r="D3794" t="str">
            <v>Cambridgeshire</v>
          </cell>
          <cell r="E3794">
            <v>2321</v>
          </cell>
          <cell r="F3794" t="str">
            <v>Fourfields Community Primary School</v>
          </cell>
          <cell r="G3794" t="str">
            <v>Maintained</v>
          </cell>
          <cell r="H3794" t="str">
            <v>Community school</v>
          </cell>
          <cell r="I3794">
            <v>42145</v>
          </cell>
          <cell r="J3794">
            <v>68690.7</v>
          </cell>
        </row>
        <row r="3795">
          <cell r="B3795">
            <v>8742325</v>
          </cell>
          <cell r="C3795">
            <v>874</v>
          </cell>
          <cell r="D3795" t="str">
            <v>Peterborough</v>
          </cell>
          <cell r="E3795">
            <v>2325</v>
          </cell>
          <cell r="F3795" t="str">
            <v>The Beeches Primary School</v>
          </cell>
          <cell r="G3795" t="str">
            <v>Maintained</v>
          </cell>
          <cell r="H3795" t="str">
            <v>Community school</v>
          </cell>
          <cell r="I3795">
            <v>48110</v>
          </cell>
          <cell r="J3795">
            <v>73359</v>
          </cell>
        </row>
        <row r="3796">
          <cell r="B3796">
            <v>8732327</v>
          </cell>
          <cell r="C3796">
            <v>873</v>
          </cell>
          <cell r="D3796" t="str">
            <v>Cambridgeshire</v>
          </cell>
          <cell r="E3796">
            <v>2327</v>
          </cell>
          <cell r="F3796" t="str">
            <v>Burwell Village College (Primary)</v>
          </cell>
          <cell r="G3796" t="str">
            <v>Maintained</v>
          </cell>
          <cell r="H3796" t="str">
            <v>Community school</v>
          </cell>
          <cell r="I3796">
            <v>37217</v>
          </cell>
          <cell r="J3796">
            <v>58464.899999999994</v>
          </cell>
        </row>
        <row r="3797">
          <cell r="B3797">
            <v>8732328</v>
          </cell>
          <cell r="C3797">
            <v>873</v>
          </cell>
          <cell r="D3797" t="str">
            <v>Cambridgeshire</v>
          </cell>
          <cell r="E3797">
            <v>2328</v>
          </cell>
          <cell r="F3797" t="str">
            <v>Fulbourn Primary School</v>
          </cell>
          <cell r="G3797" t="str">
            <v>Maintained</v>
          </cell>
          <cell r="H3797" t="str">
            <v>Community school</v>
          </cell>
          <cell r="I3797">
            <v>26714</v>
          </cell>
          <cell r="J3797">
            <v>46683</v>
          </cell>
        </row>
        <row r="3798">
          <cell r="B3798">
            <v>8732329</v>
          </cell>
          <cell r="C3798">
            <v>873</v>
          </cell>
          <cell r="D3798" t="str">
            <v>Cambridgeshire</v>
          </cell>
          <cell r="E3798">
            <v>2329</v>
          </cell>
          <cell r="F3798" t="str">
            <v>Spring Meadow Infant School</v>
          </cell>
          <cell r="G3798" t="str">
            <v>Maintained</v>
          </cell>
          <cell r="H3798" t="str">
            <v>Community school</v>
          </cell>
          <cell r="I3798">
            <v>41107</v>
          </cell>
          <cell r="J3798">
            <v>56464.2</v>
          </cell>
        </row>
        <row r="3799">
          <cell r="B3799">
            <v>8732331</v>
          </cell>
          <cell r="C3799">
            <v>873</v>
          </cell>
          <cell r="D3799" t="str">
            <v>Cambridgeshire</v>
          </cell>
          <cell r="E3799">
            <v>2331</v>
          </cell>
          <cell r="F3799" t="str">
            <v>Kinderley Primary School</v>
          </cell>
          <cell r="G3799" t="str">
            <v>Maintained</v>
          </cell>
          <cell r="H3799" t="str">
            <v>Community school</v>
          </cell>
          <cell r="I3799">
            <v>3631</v>
          </cell>
          <cell r="J3799">
            <v>6891.2999999999993</v>
          </cell>
        </row>
        <row r="3800">
          <cell r="B3800">
            <v>8732333</v>
          </cell>
          <cell r="C3800">
            <v>873</v>
          </cell>
          <cell r="D3800" t="str">
            <v>Cambridgeshire</v>
          </cell>
          <cell r="E3800">
            <v>2333</v>
          </cell>
          <cell r="F3800" t="str">
            <v>Queen Edith Primary School</v>
          </cell>
          <cell r="G3800" t="str">
            <v>Maintained</v>
          </cell>
          <cell r="H3800" t="str">
            <v>Foundation school</v>
          </cell>
          <cell r="I3800">
            <v>30733</v>
          </cell>
          <cell r="J3800">
            <v>48905.999999999993</v>
          </cell>
        </row>
        <row r="3801">
          <cell r="B3801">
            <v>8732335</v>
          </cell>
          <cell r="C3801">
            <v>873</v>
          </cell>
          <cell r="D3801" t="str">
            <v>Cambridgeshire</v>
          </cell>
          <cell r="E3801">
            <v>2335</v>
          </cell>
          <cell r="F3801" t="str">
            <v>The Spinney Primary School</v>
          </cell>
          <cell r="G3801" t="str">
            <v>Maintained</v>
          </cell>
          <cell r="H3801" t="str">
            <v>Community school</v>
          </cell>
          <cell r="I3801">
            <v>20230</v>
          </cell>
          <cell r="J3801">
            <v>33345</v>
          </cell>
        </row>
        <row r="3802">
          <cell r="B3802">
            <v>8732336</v>
          </cell>
          <cell r="C3802">
            <v>873</v>
          </cell>
          <cell r="D3802" t="str">
            <v>Cambridgeshire</v>
          </cell>
          <cell r="E3802">
            <v>2336</v>
          </cell>
          <cell r="F3802" t="str">
            <v>Fawcett Primary School</v>
          </cell>
          <cell r="G3802" t="str">
            <v>Maintained</v>
          </cell>
          <cell r="H3802" t="str">
            <v>Foundation school</v>
          </cell>
          <cell r="I3802">
            <v>29177</v>
          </cell>
          <cell r="J3802">
            <v>40236.299999999996</v>
          </cell>
        </row>
        <row r="3803">
          <cell r="B3803">
            <v>8732442</v>
          </cell>
          <cell r="C3803">
            <v>873</v>
          </cell>
          <cell r="D3803" t="str">
            <v>Cambridgeshire</v>
          </cell>
          <cell r="E3803">
            <v>2442</v>
          </cell>
          <cell r="F3803" t="str">
            <v>Kettlefields Primary School</v>
          </cell>
          <cell r="G3803" t="str">
            <v>Maintained</v>
          </cell>
          <cell r="H3803" t="str">
            <v>Community school</v>
          </cell>
          <cell r="I3803">
            <v>12709</v>
          </cell>
          <cell r="J3803">
            <v>21340.799999999999</v>
          </cell>
        </row>
        <row r="3804">
          <cell r="B3804">
            <v>8732443</v>
          </cell>
          <cell r="C3804">
            <v>873</v>
          </cell>
          <cell r="D3804" t="str">
            <v>Cambridgeshire</v>
          </cell>
          <cell r="E3804">
            <v>2443</v>
          </cell>
          <cell r="F3804" t="str">
            <v>Stukeley Meadows Primary School</v>
          </cell>
          <cell r="G3804" t="str">
            <v>Maintained</v>
          </cell>
          <cell r="H3804" t="str">
            <v>Community school</v>
          </cell>
          <cell r="I3804">
            <v>39292</v>
          </cell>
          <cell r="J3804">
            <v>65578.5</v>
          </cell>
        </row>
        <row r="3805">
          <cell r="B3805">
            <v>8732444</v>
          </cell>
          <cell r="C3805">
            <v>873</v>
          </cell>
          <cell r="D3805" t="str">
            <v>Cambridgeshire</v>
          </cell>
          <cell r="E3805">
            <v>2444</v>
          </cell>
          <cell r="F3805" t="str">
            <v>Ely St John's Community Primary School</v>
          </cell>
          <cell r="G3805" t="str">
            <v>Maintained</v>
          </cell>
          <cell r="H3805" t="str">
            <v>Community school</v>
          </cell>
          <cell r="I3805">
            <v>33586</v>
          </cell>
          <cell r="J3805">
            <v>53129.7</v>
          </cell>
        </row>
        <row r="3806">
          <cell r="B3806">
            <v>8732446</v>
          </cell>
          <cell r="C3806">
            <v>873</v>
          </cell>
          <cell r="D3806" t="str">
            <v>Cambridgeshire</v>
          </cell>
          <cell r="E3806">
            <v>2446</v>
          </cell>
          <cell r="F3806" t="str">
            <v>Kings Hedges Primary School</v>
          </cell>
          <cell r="G3806" t="str">
            <v>Maintained</v>
          </cell>
          <cell r="H3806" t="str">
            <v>Community school</v>
          </cell>
          <cell r="I3806">
            <v>30604</v>
          </cell>
          <cell r="J3806">
            <v>45126.899999999994</v>
          </cell>
        </row>
        <row r="3807">
          <cell r="B3807">
            <v>8742449</v>
          </cell>
          <cell r="C3807">
            <v>874</v>
          </cell>
          <cell r="D3807" t="str">
            <v>Peterborough</v>
          </cell>
          <cell r="E3807">
            <v>2449</v>
          </cell>
          <cell r="F3807" t="str">
            <v>Paston Ridings Primary School</v>
          </cell>
          <cell r="G3807" t="str">
            <v>Maintained</v>
          </cell>
          <cell r="H3807" t="str">
            <v>Community school</v>
          </cell>
          <cell r="I3807">
            <v>26843</v>
          </cell>
          <cell r="J3807">
            <v>41792.399999999994</v>
          </cell>
        </row>
        <row r="3808">
          <cell r="B3808">
            <v>8733001</v>
          </cell>
          <cell r="C3808">
            <v>873</v>
          </cell>
          <cell r="D3808" t="str">
            <v>Cambridgeshire</v>
          </cell>
          <cell r="E3808">
            <v>3001</v>
          </cell>
          <cell r="F3808" t="str">
            <v>Barrington CofE VC Primary School</v>
          </cell>
          <cell r="G3808" t="str">
            <v>Maintained</v>
          </cell>
          <cell r="H3808" t="str">
            <v>Voluntary controlled school</v>
          </cell>
          <cell r="I3808">
            <v>9467</v>
          </cell>
          <cell r="J3808">
            <v>15783.3</v>
          </cell>
        </row>
        <row r="3809">
          <cell r="B3809">
            <v>8733004</v>
          </cell>
          <cell r="C3809">
            <v>873</v>
          </cell>
          <cell r="D3809" t="str">
            <v>Cambridgeshire</v>
          </cell>
          <cell r="E3809">
            <v>3004</v>
          </cell>
          <cell r="F3809" t="str">
            <v>Burrough Green CofE Primary School</v>
          </cell>
          <cell r="G3809" t="str">
            <v>Maintained</v>
          </cell>
          <cell r="H3809" t="str">
            <v>Voluntary controlled school</v>
          </cell>
          <cell r="I3809">
            <v>10245</v>
          </cell>
          <cell r="J3809">
            <v>16894.8</v>
          </cell>
        </row>
        <row r="3810">
          <cell r="B3810">
            <v>8733008</v>
          </cell>
          <cell r="C3810">
            <v>873</v>
          </cell>
          <cell r="D3810" t="str">
            <v>Cambridgeshire</v>
          </cell>
          <cell r="E3810">
            <v>3008</v>
          </cell>
          <cell r="F3810" t="str">
            <v>Castle Camps Church of England (Controlled) Primary School</v>
          </cell>
          <cell r="G3810" t="str">
            <v>Maintained</v>
          </cell>
          <cell r="H3810" t="str">
            <v>Voluntary controlled school</v>
          </cell>
          <cell r="I3810">
            <v>13616</v>
          </cell>
          <cell r="J3810">
            <v>21118.5</v>
          </cell>
        </row>
        <row r="3811">
          <cell r="B3811">
            <v>8733009</v>
          </cell>
          <cell r="C3811">
            <v>873</v>
          </cell>
          <cell r="D3811" t="str">
            <v>Cambridgeshire</v>
          </cell>
          <cell r="E3811">
            <v>3009</v>
          </cell>
          <cell r="F3811" t="str">
            <v>Cheveley CofE Primary School</v>
          </cell>
          <cell r="G3811" t="str">
            <v>Maintained</v>
          </cell>
          <cell r="H3811" t="str">
            <v>Voluntary controlled school</v>
          </cell>
          <cell r="I3811">
            <v>9596</v>
          </cell>
          <cell r="J3811">
            <v>16450.199999999997</v>
          </cell>
        </row>
        <row r="3812">
          <cell r="B3812">
            <v>8733011</v>
          </cell>
          <cell r="C3812">
            <v>873</v>
          </cell>
          <cell r="D3812" t="str">
            <v>Cambridgeshire</v>
          </cell>
          <cell r="E3812">
            <v>3011</v>
          </cell>
          <cell r="F3812" t="str">
            <v>Coton Church of England (Voluntary Controlled) Primary School</v>
          </cell>
          <cell r="G3812" t="str">
            <v>Maintained</v>
          </cell>
          <cell r="H3812" t="str">
            <v>Voluntary controlled school</v>
          </cell>
          <cell r="I3812">
            <v>8948</v>
          </cell>
          <cell r="J3812">
            <v>15560.999999999998</v>
          </cell>
        </row>
        <row r="3813">
          <cell r="B3813">
            <v>8733012</v>
          </cell>
          <cell r="C3813">
            <v>873</v>
          </cell>
          <cell r="D3813" t="str">
            <v>Cambridgeshire</v>
          </cell>
          <cell r="E3813">
            <v>3012</v>
          </cell>
          <cell r="F3813" t="str">
            <v>Dry Drayton CofE (C) Primary School</v>
          </cell>
          <cell r="G3813" t="str">
            <v>Maintained</v>
          </cell>
          <cell r="H3813" t="str">
            <v>Voluntary controlled school</v>
          </cell>
          <cell r="I3813">
            <v>4539</v>
          </cell>
          <cell r="J3813">
            <v>10225.799999999999</v>
          </cell>
        </row>
        <row r="3814">
          <cell r="B3814">
            <v>8733014</v>
          </cell>
          <cell r="C3814">
            <v>873</v>
          </cell>
          <cell r="D3814" t="str">
            <v>Cambridgeshire</v>
          </cell>
          <cell r="E3814">
            <v>3014</v>
          </cell>
          <cell r="F3814" t="str">
            <v>Fordham CofE Primary School</v>
          </cell>
          <cell r="G3814" t="str">
            <v>Maintained</v>
          </cell>
          <cell r="H3814" t="str">
            <v>Voluntary controlled school</v>
          </cell>
          <cell r="I3814">
            <v>36958</v>
          </cell>
          <cell r="J3814">
            <v>61132.499999999993</v>
          </cell>
        </row>
        <row r="3815">
          <cell r="B3815">
            <v>8733017</v>
          </cell>
          <cell r="C3815">
            <v>873</v>
          </cell>
          <cell r="D3815" t="str">
            <v>Cambridgeshire</v>
          </cell>
          <cell r="E3815">
            <v>3017</v>
          </cell>
          <cell r="F3815" t="str">
            <v>Great Wilbraham CofE Primary School</v>
          </cell>
          <cell r="G3815" t="str">
            <v>Maintained</v>
          </cell>
          <cell r="H3815" t="str">
            <v>Voluntary controlled school</v>
          </cell>
          <cell r="I3815">
            <v>9078</v>
          </cell>
          <cell r="J3815">
            <v>16894.8</v>
          </cell>
        </row>
        <row r="3816">
          <cell r="B3816">
            <v>8733022</v>
          </cell>
          <cell r="C3816">
            <v>873</v>
          </cell>
          <cell r="D3816" t="str">
            <v>Cambridgeshire</v>
          </cell>
          <cell r="E3816">
            <v>3022</v>
          </cell>
          <cell r="F3816" t="str">
            <v>Isleham Church of England Primary School</v>
          </cell>
          <cell r="G3816" t="str">
            <v>Maintained</v>
          </cell>
          <cell r="H3816" t="str">
            <v>Voluntary controlled school</v>
          </cell>
          <cell r="I3816">
            <v>17766</v>
          </cell>
          <cell r="J3816">
            <v>23119.199999999997</v>
          </cell>
        </row>
        <row r="3817">
          <cell r="B3817">
            <v>8733029</v>
          </cell>
          <cell r="C3817">
            <v>873</v>
          </cell>
          <cell r="D3817" t="str">
            <v>Cambridgeshire</v>
          </cell>
          <cell r="E3817">
            <v>3029</v>
          </cell>
          <cell r="F3817" t="str">
            <v>Steeple Morden CofE VC Primary School</v>
          </cell>
          <cell r="G3817" t="str">
            <v>Maintained</v>
          </cell>
          <cell r="H3817" t="str">
            <v>Voluntary controlled school</v>
          </cell>
          <cell r="I3817">
            <v>15302</v>
          </cell>
          <cell r="J3817">
            <v>24008.399999999998</v>
          </cell>
        </row>
        <row r="3818">
          <cell r="B3818">
            <v>8733032</v>
          </cell>
          <cell r="C3818">
            <v>873</v>
          </cell>
          <cell r="D3818" t="str">
            <v>Cambridgeshire</v>
          </cell>
          <cell r="E3818">
            <v>3032</v>
          </cell>
          <cell r="F3818" t="str">
            <v>William Westley Church of England VC Primary School</v>
          </cell>
          <cell r="G3818" t="str">
            <v>Maintained</v>
          </cell>
          <cell r="H3818" t="str">
            <v>Voluntary controlled school</v>
          </cell>
          <cell r="I3818">
            <v>21786</v>
          </cell>
          <cell r="J3818">
            <v>34901.1</v>
          </cell>
        </row>
        <row r="3819">
          <cell r="B3819">
            <v>8733035</v>
          </cell>
          <cell r="C3819">
            <v>873</v>
          </cell>
          <cell r="D3819" t="str">
            <v>Cambridgeshire</v>
          </cell>
          <cell r="E3819">
            <v>3035</v>
          </cell>
          <cell r="F3819" t="str">
            <v>Haslingfield Endowed Primary School</v>
          </cell>
          <cell r="G3819" t="str">
            <v>Maintained</v>
          </cell>
          <cell r="H3819" t="str">
            <v>Voluntary controlled school</v>
          </cell>
          <cell r="I3819">
            <v>12709</v>
          </cell>
          <cell r="J3819">
            <v>20229.3</v>
          </cell>
        </row>
        <row r="3820">
          <cell r="B3820">
            <v>8733041</v>
          </cell>
          <cell r="C3820">
            <v>873</v>
          </cell>
          <cell r="D3820" t="str">
            <v>Cambridgeshire</v>
          </cell>
          <cell r="E3820">
            <v>3041</v>
          </cell>
          <cell r="F3820" t="str">
            <v>Duxford Church of England Community Primary School</v>
          </cell>
          <cell r="G3820" t="str">
            <v>Maintained</v>
          </cell>
          <cell r="H3820" t="str">
            <v>Voluntary controlled school</v>
          </cell>
          <cell r="I3820">
            <v>19841</v>
          </cell>
          <cell r="J3820">
            <v>26898.3</v>
          </cell>
        </row>
        <row r="3821">
          <cell r="B3821">
            <v>8733050</v>
          </cell>
          <cell r="C3821">
            <v>873</v>
          </cell>
          <cell r="D3821" t="str">
            <v>Cambridgeshire</v>
          </cell>
          <cell r="E3821">
            <v>3050</v>
          </cell>
          <cell r="F3821" t="str">
            <v>Cherry Hinton Church of England Voluntary Controlled Primary School</v>
          </cell>
          <cell r="G3821" t="str">
            <v>Maintained</v>
          </cell>
          <cell r="H3821" t="str">
            <v>Voluntary controlled school</v>
          </cell>
          <cell r="I3821">
            <v>12579</v>
          </cell>
          <cell r="J3821">
            <v>18673.199999999997</v>
          </cell>
        </row>
        <row r="3822">
          <cell r="B3822">
            <v>8733052</v>
          </cell>
          <cell r="C3822">
            <v>873</v>
          </cell>
          <cell r="D3822" t="str">
            <v>Cambridgeshire</v>
          </cell>
          <cell r="E3822">
            <v>3052</v>
          </cell>
          <cell r="F3822" t="str">
            <v>Sutton CofE VC Primary School</v>
          </cell>
          <cell r="G3822" t="str">
            <v>Maintained</v>
          </cell>
          <cell r="H3822" t="str">
            <v>Voluntary controlled school</v>
          </cell>
          <cell r="I3822">
            <v>19452</v>
          </cell>
          <cell r="J3822">
            <v>27342.899999999998</v>
          </cell>
        </row>
        <row r="3823">
          <cell r="B3823">
            <v>8733053</v>
          </cell>
          <cell r="C3823">
            <v>873</v>
          </cell>
          <cell r="D3823" t="str">
            <v>Cambridgeshire</v>
          </cell>
          <cell r="E3823">
            <v>3053</v>
          </cell>
          <cell r="F3823" t="str">
            <v>Little Thetford CofE Primary School</v>
          </cell>
          <cell r="G3823" t="str">
            <v>Maintained</v>
          </cell>
          <cell r="H3823" t="str">
            <v>Voluntary controlled school</v>
          </cell>
          <cell r="I3823">
            <v>10764</v>
          </cell>
          <cell r="J3823">
            <v>19117.8</v>
          </cell>
        </row>
        <row r="3824">
          <cell r="B3824">
            <v>8733054</v>
          </cell>
          <cell r="C3824">
            <v>873</v>
          </cell>
          <cell r="D3824" t="str">
            <v>Cambridgeshire</v>
          </cell>
          <cell r="E3824">
            <v>3054</v>
          </cell>
          <cell r="F3824" t="str">
            <v>Wilburton CofE Primary School</v>
          </cell>
          <cell r="G3824" t="str">
            <v>Maintained</v>
          </cell>
          <cell r="H3824" t="str">
            <v>Voluntary controlled school</v>
          </cell>
          <cell r="I3824">
            <v>10374</v>
          </cell>
          <cell r="J3824">
            <v>17561.699999999997</v>
          </cell>
        </row>
        <row r="3825">
          <cell r="B3825">
            <v>8733058</v>
          </cell>
          <cell r="C3825">
            <v>873</v>
          </cell>
          <cell r="D3825" t="str">
            <v>Cambridgeshire</v>
          </cell>
          <cell r="E3825">
            <v>3058</v>
          </cell>
          <cell r="F3825" t="str">
            <v>The Rackham Church of England Primary School</v>
          </cell>
          <cell r="G3825" t="str">
            <v>Maintained</v>
          </cell>
          <cell r="H3825" t="str">
            <v>Voluntary controlled school</v>
          </cell>
          <cell r="I3825">
            <v>28140</v>
          </cell>
          <cell r="J3825">
            <v>36679.5</v>
          </cell>
        </row>
        <row r="3826">
          <cell r="B3826">
            <v>8733061</v>
          </cell>
          <cell r="C3826">
            <v>873</v>
          </cell>
          <cell r="D3826" t="str">
            <v>Cambridgeshire</v>
          </cell>
          <cell r="E3826">
            <v>3061</v>
          </cell>
          <cell r="F3826" t="str">
            <v>Alconbury CofE Primary School</v>
          </cell>
          <cell r="G3826" t="str">
            <v>Maintained</v>
          </cell>
          <cell r="H3826" t="str">
            <v>Voluntary controlled school</v>
          </cell>
          <cell r="I3826">
            <v>18544</v>
          </cell>
          <cell r="J3826">
            <v>31566.6</v>
          </cell>
        </row>
        <row r="3827">
          <cell r="B3827">
            <v>8733065</v>
          </cell>
          <cell r="C3827">
            <v>873</v>
          </cell>
          <cell r="D3827" t="str">
            <v>Cambridgeshire</v>
          </cell>
          <cell r="E3827">
            <v>3065</v>
          </cell>
          <cell r="F3827" t="str">
            <v>Folksworth CofE Primary School</v>
          </cell>
          <cell r="G3827" t="str">
            <v>Maintained</v>
          </cell>
          <cell r="H3827" t="str">
            <v>Voluntary controlled school</v>
          </cell>
          <cell r="I3827">
            <v>10374</v>
          </cell>
          <cell r="J3827">
            <v>15338.699999999999</v>
          </cell>
        </row>
        <row r="3828">
          <cell r="B3828">
            <v>8733066</v>
          </cell>
          <cell r="C3828">
            <v>873</v>
          </cell>
          <cell r="D3828" t="str">
            <v>Cambridgeshire</v>
          </cell>
          <cell r="E3828">
            <v>3066</v>
          </cell>
          <cell r="F3828" t="str">
            <v>Great Gidding CofE Primary School</v>
          </cell>
          <cell r="G3828" t="str">
            <v>Maintained</v>
          </cell>
          <cell r="H3828" t="str">
            <v>Voluntary controlled school</v>
          </cell>
          <cell r="I3828">
            <v>4280</v>
          </cell>
          <cell r="J3828">
            <v>5335.2</v>
          </cell>
        </row>
        <row r="3829">
          <cell r="B3829">
            <v>8733067</v>
          </cell>
          <cell r="C3829">
            <v>873</v>
          </cell>
          <cell r="D3829" t="str">
            <v>Cambridgeshire</v>
          </cell>
          <cell r="E3829">
            <v>3067</v>
          </cell>
          <cell r="F3829" t="str">
            <v>Barnabas Oley CofE Primary School</v>
          </cell>
          <cell r="G3829" t="str">
            <v>Maintained</v>
          </cell>
          <cell r="H3829" t="str">
            <v>Voluntary controlled school</v>
          </cell>
          <cell r="I3829">
            <v>13876</v>
          </cell>
          <cell r="J3829">
            <v>24230.699999999997</v>
          </cell>
        </row>
        <row r="3830">
          <cell r="B3830">
            <v>8733068</v>
          </cell>
          <cell r="C3830">
            <v>873</v>
          </cell>
          <cell r="D3830" t="str">
            <v>Cambridgeshire</v>
          </cell>
          <cell r="E3830">
            <v>3068</v>
          </cell>
          <cell r="F3830" t="str">
            <v>Great Paxton CofE Primary School</v>
          </cell>
          <cell r="G3830" t="str">
            <v>Maintained</v>
          </cell>
          <cell r="H3830" t="str">
            <v>Voluntary controlled school</v>
          </cell>
          <cell r="I3830">
            <v>9467</v>
          </cell>
          <cell r="J3830">
            <v>13782.599999999999</v>
          </cell>
        </row>
        <row r="3831">
          <cell r="B3831">
            <v>8733071</v>
          </cell>
          <cell r="C3831">
            <v>873</v>
          </cell>
          <cell r="D3831" t="str">
            <v>Cambridgeshire</v>
          </cell>
          <cell r="E3831">
            <v>3071</v>
          </cell>
          <cell r="F3831" t="str">
            <v>Holywell CofE Primary School</v>
          </cell>
          <cell r="G3831" t="str">
            <v>Maintained</v>
          </cell>
          <cell r="H3831" t="str">
            <v>Voluntary controlled school</v>
          </cell>
          <cell r="I3831">
            <v>16599</v>
          </cell>
          <cell r="J3831">
            <v>26675.999999999996</v>
          </cell>
        </row>
        <row r="3832">
          <cell r="B3832">
            <v>8733074</v>
          </cell>
          <cell r="C3832">
            <v>873</v>
          </cell>
          <cell r="D3832" t="str">
            <v>Cambridgeshire</v>
          </cell>
          <cell r="E3832">
            <v>3074</v>
          </cell>
          <cell r="F3832" t="str">
            <v>Eynesbury CofE C Primary School</v>
          </cell>
          <cell r="G3832" t="str">
            <v>Maintained</v>
          </cell>
          <cell r="H3832" t="str">
            <v>Voluntary controlled school</v>
          </cell>
          <cell r="I3832">
            <v>16858</v>
          </cell>
          <cell r="J3832">
            <v>30232.799999999999</v>
          </cell>
        </row>
        <row r="3833">
          <cell r="B3833">
            <v>8743077</v>
          </cell>
          <cell r="C3833">
            <v>874</v>
          </cell>
          <cell r="D3833" t="str">
            <v>Peterborough</v>
          </cell>
          <cell r="E3833">
            <v>3077</v>
          </cell>
          <cell r="F3833" t="str">
            <v>Barnack CofE (Controlled) Primary School</v>
          </cell>
          <cell r="G3833" t="str">
            <v>Maintained</v>
          </cell>
          <cell r="H3833" t="str">
            <v>Voluntary controlled school</v>
          </cell>
          <cell r="I3833">
            <v>11931</v>
          </cell>
          <cell r="J3833">
            <v>18006.3</v>
          </cell>
        </row>
        <row r="3834">
          <cell r="B3834">
            <v>8743078</v>
          </cell>
          <cell r="C3834">
            <v>874</v>
          </cell>
          <cell r="D3834" t="str">
            <v>Peterborough</v>
          </cell>
          <cell r="E3834">
            <v>3078</v>
          </cell>
          <cell r="F3834" t="str">
            <v>Castor CofE Primary School</v>
          </cell>
          <cell r="G3834" t="str">
            <v>Maintained</v>
          </cell>
          <cell r="H3834" t="str">
            <v>Voluntary controlled school</v>
          </cell>
          <cell r="I3834">
            <v>20230</v>
          </cell>
          <cell r="J3834">
            <v>32900.399999999994</v>
          </cell>
        </row>
        <row r="3835">
          <cell r="B3835">
            <v>8743079</v>
          </cell>
          <cell r="C3835">
            <v>874</v>
          </cell>
          <cell r="D3835" t="str">
            <v>Peterborough</v>
          </cell>
          <cell r="E3835">
            <v>3079</v>
          </cell>
          <cell r="F3835" t="str">
            <v>Eye CofE Primary School</v>
          </cell>
          <cell r="G3835" t="str">
            <v>Maintained</v>
          </cell>
          <cell r="H3835" t="str">
            <v>Voluntary controlled school</v>
          </cell>
          <cell r="I3835">
            <v>39681</v>
          </cell>
          <cell r="J3835">
            <v>64244.7</v>
          </cell>
        </row>
        <row r="3836">
          <cell r="B3836">
            <v>8743080</v>
          </cell>
          <cell r="C3836">
            <v>874</v>
          </cell>
          <cell r="D3836" t="str">
            <v>Peterborough</v>
          </cell>
          <cell r="E3836">
            <v>3080</v>
          </cell>
          <cell r="F3836" t="str">
            <v>Newborough CofE Primary School</v>
          </cell>
          <cell r="G3836" t="str">
            <v>Maintained</v>
          </cell>
          <cell r="H3836" t="str">
            <v>Voluntary controlled school</v>
          </cell>
          <cell r="I3836">
            <v>19192</v>
          </cell>
          <cell r="J3836">
            <v>30677.399999999998</v>
          </cell>
        </row>
        <row r="3837">
          <cell r="B3837">
            <v>8733081</v>
          </cell>
          <cell r="C3837">
            <v>873</v>
          </cell>
          <cell r="D3837" t="str">
            <v>Cambridgeshire</v>
          </cell>
          <cell r="E3837">
            <v>3081</v>
          </cell>
          <cell r="F3837" t="str">
            <v>Brington CofE Primary School</v>
          </cell>
          <cell r="G3837" t="str">
            <v>Maintained</v>
          </cell>
          <cell r="H3837" t="str">
            <v>Voluntary controlled school</v>
          </cell>
          <cell r="I3837">
            <v>7781</v>
          </cell>
          <cell r="J3837">
            <v>16450.199999999997</v>
          </cell>
        </row>
        <row r="3838">
          <cell r="B3838">
            <v>8733301</v>
          </cell>
          <cell r="C3838">
            <v>873</v>
          </cell>
          <cell r="D3838" t="str">
            <v>Cambridgeshire</v>
          </cell>
          <cell r="E3838">
            <v>3301</v>
          </cell>
          <cell r="F3838" t="str">
            <v>Barton CofE VA Primary School</v>
          </cell>
          <cell r="G3838" t="str">
            <v>Maintained</v>
          </cell>
          <cell r="H3838" t="str">
            <v>Voluntary aided school</v>
          </cell>
          <cell r="I3838">
            <v>10504</v>
          </cell>
          <cell r="J3838">
            <v>19562.399999999998</v>
          </cell>
        </row>
        <row r="3839">
          <cell r="B3839">
            <v>8733308</v>
          </cell>
          <cell r="C3839">
            <v>873</v>
          </cell>
          <cell r="D3839" t="str">
            <v>Cambridgeshire</v>
          </cell>
          <cell r="E3839">
            <v>3308</v>
          </cell>
          <cell r="F3839" t="str">
            <v>Elsworth CofE VA Primary School</v>
          </cell>
          <cell r="G3839" t="str">
            <v>Maintained</v>
          </cell>
          <cell r="H3839" t="str">
            <v>Voluntary aided school</v>
          </cell>
          <cell r="I3839">
            <v>12190</v>
          </cell>
          <cell r="J3839">
            <v>21118.5</v>
          </cell>
        </row>
        <row r="3840">
          <cell r="B3840">
            <v>8733310</v>
          </cell>
          <cell r="C3840">
            <v>873</v>
          </cell>
          <cell r="D3840" t="str">
            <v>Cambridgeshire</v>
          </cell>
          <cell r="E3840">
            <v>3310</v>
          </cell>
          <cell r="F3840" t="str">
            <v>Great and Little Shelford CofE (Aided) Primary School</v>
          </cell>
          <cell r="G3840" t="str">
            <v>Maintained</v>
          </cell>
          <cell r="H3840" t="str">
            <v>Voluntary aided school</v>
          </cell>
          <cell r="I3840">
            <v>19711</v>
          </cell>
          <cell r="J3840">
            <v>32455.8</v>
          </cell>
        </row>
        <row r="3841">
          <cell r="B3841">
            <v>8733317</v>
          </cell>
          <cell r="C3841">
            <v>873</v>
          </cell>
          <cell r="D3841" t="str">
            <v>Cambridgeshire</v>
          </cell>
          <cell r="E3841">
            <v>3317</v>
          </cell>
          <cell r="F3841" t="str">
            <v>Linton CofE Infant School</v>
          </cell>
          <cell r="G3841" t="str">
            <v>Maintained</v>
          </cell>
          <cell r="H3841" t="str">
            <v>Voluntary aided school</v>
          </cell>
          <cell r="I3841">
            <v>37477</v>
          </cell>
          <cell r="J3841">
            <v>57575.7</v>
          </cell>
        </row>
        <row r="3842">
          <cell r="B3842">
            <v>8733325</v>
          </cell>
          <cell r="C3842">
            <v>873</v>
          </cell>
          <cell r="D3842" t="str">
            <v>Cambridgeshire</v>
          </cell>
          <cell r="E3842">
            <v>3325</v>
          </cell>
          <cell r="F3842" t="str">
            <v>Teversham CofE VA Primary School</v>
          </cell>
          <cell r="G3842" t="str">
            <v>Maintained</v>
          </cell>
          <cell r="H3842" t="str">
            <v>Voluntary aided school</v>
          </cell>
          <cell r="I3842">
            <v>10893</v>
          </cell>
          <cell r="J3842">
            <v>18228.599999999999</v>
          </cell>
        </row>
        <row r="3843">
          <cell r="B3843">
            <v>8733331</v>
          </cell>
          <cell r="C3843">
            <v>873</v>
          </cell>
          <cell r="D3843" t="str">
            <v>Cambridgeshire</v>
          </cell>
          <cell r="E3843">
            <v>3331</v>
          </cell>
          <cell r="F3843" t="str">
            <v>Petersfield CofE Aided Primary School</v>
          </cell>
          <cell r="G3843" t="str">
            <v>Maintained</v>
          </cell>
          <cell r="H3843" t="str">
            <v>Voluntary aided school</v>
          </cell>
          <cell r="I3843">
            <v>11153</v>
          </cell>
          <cell r="J3843">
            <v>20229.3</v>
          </cell>
        </row>
        <row r="3844">
          <cell r="B3844">
            <v>8733350</v>
          </cell>
          <cell r="C3844">
            <v>873</v>
          </cell>
          <cell r="D3844" t="str">
            <v>Cambridgeshire</v>
          </cell>
          <cell r="E3844">
            <v>3350</v>
          </cell>
          <cell r="F3844" t="str">
            <v>Park Street CofE Primary School</v>
          </cell>
          <cell r="G3844" t="str">
            <v>Maintained</v>
          </cell>
          <cell r="H3844" t="str">
            <v>Voluntary aided school</v>
          </cell>
          <cell r="I3844">
            <v>11282</v>
          </cell>
          <cell r="J3844">
            <v>16005.599999999999</v>
          </cell>
        </row>
        <row r="3845">
          <cell r="B3845">
            <v>8733356</v>
          </cell>
          <cell r="C3845">
            <v>873</v>
          </cell>
          <cell r="D3845" t="str">
            <v>Cambridgeshire</v>
          </cell>
          <cell r="E3845">
            <v>3356</v>
          </cell>
          <cell r="F3845" t="str">
            <v>St Pauls CofE VA Primary School</v>
          </cell>
          <cell r="G3845" t="str">
            <v>Maintained</v>
          </cell>
          <cell r="H3845" t="str">
            <v>Voluntary aided school</v>
          </cell>
          <cell r="I3845">
            <v>13357</v>
          </cell>
          <cell r="J3845">
            <v>19340.099999999999</v>
          </cell>
        </row>
        <row r="3846">
          <cell r="B3846">
            <v>8733358</v>
          </cell>
          <cell r="C3846">
            <v>873</v>
          </cell>
          <cell r="D3846" t="str">
            <v>Cambridgeshire</v>
          </cell>
          <cell r="E3846">
            <v>3358</v>
          </cell>
          <cell r="F3846" t="str">
            <v>St Philip's CofE Aided Primary School</v>
          </cell>
          <cell r="G3846" t="str">
            <v>Maintained</v>
          </cell>
          <cell r="H3846" t="str">
            <v>Voluntary aided school</v>
          </cell>
          <cell r="I3846">
            <v>22694</v>
          </cell>
          <cell r="J3846">
            <v>34678.799999999996</v>
          </cell>
        </row>
        <row r="3847">
          <cell r="B3847">
            <v>8733360</v>
          </cell>
          <cell r="C3847">
            <v>873</v>
          </cell>
          <cell r="D3847" t="str">
            <v>Cambridgeshire</v>
          </cell>
          <cell r="E3847">
            <v>3360</v>
          </cell>
          <cell r="F3847" t="str">
            <v>St Alban's Catholic Primary School</v>
          </cell>
          <cell r="G3847" t="str">
            <v>Maintained</v>
          </cell>
          <cell r="H3847" t="str">
            <v>Voluntary aided school</v>
          </cell>
          <cell r="I3847">
            <v>21786</v>
          </cell>
          <cell r="J3847">
            <v>36234.899999999994</v>
          </cell>
        </row>
        <row r="3848">
          <cell r="B3848">
            <v>8733368</v>
          </cell>
          <cell r="C3848">
            <v>873</v>
          </cell>
          <cell r="D3848" t="str">
            <v>Cambridgeshire</v>
          </cell>
          <cell r="E3848">
            <v>3368</v>
          </cell>
          <cell r="F3848" t="str">
            <v>The Elton CofE Primary School of the Foundation of Frances and Jane Proby</v>
          </cell>
          <cell r="G3848" t="str">
            <v>Maintained</v>
          </cell>
          <cell r="H3848" t="str">
            <v>Voluntary aided school</v>
          </cell>
          <cell r="I3848">
            <v>15561</v>
          </cell>
          <cell r="J3848">
            <v>25342.199999999997</v>
          </cell>
        </row>
        <row r="3849">
          <cell r="B3849">
            <v>8733373</v>
          </cell>
          <cell r="C3849">
            <v>873</v>
          </cell>
          <cell r="D3849" t="str">
            <v>Cambridgeshire</v>
          </cell>
          <cell r="E3849">
            <v>3373</v>
          </cell>
          <cell r="F3849" t="str">
            <v>Abbots Ripton CofE Primary School</v>
          </cell>
          <cell r="G3849" t="str">
            <v>Maintained</v>
          </cell>
          <cell r="H3849" t="str">
            <v>Voluntary aided school</v>
          </cell>
          <cell r="I3849">
            <v>11671</v>
          </cell>
          <cell r="J3849">
            <v>18228.599999999999</v>
          </cell>
        </row>
        <row r="3850">
          <cell r="B3850">
            <v>8743374</v>
          </cell>
          <cell r="C3850">
            <v>874</v>
          </cell>
          <cell r="D3850" t="str">
            <v>Peterborough</v>
          </cell>
          <cell r="E3850">
            <v>3374</v>
          </cell>
          <cell r="F3850" t="str">
            <v>Peakirk-Cum-Glinton CofE Primary School</v>
          </cell>
          <cell r="G3850" t="str">
            <v>Maintained</v>
          </cell>
          <cell r="H3850" t="str">
            <v>Voluntary aided school</v>
          </cell>
          <cell r="I3850">
            <v>21397</v>
          </cell>
          <cell r="J3850">
            <v>35123.399999999994</v>
          </cell>
        </row>
        <row r="3851">
          <cell r="B3851">
            <v>8743376</v>
          </cell>
          <cell r="C3851">
            <v>874</v>
          </cell>
          <cell r="D3851" t="str">
            <v>Peterborough</v>
          </cell>
          <cell r="E3851">
            <v>3376</v>
          </cell>
          <cell r="F3851" t="str">
            <v>All Saints' CofE (Aided) Primary School</v>
          </cell>
          <cell r="G3851" t="str">
            <v>Maintained</v>
          </cell>
          <cell r="H3851" t="str">
            <v>Voluntary aided school</v>
          </cell>
          <cell r="I3851">
            <v>38125</v>
          </cell>
          <cell r="J3851">
            <v>61577.1</v>
          </cell>
        </row>
        <row r="3852">
          <cell r="B3852">
            <v>8743380</v>
          </cell>
          <cell r="C3852">
            <v>874</v>
          </cell>
          <cell r="D3852" t="str">
            <v>Peterborough</v>
          </cell>
          <cell r="E3852">
            <v>3380</v>
          </cell>
          <cell r="F3852" t="str">
            <v>St John's Church School</v>
          </cell>
          <cell r="G3852" t="str">
            <v>Maintained</v>
          </cell>
          <cell r="H3852" t="str">
            <v>Voluntary aided school</v>
          </cell>
          <cell r="I3852">
            <v>27881</v>
          </cell>
          <cell r="J3852">
            <v>39791.699999999997</v>
          </cell>
        </row>
        <row r="3853">
          <cell r="B3853">
            <v>8735200</v>
          </cell>
          <cell r="C3853">
            <v>873</v>
          </cell>
          <cell r="D3853" t="str">
            <v>Cambridgeshire</v>
          </cell>
          <cell r="E3853">
            <v>5200</v>
          </cell>
          <cell r="F3853" t="str">
            <v>St Helen's Primary School</v>
          </cell>
          <cell r="G3853" t="str">
            <v>Maintained</v>
          </cell>
          <cell r="H3853" t="str">
            <v>Foundation school</v>
          </cell>
          <cell r="I3853">
            <v>16469</v>
          </cell>
          <cell r="J3853">
            <v>28454.399999999998</v>
          </cell>
        </row>
        <row r="3854">
          <cell r="B3854">
            <v>8747020</v>
          </cell>
          <cell r="C3854">
            <v>874</v>
          </cell>
          <cell r="D3854" t="str">
            <v>Peterborough</v>
          </cell>
          <cell r="E3854">
            <v>7020</v>
          </cell>
          <cell r="F3854" t="str">
            <v>Heltwate School</v>
          </cell>
          <cell r="G3854" t="str">
            <v>Maintained</v>
          </cell>
          <cell r="H3854" t="str">
            <v>Community special school</v>
          </cell>
          <cell r="I3854">
            <v>3891</v>
          </cell>
          <cell r="J3854">
            <v>6002.0999999999995</v>
          </cell>
        </row>
        <row r="3855">
          <cell r="B3855">
            <v>8737023</v>
          </cell>
          <cell r="C3855">
            <v>873</v>
          </cell>
          <cell r="D3855" t="str">
            <v>Cambridgeshire</v>
          </cell>
          <cell r="E3855">
            <v>7023</v>
          </cell>
          <cell r="F3855" t="str">
            <v>Samuel Pepys School</v>
          </cell>
          <cell r="G3855" t="str">
            <v>Maintained</v>
          </cell>
          <cell r="H3855" t="str">
            <v>Community special school</v>
          </cell>
          <cell r="I3855">
            <v>4409</v>
          </cell>
          <cell r="J3855">
            <v>6668.9999999999991</v>
          </cell>
        </row>
        <row r="3856">
          <cell r="B3856">
            <v>8772013</v>
          </cell>
          <cell r="C3856">
            <v>877</v>
          </cell>
          <cell r="D3856" t="str">
            <v>Warrington</v>
          </cell>
          <cell r="E3856">
            <v>2013</v>
          </cell>
          <cell r="F3856" t="str">
            <v>Bewsey Lodge Primary School</v>
          </cell>
          <cell r="G3856" t="str">
            <v>Maintained</v>
          </cell>
          <cell r="H3856" t="str">
            <v>Community school</v>
          </cell>
          <cell r="I3856">
            <v>20230</v>
          </cell>
          <cell r="J3856">
            <v>34901.1</v>
          </cell>
        </row>
        <row r="3857">
          <cell r="B3857">
            <v>8772015</v>
          </cell>
          <cell r="C3857">
            <v>877</v>
          </cell>
          <cell r="D3857" t="str">
            <v>Warrington</v>
          </cell>
          <cell r="E3857">
            <v>2015</v>
          </cell>
          <cell r="F3857" t="str">
            <v>Dallam Community Primary School</v>
          </cell>
          <cell r="G3857" t="str">
            <v>Maintained</v>
          </cell>
          <cell r="H3857" t="str">
            <v>Community school</v>
          </cell>
          <cell r="I3857">
            <v>10374</v>
          </cell>
          <cell r="J3857">
            <v>14449.499999999998</v>
          </cell>
        </row>
        <row r="3858">
          <cell r="B3858">
            <v>8962055</v>
          </cell>
          <cell r="C3858">
            <v>896</v>
          </cell>
          <cell r="D3858" t="str">
            <v>Cheshire West and Chester</v>
          </cell>
          <cell r="E3858">
            <v>2055</v>
          </cell>
          <cell r="F3858" t="str">
            <v>Newton Primary School</v>
          </cell>
          <cell r="G3858" t="str">
            <v>Maintained</v>
          </cell>
          <cell r="H3858" t="str">
            <v>Community school</v>
          </cell>
          <cell r="I3858">
            <v>39551</v>
          </cell>
          <cell r="J3858">
            <v>65578.5</v>
          </cell>
        </row>
        <row r="3859">
          <cell r="B3859">
            <v>8962065</v>
          </cell>
          <cell r="C3859">
            <v>896</v>
          </cell>
          <cell r="D3859" t="str">
            <v>Cheshire West and Chester</v>
          </cell>
          <cell r="E3859">
            <v>2065</v>
          </cell>
          <cell r="F3859" t="str">
            <v>J H Godwin Primary School</v>
          </cell>
          <cell r="G3859" t="str">
            <v>Maintained</v>
          </cell>
          <cell r="H3859" t="str">
            <v>Community school</v>
          </cell>
          <cell r="I3859">
            <v>11023</v>
          </cell>
          <cell r="J3859">
            <v>18450.899999999998</v>
          </cell>
        </row>
        <row r="3860">
          <cell r="B3860">
            <v>8962066</v>
          </cell>
          <cell r="C3860">
            <v>896</v>
          </cell>
          <cell r="D3860" t="str">
            <v>Cheshire West and Chester</v>
          </cell>
          <cell r="E3860">
            <v>2066</v>
          </cell>
          <cell r="F3860" t="str">
            <v>Belgrave Primary School</v>
          </cell>
          <cell r="G3860" t="str">
            <v>Maintained</v>
          </cell>
          <cell r="H3860" t="str">
            <v>Community school</v>
          </cell>
          <cell r="I3860">
            <v>22175</v>
          </cell>
          <cell r="J3860">
            <v>38457.899999999994</v>
          </cell>
        </row>
        <row r="3861">
          <cell r="B3861">
            <v>8962100</v>
          </cell>
          <cell r="C3861">
            <v>896</v>
          </cell>
          <cell r="D3861" t="str">
            <v>Cheshire West and Chester</v>
          </cell>
          <cell r="E3861">
            <v>2100</v>
          </cell>
          <cell r="F3861" t="str">
            <v>Neston Primary School</v>
          </cell>
          <cell r="G3861" t="str">
            <v>Maintained</v>
          </cell>
          <cell r="H3861" t="str">
            <v>Community school</v>
          </cell>
          <cell r="I3861">
            <v>11542</v>
          </cell>
          <cell r="J3861">
            <v>19784.699999999997</v>
          </cell>
        </row>
        <row r="3862">
          <cell r="B3862">
            <v>8772103</v>
          </cell>
          <cell r="C3862">
            <v>877</v>
          </cell>
          <cell r="D3862" t="str">
            <v>Warrington</v>
          </cell>
          <cell r="E3862">
            <v>2103</v>
          </cell>
          <cell r="F3862" t="str">
            <v>Bradshaw Community Primary School</v>
          </cell>
          <cell r="G3862" t="str">
            <v>Maintained</v>
          </cell>
          <cell r="H3862" t="str">
            <v>Community school</v>
          </cell>
          <cell r="I3862">
            <v>17377</v>
          </cell>
          <cell r="J3862">
            <v>28232.1</v>
          </cell>
        </row>
        <row r="3863">
          <cell r="B3863">
            <v>8762104</v>
          </cell>
          <cell r="C3863">
            <v>876</v>
          </cell>
          <cell r="D3863" t="str">
            <v>Halton</v>
          </cell>
          <cell r="E3863">
            <v>2104</v>
          </cell>
          <cell r="F3863" t="str">
            <v>Moore Primary School</v>
          </cell>
          <cell r="G3863" t="str">
            <v>Maintained</v>
          </cell>
          <cell r="H3863" t="str">
            <v>Community school</v>
          </cell>
          <cell r="I3863">
            <v>18285</v>
          </cell>
          <cell r="J3863">
            <v>31121.999999999996</v>
          </cell>
        </row>
        <row r="3864">
          <cell r="B3864">
            <v>8762107</v>
          </cell>
          <cell r="C3864">
            <v>876</v>
          </cell>
          <cell r="D3864" t="str">
            <v>Halton</v>
          </cell>
          <cell r="E3864">
            <v>2107</v>
          </cell>
          <cell r="F3864" t="str">
            <v>Victoria Road Primary School</v>
          </cell>
          <cell r="G3864" t="str">
            <v>Maintained</v>
          </cell>
          <cell r="H3864" t="str">
            <v>Community school</v>
          </cell>
          <cell r="I3864">
            <v>17247</v>
          </cell>
          <cell r="J3864">
            <v>26231.399999999998</v>
          </cell>
        </row>
        <row r="3865">
          <cell r="B3865">
            <v>8962108</v>
          </cell>
          <cell r="C3865">
            <v>896</v>
          </cell>
          <cell r="D3865" t="str">
            <v>Cheshire West and Chester</v>
          </cell>
          <cell r="E3865">
            <v>2108</v>
          </cell>
          <cell r="F3865" t="str">
            <v>Aston by Sutton Primary School</v>
          </cell>
          <cell r="G3865" t="str">
            <v>Maintained</v>
          </cell>
          <cell r="H3865" t="str">
            <v>Community school</v>
          </cell>
          <cell r="I3865">
            <v>8559</v>
          </cell>
          <cell r="J3865">
            <v>16005.599999999999</v>
          </cell>
        </row>
        <row r="3866">
          <cell r="B3866">
            <v>8962111</v>
          </cell>
          <cell r="C3866">
            <v>896</v>
          </cell>
          <cell r="D3866" t="str">
            <v>Cheshire West and Chester</v>
          </cell>
          <cell r="E3866">
            <v>2111</v>
          </cell>
          <cell r="F3866" t="str">
            <v>Kingsley Community Primary School and Nursery</v>
          </cell>
          <cell r="G3866" t="str">
            <v>Maintained</v>
          </cell>
          <cell r="H3866" t="str">
            <v>Community school</v>
          </cell>
          <cell r="I3866">
            <v>14265</v>
          </cell>
          <cell r="J3866">
            <v>25564.499999999996</v>
          </cell>
        </row>
        <row r="3867">
          <cell r="B3867">
            <v>8772112</v>
          </cell>
          <cell r="C3867">
            <v>877</v>
          </cell>
          <cell r="D3867" t="str">
            <v>Warrington</v>
          </cell>
          <cell r="E3867">
            <v>2112</v>
          </cell>
          <cell r="F3867" t="str">
            <v>Stockton Heath Primary School</v>
          </cell>
          <cell r="G3867" t="str">
            <v>Maintained</v>
          </cell>
          <cell r="H3867" t="str">
            <v>Community school</v>
          </cell>
          <cell r="I3867">
            <v>36828</v>
          </cell>
          <cell r="J3867">
            <v>60910.2</v>
          </cell>
        </row>
        <row r="3868">
          <cell r="B3868">
            <v>8962113</v>
          </cell>
          <cell r="C3868">
            <v>896</v>
          </cell>
          <cell r="D3868" t="str">
            <v>Cheshire West and Chester</v>
          </cell>
          <cell r="E3868">
            <v>2113</v>
          </cell>
          <cell r="F3868" t="str">
            <v>Whitley Village School</v>
          </cell>
          <cell r="G3868" t="str">
            <v>Maintained</v>
          </cell>
          <cell r="H3868" t="str">
            <v>Community school</v>
          </cell>
          <cell r="I3868">
            <v>7133</v>
          </cell>
          <cell r="J3868">
            <v>11115</v>
          </cell>
        </row>
        <row r="3869">
          <cell r="B3869">
            <v>8962115</v>
          </cell>
          <cell r="C3869">
            <v>896</v>
          </cell>
          <cell r="D3869" t="str">
            <v>Cheshire West and Chester</v>
          </cell>
          <cell r="E3869">
            <v>2115</v>
          </cell>
          <cell r="F3869" t="str">
            <v>Manley Village School</v>
          </cell>
          <cell r="G3869" t="str">
            <v>Maintained</v>
          </cell>
          <cell r="H3869" t="str">
            <v>Community school</v>
          </cell>
          <cell r="I3869">
            <v>3891</v>
          </cell>
          <cell r="J3869">
            <v>4668.2999999999993</v>
          </cell>
        </row>
        <row r="3870">
          <cell r="B3870">
            <v>8772117</v>
          </cell>
          <cell r="C3870">
            <v>877</v>
          </cell>
          <cell r="D3870" t="str">
            <v>Warrington</v>
          </cell>
          <cell r="E3870">
            <v>2117</v>
          </cell>
          <cell r="F3870" t="str">
            <v>The Cobbs Infant and Nursery School</v>
          </cell>
          <cell r="G3870" t="str">
            <v>Maintained</v>
          </cell>
          <cell r="H3870" t="str">
            <v>Community school</v>
          </cell>
          <cell r="I3870">
            <v>55501</v>
          </cell>
          <cell r="J3870">
            <v>89142.299999999988</v>
          </cell>
        </row>
        <row r="3871">
          <cell r="B3871">
            <v>8762118</v>
          </cell>
          <cell r="C3871">
            <v>876</v>
          </cell>
          <cell r="D3871" t="str">
            <v>Halton</v>
          </cell>
          <cell r="E3871">
            <v>2118</v>
          </cell>
          <cell r="F3871" t="str">
            <v>Weston Point Community Primary School</v>
          </cell>
          <cell r="G3871" t="str">
            <v>Maintained</v>
          </cell>
          <cell r="H3871" t="str">
            <v>Community school</v>
          </cell>
          <cell r="I3871">
            <v>11153</v>
          </cell>
          <cell r="J3871">
            <v>19562.399999999998</v>
          </cell>
        </row>
        <row r="3872">
          <cell r="B3872">
            <v>8962119</v>
          </cell>
          <cell r="C3872">
            <v>896</v>
          </cell>
          <cell r="D3872" t="str">
            <v>Cheshire West and Chester</v>
          </cell>
          <cell r="E3872">
            <v>2119</v>
          </cell>
          <cell r="F3872" t="str">
            <v>Alvanley Primary School</v>
          </cell>
          <cell r="G3872" t="str">
            <v>Maintained</v>
          </cell>
          <cell r="H3872" t="str">
            <v>Community school</v>
          </cell>
          <cell r="I3872">
            <v>5966</v>
          </cell>
          <cell r="J3872">
            <v>10003.5</v>
          </cell>
        </row>
        <row r="3873">
          <cell r="B3873">
            <v>8962123</v>
          </cell>
          <cell r="C3873">
            <v>896</v>
          </cell>
          <cell r="D3873" t="str">
            <v>Cheshire West and Chester</v>
          </cell>
          <cell r="E3873">
            <v>2123</v>
          </cell>
          <cell r="F3873" t="str">
            <v>Helsby Hillside Primary School</v>
          </cell>
          <cell r="G3873" t="str">
            <v>Maintained</v>
          </cell>
          <cell r="H3873" t="str">
            <v>Community school</v>
          </cell>
          <cell r="I3873">
            <v>17118</v>
          </cell>
          <cell r="J3873">
            <v>28232.1</v>
          </cell>
        </row>
        <row r="3874">
          <cell r="B3874">
            <v>8952129</v>
          </cell>
          <cell r="C3874">
            <v>895</v>
          </cell>
          <cell r="D3874" t="str">
            <v>Cheshire East</v>
          </cell>
          <cell r="E3874">
            <v>2129</v>
          </cell>
          <cell r="F3874" t="str">
            <v>Alderley Edge Community Primary School</v>
          </cell>
          <cell r="G3874" t="str">
            <v>Maintained</v>
          </cell>
          <cell r="H3874" t="str">
            <v>Community school</v>
          </cell>
          <cell r="I3874">
            <v>21527</v>
          </cell>
          <cell r="J3874">
            <v>37791</v>
          </cell>
        </row>
        <row r="3875">
          <cell r="B3875">
            <v>8952131</v>
          </cell>
          <cell r="C3875">
            <v>895</v>
          </cell>
          <cell r="D3875" t="str">
            <v>Cheshire East</v>
          </cell>
          <cell r="E3875">
            <v>2131</v>
          </cell>
          <cell r="F3875" t="str">
            <v>Styal Primary School</v>
          </cell>
          <cell r="G3875" t="str">
            <v>Maintained</v>
          </cell>
          <cell r="H3875" t="str">
            <v>Community school</v>
          </cell>
          <cell r="I3875">
            <v>10504</v>
          </cell>
          <cell r="J3875">
            <v>16672.5</v>
          </cell>
        </row>
        <row r="3876">
          <cell r="B3876">
            <v>8952152</v>
          </cell>
          <cell r="C3876">
            <v>895</v>
          </cell>
          <cell r="D3876" t="str">
            <v>Cheshire East</v>
          </cell>
          <cell r="E3876">
            <v>2152</v>
          </cell>
          <cell r="F3876" t="str">
            <v>Lower Park School</v>
          </cell>
          <cell r="G3876" t="str">
            <v>Maintained</v>
          </cell>
          <cell r="H3876" t="str">
            <v>Community school</v>
          </cell>
          <cell r="I3876">
            <v>28788</v>
          </cell>
          <cell r="J3876">
            <v>50684.399999999994</v>
          </cell>
        </row>
        <row r="3877">
          <cell r="B3877">
            <v>8952161</v>
          </cell>
          <cell r="C3877">
            <v>895</v>
          </cell>
          <cell r="D3877" t="str">
            <v>Cheshire East</v>
          </cell>
          <cell r="E3877">
            <v>2161</v>
          </cell>
          <cell r="F3877" t="str">
            <v>Lindow Community Primary School</v>
          </cell>
          <cell r="G3877" t="str">
            <v>Maintained</v>
          </cell>
          <cell r="H3877" t="str">
            <v>Community school</v>
          </cell>
          <cell r="I3877">
            <v>19452</v>
          </cell>
          <cell r="J3877">
            <v>32455.8</v>
          </cell>
        </row>
        <row r="3878">
          <cell r="B3878">
            <v>8952163</v>
          </cell>
          <cell r="C3878">
            <v>895</v>
          </cell>
          <cell r="D3878" t="str">
            <v>Cheshire East</v>
          </cell>
          <cell r="E3878">
            <v>2163</v>
          </cell>
          <cell r="F3878" t="str">
            <v>Buglawton Primary School</v>
          </cell>
          <cell r="G3878" t="str">
            <v>Maintained</v>
          </cell>
          <cell r="H3878" t="str">
            <v>Community school</v>
          </cell>
          <cell r="I3878">
            <v>12968</v>
          </cell>
          <cell r="J3878">
            <v>23119.199999999997</v>
          </cell>
        </row>
        <row r="3879">
          <cell r="B3879">
            <v>8952169</v>
          </cell>
          <cell r="C3879">
            <v>895</v>
          </cell>
          <cell r="D3879" t="str">
            <v>Cheshire East</v>
          </cell>
          <cell r="E3879">
            <v>2169</v>
          </cell>
          <cell r="F3879" t="str">
            <v>Scholar Green Primary School</v>
          </cell>
          <cell r="G3879" t="str">
            <v>Maintained</v>
          </cell>
          <cell r="H3879" t="str">
            <v>Community school</v>
          </cell>
          <cell r="I3879">
            <v>20359</v>
          </cell>
          <cell r="J3879">
            <v>34234.199999999997</v>
          </cell>
        </row>
        <row r="3880">
          <cell r="B3880">
            <v>8952175</v>
          </cell>
          <cell r="C3880">
            <v>895</v>
          </cell>
          <cell r="D3880" t="str">
            <v>Cheshire East</v>
          </cell>
          <cell r="E3880">
            <v>2175</v>
          </cell>
          <cell r="F3880" t="str">
            <v>Havannah Primary School</v>
          </cell>
          <cell r="G3880" t="str">
            <v>Maintained</v>
          </cell>
          <cell r="H3880" t="str">
            <v>Community school</v>
          </cell>
          <cell r="I3880">
            <v>13098</v>
          </cell>
          <cell r="J3880">
            <v>20896.199999999997</v>
          </cell>
        </row>
        <row r="3881">
          <cell r="B3881">
            <v>8962183</v>
          </cell>
          <cell r="C3881">
            <v>896</v>
          </cell>
          <cell r="D3881" t="str">
            <v>Cheshire West and Chester</v>
          </cell>
          <cell r="E3881">
            <v>2183</v>
          </cell>
          <cell r="F3881" t="str">
            <v>Moulton School</v>
          </cell>
          <cell r="G3881" t="str">
            <v>Maintained</v>
          </cell>
          <cell r="H3881" t="str">
            <v>Community school</v>
          </cell>
          <cell r="I3881">
            <v>14135</v>
          </cell>
          <cell r="J3881">
            <v>26009.1</v>
          </cell>
        </row>
        <row r="3882">
          <cell r="B3882">
            <v>8962186</v>
          </cell>
          <cell r="C3882">
            <v>896</v>
          </cell>
          <cell r="D3882" t="str">
            <v>Cheshire West and Chester</v>
          </cell>
          <cell r="E3882">
            <v>2186</v>
          </cell>
          <cell r="F3882" t="str">
            <v>Charles Darwin Community Primary School</v>
          </cell>
          <cell r="G3882" t="str">
            <v>Maintained</v>
          </cell>
          <cell r="H3882" t="str">
            <v>Community school</v>
          </cell>
          <cell r="I3882">
            <v>28399</v>
          </cell>
          <cell r="J3882">
            <v>41347.799999999996</v>
          </cell>
        </row>
        <row r="3883">
          <cell r="B3883">
            <v>8962187</v>
          </cell>
          <cell r="C3883">
            <v>896</v>
          </cell>
          <cell r="D3883" t="str">
            <v>Cheshire West and Chester</v>
          </cell>
          <cell r="E3883">
            <v>2187</v>
          </cell>
          <cell r="F3883" t="str">
            <v>Weaverham Forest Primary School</v>
          </cell>
          <cell r="G3883" t="str">
            <v>Maintained</v>
          </cell>
          <cell r="H3883" t="str">
            <v>Community school</v>
          </cell>
          <cell r="I3883">
            <v>20359</v>
          </cell>
          <cell r="J3883">
            <v>31121.999999999996</v>
          </cell>
        </row>
        <row r="3884">
          <cell r="B3884">
            <v>8962189</v>
          </cell>
          <cell r="C3884">
            <v>896</v>
          </cell>
          <cell r="D3884" t="str">
            <v>Cheshire West and Chester</v>
          </cell>
          <cell r="E3884">
            <v>2189</v>
          </cell>
          <cell r="F3884" t="str">
            <v>Byley Primary School and Nursery</v>
          </cell>
          <cell r="G3884" t="str">
            <v>Maintained</v>
          </cell>
          <cell r="H3884" t="str">
            <v>Community school</v>
          </cell>
          <cell r="I3884">
            <v>7781</v>
          </cell>
          <cell r="J3884">
            <v>12004.199999999999</v>
          </cell>
        </row>
        <row r="3885">
          <cell r="B3885">
            <v>8962190</v>
          </cell>
          <cell r="C3885">
            <v>896</v>
          </cell>
          <cell r="D3885" t="str">
            <v>Cheshire West and Chester</v>
          </cell>
          <cell r="E3885">
            <v>2190</v>
          </cell>
          <cell r="F3885" t="str">
            <v>Wimboldsley Community Primary School</v>
          </cell>
          <cell r="G3885" t="str">
            <v>Maintained</v>
          </cell>
          <cell r="H3885" t="str">
            <v>Community school</v>
          </cell>
          <cell r="I3885">
            <v>10115</v>
          </cell>
          <cell r="J3885">
            <v>20229.3</v>
          </cell>
        </row>
        <row r="3886">
          <cell r="B3886">
            <v>8962191</v>
          </cell>
          <cell r="C3886">
            <v>896</v>
          </cell>
          <cell r="D3886" t="str">
            <v>Cheshire West and Chester</v>
          </cell>
          <cell r="E3886">
            <v>2191</v>
          </cell>
          <cell r="F3886" t="str">
            <v>Winsford High Street Community Primary School</v>
          </cell>
          <cell r="G3886" t="str">
            <v>Maintained</v>
          </cell>
          <cell r="H3886" t="str">
            <v>Community school</v>
          </cell>
          <cell r="I3886">
            <v>32679</v>
          </cell>
          <cell r="J3886">
            <v>53796.6</v>
          </cell>
        </row>
        <row r="3887">
          <cell r="B3887">
            <v>8952201</v>
          </cell>
          <cell r="C3887">
            <v>895</v>
          </cell>
          <cell r="D3887" t="str">
            <v>Cheshire East</v>
          </cell>
          <cell r="E3887">
            <v>2201</v>
          </cell>
          <cell r="F3887" t="str">
            <v>Brierley Primary School</v>
          </cell>
          <cell r="G3887" t="str">
            <v>Maintained</v>
          </cell>
          <cell r="H3887" t="str">
            <v>Community school</v>
          </cell>
          <cell r="I3887">
            <v>15821</v>
          </cell>
          <cell r="J3887">
            <v>21118.5</v>
          </cell>
        </row>
        <row r="3888">
          <cell r="B3888">
            <v>8952220</v>
          </cell>
          <cell r="C3888">
            <v>895</v>
          </cell>
          <cell r="D3888" t="str">
            <v>Cheshire East</v>
          </cell>
          <cell r="E3888">
            <v>2220</v>
          </cell>
          <cell r="F3888" t="str">
            <v>Sound and District Primary School</v>
          </cell>
          <cell r="G3888" t="str">
            <v>Maintained</v>
          </cell>
          <cell r="H3888" t="str">
            <v>Community school</v>
          </cell>
          <cell r="I3888">
            <v>16080</v>
          </cell>
          <cell r="J3888">
            <v>23786.1</v>
          </cell>
        </row>
        <row r="3889">
          <cell r="B3889">
            <v>8952225</v>
          </cell>
          <cell r="C3889">
            <v>895</v>
          </cell>
          <cell r="D3889" t="str">
            <v>Cheshire East</v>
          </cell>
          <cell r="E3889">
            <v>2225</v>
          </cell>
          <cell r="F3889" t="str">
            <v>Wrenbury Primary School</v>
          </cell>
          <cell r="G3889" t="str">
            <v>Maintained</v>
          </cell>
          <cell r="H3889" t="str">
            <v>Community school</v>
          </cell>
          <cell r="I3889">
            <v>10245</v>
          </cell>
          <cell r="J3889">
            <v>19117.8</v>
          </cell>
        </row>
        <row r="3890">
          <cell r="B3890">
            <v>8952227</v>
          </cell>
          <cell r="C3890">
            <v>895</v>
          </cell>
          <cell r="D3890" t="str">
            <v>Cheshire East</v>
          </cell>
          <cell r="E3890">
            <v>2227</v>
          </cell>
          <cell r="F3890" t="str">
            <v>Millfields Primary School and Nursery</v>
          </cell>
          <cell r="G3890" t="str">
            <v>Maintained</v>
          </cell>
          <cell r="H3890" t="str">
            <v>Community school</v>
          </cell>
          <cell r="I3890">
            <v>18155</v>
          </cell>
          <cell r="J3890">
            <v>30010.499999999996</v>
          </cell>
        </row>
        <row r="3891">
          <cell r="B3891">
            <v>8952228</v>
          </cell>
          <cell r="C3891">
            <v>895</v>
          </cell>
          <cell r="D3891" t="str">
            <v>Cheshire East</v>
          </cell>
          <cell r="E3891">
            <v>2228</v>
          </cell>
          <cell r="F3891" t="str">
            <v>The Dingle Primary School</v>
          </cell>
          <cell r="G3891" t="str">
            <v>Maintained</v>
          </cell>
          <cell r="H3891" t="str">
            <v>Community school</v>
          </cell>
          <cell r="I3891">
            <v>31771</v>
          </cell>
          <cell r="J3891">
            <v>58020.299999999996</v>
          </cell>
        </row>
        <row r="3892">
          <cell r="B3892">
            <v>8962233</v>
          </cell>
          <cell r="C3892">
            <v>896</v>
          </cell>
          <cell r="D3892" t="str">
            <v>Cheshire West and Chester</v>
          </cell>
          <cell r="E3892">
            <v>2233</v>
          </cell>
          <cell r="F3892" t="str">
            <v>Mickle Trafford Village School</v>
          </cell>
          <cell r="G3892" t="str">
            <v>Maintained</v>
          </cell>
          <cell r="H3892" t="str">
            <v>Community school</v>
          </cell>
          <cell r="I3892">
            <v>19063</v>
          </cell>
          <cell r="J3892">
            <v>32455.8</v>
          </cell>
        </row>
        <row r="3893">
          <cell r="B3893">
            <v>8962235</v>
          </cell>
          <cell r="C3893">
            <v>896</v>
          </cell>
          <cell r="D3893" t="str">
            <v>Cheshire West and Chester</v>
          </cell>
          <cell r="E3893">
            <v>2235</v>
          </cell>
          <cell r="F3893" t="str">
            <v>Cambridge Road Community Primary and Nursery School</v>
          </cell>
          <cell r="G3893" t="str">
            <v>Maintained</v>
          </cell>
          <cell r="H3893" t="str">
            <v>Community school</v>
          </cell>
          <cell r="I3893">
            <v>11671</v>
          </cell>
          <cell r="J3893">
            <v>19784.699999999997</v>
          </cell>
        </row>
        <row r="3894">
          <cell r="B3894">
            <v>8962237</v>
          </cell>
          <cell r="C3894">
            <v>896</v>
          </cell>
          <cell r="D3894" t="str">
            <v>Cheshire West and Chester</v>
          </cell>
          <cell r="E3894">
            <v>2237</v>
          </cell>
          <cell r="F3894" t="str">
            <v>William Stockton Community Primary School</v>
          </cell>
          <cell r="G3894" t="str">
            <v>Maintained</v>
          </cell>
          <cell r="H3894" t="str">
            <v>Community school</v>
          </cell>
          <cell r="I3894">
            <v>21786</v>
          </cell>
          <cell r="J3894">
            <v>29343.599999999999</v>
          </cell>
        </row>
        <row r="3895">
          <cell r="B3895">
            <v>8962239</v>
          </cell>
          <cell r="C3895">
            <v>896</v>
          </cell>
          <cell r="D3895" t="str">
            <v>Cheshire West and Chester</v>
          </cell>
          <cell r="E3895">
            <v>2239</v>
          </cell>
          <cell r="F3895" t="str">
            <v>Westminster Community Primary School</v>
          </cell>
          <cell r="G3895" t="str">
            <v>Maintained</v>
          </cell>
          <cell r="H3895" t="str">
            <v>Community school</v>
          </cell>
          <cell r="I3895">
            <v>7133</v>
          </cell>
          <cell r="J3895">
            <v>11337.3</v>
          </cell>
        </row>
        <row r="3896">
          <cell r="B3896">
            <v>8962240</v>
          </cell>
          <cell r="C3896">
            <v>896</v>
          </cell>
          <cell r="D3896" t="str">
            <v>Cheshire West and Chester</v>
          </cell>
          <cell r="E3896">
            <v>2240</v>
          </cell>
          <cell r="F3896" t="str">
            <v>Whitby Heath Primary School</v>
          </cell>
          <cell r="G3896" t="str">
            <v>Maintained</v>
          </cell>
          <cell r="H3896" t="str">
            <v>Community school</v>
          </cell>
          <cell r="I3896">
            <v>37995</v>
          </cell>
          <cell r="J3896">
            <v>63133.2</v>
          </cell>
        </row>
        <row r="3897">
          <cell r="B3897">
            <v>8962247</v>
          </cell>
          <cell r="C3897">
            <v>896</v>
          </cell>
          <cell r="D3897" t="str">
            <v>Cheshire West and Chester</v>
          </cell>
          <cell r="E3897">
            <v>2247</v>
          </cell>
          <cell r="F3897" t="str">
            <v>Huntington Community Primary School</v>
          </cell>
          <cell r="G3897" t="str">
            <v>Maintained</v>
          </cell>
          <cell r="H3897" t="str">
            <v>Community school</v>
          </cell>
          <cell r="I3897">
            <v>35661</v>
          </cell>
          <cell r="J3897">
            <v>62688.6</v>
          </cell>
        </row>
        <row r="3898">
          <cell r="B3898">
            <v>8952256</v>
          </cell>
          <cell r="C3898">
            <v>895</v>
          </cell>
          <cell r="D3898" t="str">
            <v>Cheshire East</v>
          </cell>
          <cell r="E3898">
            <v>2256</v>
          </cell>
          <cell r="F3898" t="str">
            <v>High Legh Primary School</v>
          </cell>
          <cell r="G3898" t="str">
            <v>Maintained</v>
          </cell>
          <cell r="H3898" t="str">
            <v>Community school</v>
          </cell>
          <cell r="I3898">
            <v>14524</v>
          </cell>
          <cell r="J3898">
            <v>23563.8</v>
          </cell>
        </row>
        <row r="3899">
          <cell r="B3899">
            <v>8962260</v>
          </cell>
          <cell r="C3899">
            <v>896</v>
          </cell>
          <cell r="D3899" t="str">
            <v>Cheshire West and Chester</v>
          </cell>
          <cell r="E3899">
            <v>2260</v>
          </cell>
          <cell r="F3899" t="str">
            <v>Upton Westlea Primary School</v>
          </cell>
          <cell r="G3899" t="str">
            <v>Maintained</v>
          </cell>
          <cell r="H3899" t="str">
            <v>Community school</v>
          </cell>
          <cell r="I3899">
            <v>15821</v>
          </cell>
          <cell r="J3899">
            <v>22230</v>
          </cell>
        </row>
        <row r="3900">
          <cell r="B3900">
            <v>8962268</v>
          </cell>
          <cell r="C3900">
            <v>896</v>
          </cell>
          <cell r="D3900" t="str">
            <v>Cheshire West and Chester</v>
          </cell>
          <cell r="E3900">
            <v>2268</v>
          </cell>
          <cell r="F3900" t="str">
            <v>Sutton Green Primary School</v>
          </cell>
          <cell r="G3900" t="str">
            <v>Maintained</v>
          </cell>
          <cell r="H3900" t="str">
            <v>Community school</v>
          </cell>
          <cell r="I3900">
            <v>16858</v>
          </cell>
          <cell r="J3900">
            <v>31344.3</v>
          </cell>
        </row>
        <row r="3901">
          <cell r="B3901">
            <v>8962272</v>
          </cell>
          <cell r="C3901">
            <v>896</v>
          </cell>
          <cell r="D3901" t="str">
            <v>Cheshire West and Chester</v>
          </cell>
          <cell r="E3901">
            <v>2272</v>
          </cell>
          <cell r="F3901" t="str">
            <v>Waverton Community Primary School</v>
          </cell>
          <cell r="G3901" t="str">
            <v>Maintained</v>
          </cell>
          <cell r="H3901" t="str">
            <v>Community school</v>
          </cell>
          <cell r="I3901">
            <v>18803</v>
          </cell>
          <cell r="J3901">
            <v>31788.899999999998</v>
          </cell>
        </row>
        <row r="3902">
          <cell r="B3902">
            <v>8962273</v>
          </cell>
          <cell r="C3902">
            <v>896</v>
          </cell>
          <cell r="D3902" t="str">
            <v>Cheshire West and Chester</v>
          </cell>
          <cell r="E3902">
            <v>2273</v>
          </cell>
          <cell r="F3902" t="str">
            <v>Farndon Primary School</v>
          </cell>
          <cell r="G3902" t="str">
            <v>Maintained</v>
          </cell>
          <cell r="H3902" t="str">
            <v>Community school</v>
          </cell>
          <cell r="I3902">
            <v>19711</v>
          </cell>
          <cell r="J3902">
            <v>38457.899999999994</v>
          </cell>
        </row>
        <row r="3903">
          <cell r="B3903">
            <v>8962274</v>
          </cell>
          <cell r="C3903">
            <v>896</v>
          </cell>
          <cell r="D3903" t="str">
            <v>Cheshire West and Chester</v>
          </cell>
          <cell r="E3903">
            <v>2274</v>
          </cell>
          <cell r="F3903" t="str">
            <v>Tattenhall Park Primary School</v>
          </cell>
          <cell r="G3903" t="str">
            <v>Maintained</v>
          </cell>
          <cell r="H3903" t="str">
            <v>Community school</v>
          </cell>
          <cell r="I3903">
            <v>20359</v>
          </cell>
          <cell r="J3903">
            <v>32678.1</v>
          </cell>
        </row>
        <row r="3904">
          <cell r="B3904">
            <v>8962275</v>
          </cell>
          <cell r="C3904">
            <v>896</v>
          </cell>
          <cell r="D3904" t="str">
            <v>Cheshire West and Chester</v>
          </cell>
          <cell r="E3904">
            <v>2275</v>
          </cell>
          <cell r="F3904" t="str">
            <v>Ashton Hayes Primary School</v>
          </cell>
          <cell r="G3904" t="str">
            <v>Maintained</v>
          </cell>
          <cell r="H3904" t="str">
            <v>Community school</v>
          </cell>
          <cell r="I3904">
            <v>14394</v>
          </cell>
          <cell r="J3904">
            <v>25786.799999999999</v>
          </cell>
        </row>
        <row r="3905">
          <cell r="B3905">
            <v>8962279</v>
          </cell>
          <cell r="C3905">
            <v>896</v>
          </cell>
          <cell r="D3905" t="str">
            <v>Cheshire West and Chester</v>
          </cell>
          <cell r="E3905">
            <v>2279</v>
          </cell>
          <cell r="F3905" t="str">
            <v>Rossmore School</v>
          </cell>
          <cell r="G3905" t="str">
            <v>Maintained</v>
          </cell>
          <cell r="H3905" t="str">
            <v>Community school</v>
          </cell>
          <cell r="I3905">
            <v>14005</v>
          </cell>
          <cell r="J3905">
            <v>28454.399999999998</v>
          </cell>
        </row>
        <row r="3906">
          <cell r="B3906">
            <v>8762281</v>
          </cell>
          <cell r="C3906">
            <v>876</v>
          </cell>
          <cell r="D3906" t="str">
            <v>Halton</v>
          </cell>
          <cell r="E3906">
            <v>2281</v>
          </cell>
          <cell r="F3906" t="str">
            <v>Weston Primary School</v>
          </cell>
          <cell r="G3906" t="str">
            <v>Maintained</v>
          </cell>
          <cell r="H3906" t="str">
            <v>Community school</v>
          </cell>
          <cell r="I3906">
            <v>20748</v>
          </cell>
          <cell r="J3906">
            <v>35345.699999999997</v>
          </cell>
        </row>
        <row r="3907">
          <cell r="B3907">
            <v>8962282</v>
          </cell>
          <cell r="C3907">
            <v>896</v>
          </cell>
          <cell r="D3907" t="str">
            <v>Cheshire West and Chester</v>
          </cell>
          <cell r="E3907">
            <v>2282</v>
          </cell>
          <cell r="F3907" t="str">
            <v>Frodsham Weaver Vale Primary School</v>
          </cell>
          <cell r="G3907" t="str">
            <v>Maintained</v>
          </cell>
          <cell r="H3907" t="str">
            <v>Community school</v>
          </cell>
          <cell r="I3907">
            <v>7781</v>
          </cell>
          <cell r="J3907">
            <v>12004.199999999999</v>
          </cell>
        </row>
        <row r="3908">
          <cell r="B3908">
            <v>8762283</v>
          </cell>
          <cell r="C3908">
            <v>876</v>
          </cell>
          <cell r="D3908" t="str">
            <v>Halton</v>
          </cell>
          <cell r="E3908">
            <v>2283</v>
          </cell>
          <cell r="F3908" t="str">
            <v>Castle View Primary School</v>
          </cell>
          <cell r="G3908" t="str">
            <v>Maintained</v>
          </cell>
          <cell r="H3908" t="str">
            <v>Community school</v>
          </cell>
          <cell r="I3908">
            <v>5836</v>
          </cell>
          <cell r="J3908">
            <v>8002.7999999999993</v>
          </cell>
        </row>
        <row r="3909">
          <cell r="B3909">
            <v>8962288</v>
          </cell>
          <cell r="C3909">
            <v>896</v>
          </cell>
          <cell r="D3909" t="str">
            <v>Cheshire West and Chester</v>
          </cell>
          <cell r="E3909">
            <v>2288</v>
          </cell>
          <cell r="F3909" t="str">
            <v>Hartford Primary School</v>
          </cell>
          <cell r="G3909" t="str">
            <v>Maintained</v>
          </cell>
          <cell r="H3909" t="str">
            <v>Community school</v>
          </cell>
          <cell r="I3909">
            <v>32679</v>
          </cell>
          <cell r="J3909">
            <v>54463.499999999993</v>
          </cell>
        </row>
        <row r="3910">
          <cell r="B3910">
            <v>8762295</v>
          </cell>
          <cell r="C3910">
            <v>876</v>
          </cell>
          <cell r="D3910" t="str">
            <v>Halton</v>
          </cell>
          <cell r="E3910">
            <v>2295</v>
          </cell>
          <cell r="F3910" t="str">
            <v>The Brow Community Primary School</v>
          </cell>
          <cell r="G3910" t="str">
            <v>Maintained</v>
          </cell>
          <cell r="H3910" t="str">
            <v>Community school</v>
          </cell>
          <cell r="I3910">
            <v>7392</v>
          </cell>
          <cell r="J3910">
            <v>11337.3</v>
          </cell>
        </row>
        <row r="3911">
          <cell r="B3911">
            <v>8762297</v>
          </cell>
          <cell r="C3911">
            <v>876</v>
          </cell>
          <cell r="D3911" t="str">
            <v>Halton</v>
          </cell>
          <cell r="E3911">
            <v>2297</v>
          </cell>
          <cell r="F3911" t="str">
            <v>Woodside Primary School</v>
          </cell>
          <cell r="G3911" t="str">
            <v>Maintained</v>
          </cell>
          <cell r="H3911" t="str">
            <v>Community school</v>
          </cell>
          <cell r="I3911">
            <v>3891</v>
          </cell>
          <cell r="J3911">
            <v>3334.4999999999995</v>
          </cell>
        </row>
        <row r="3912">
          <cell r="B3912">
            <v>8962298</v>
          </cell>
          <cell r="C3912">
            <v>896</v>
          </cell>
          <cell r="D3912" t="str">
            <v>Cheshire West and Chester</v>
          </cell>
          <cell r="E3912">
            <v>2298</v>
          </cell>
          <cell r="F3912" t="str">
            <v>Parkgate Primary School</v>
          </cell>
          <cell r="G3912" t="str">
            <v>Maintained</v>
          </cell>
          <cell r="H3912" t="str">
            <v>Community school</v>
          </cell>
          <cell r="I3912">
            <v>16858</v>
          </cell>
          <cell r="J3912">
            <v>26453.699999999997</v>
          </cell>
        </row>
        <row r="3913">
          <cell r="B3913">
            <v>8962301</v>
          </cell>
          <cell r="C3913">
            <v>896</v>
          </cell>
          <cell r="D3913" t="str">
            <v>Cheshire West and Chester</v>
          </cell>
          <cell r="E3913">
            <v>2301</v>
          </cell>
          <cell r="F3913" t="str">
            <v>Horn's Mill Primary School</v>
          </cell>
          <cell r="G3913" t="str">
            <v>Maintained</v>
          </cell>
          <cell r="H3913" t="str">
            <v>Community school</v>
          </cell>
          <cell r="I3913">
            <v>19711</v>
          </cell>
          <cell r="J3913">
            <v>34011.899999999994</v>
          </cell>
        </row>
        <row r="3914">
          <cell r="B3914">
            <v>8962311</v>
          </cell>
          <cell r="C3914">
            <v>896</v>
          </cell>
          <cell r="D3914" t="str">
            <v>Cheshire West and Chester</v>
          </cell>
          <cell r="E3914">
            <v>2311</v>
          </cell>
          <cell r="F3914" t="str">
            <v>Darnhall Primary School</v>
          </cell>
          <cell r="G3914" t="str">
            <v>Maintained</v>
          </cell>
          <cell r="H3914" t="str">
            <v>Community school</v>
          </cell>
          <cell r="I3914">
            <v>16729</v>
          </cell>
          <cell r="J3914">
            <v>26898.3</v>
          </cell>
        </row>
        <row r="3915">
          <cell r="B3915">
            <v>8772317</v>
          </cell>
          <cell r="C3915">
            <v>877</v>
          </cell>
          <cell r="D3915" t="str">
            <v>Warrington</v>
          </cell>
          <cell r="E3915">
            <v>2317</v>
          </cell>
          <cell r="F3915" t="str">
            <v>Appleton Thorn Primary School</v>
          </cell>
          <cell r="G3915" t="str">
            <v>Maintained</v>
          </cell>
          <cell r="H3915" t="str">
            <v>Community school</v>
          </cell>
          <cell r="I3915">
            <v>20748</v>
          </cell>
          <cell r="J3915">
            <v>33122.699999999997</v>
          </cell>
        </row>
        <row r="3916">
          <cell r="B3916">
            <v>8762325</v>
          </cell>
          <cell r="C3916">
            <v>876</v>
          </cell>
          <cell r="D3916" t="str">
            <v>Halton</v>
          </cell>
          <cell r="E3916">
            <v>2325</v>
          </cell>
          <cell r="F3916" t="str">
            <v>Pewithall  School</v>
          </cell>
          <cell r="G3916" t="str">
            <v>Maintained</v>
          </cell>
          <cell r="H3916" t="str">
            <v>Community school</v>
          </cell>
          <cell r="I3916">
            <v>18414</v>
          </cell>
          <cell r="J3916">
            <v>30677.399999999998</v>
          </cell>
        </row>
        <row r="3917">
          <cell r="B3917">
            <v>8952328</v>
          </cell>
          <cell r="C3917">
            <v>895</v>
          </cell>
          <cell r="D3917" t="str">
            <v>Cheshire East</v>
          </cell>
          <cell r="E3917">
            <v>2328</v>
          </cell>
          <cell r="F3917" t="str">
            <v>Vine Tree Primary School</v>
          </cell>
          <cell r="G3917" t="str">
            <v>Maintained</v>
          </cell>
          <cell r="H3917" t="str">
            <v>Community school</v>
          </cell>
          <cell r="I3917">
            <v>17766</v>
          </cell>
          <cell r="J3917">
            <v>28454.399999999998</v>
          </cell>
        </row>
        <row r="3918">
          <cell r="B3918">
            <v>8962329</v>
          </cell>
          <cell r="C3918">
            <v>896</v>
          </cell>
          <cell r="D3918" t="str">
            <v>Cheshire West and Chester</v>
          </cell>
          <cell r="E3918">
            <v>2329</v>
          </cell>
          <cell r="F3918" t="str">
            <v>Hartford Manor Primary School &amp; Nursery</v>
          </cell>
          <cell r="G3918" t="str">
            <v>Maintained</v>
          </cell>
          <cell r="H3918" t="str">
            <v>Community school</v>
          </cell>
          <cell r="I3918">
            <v>28788</v>
          </cell>
          <cell r="J3918">
            <v>53574.299999999996</v>
          </cell>
        </row>
        <row r="3919">
          <cell r="B3919">
            <v>8952332</v>
          </cell>
          <cell r="C3919">
            <v>895</v>
          </cell>
          <cell r="D3919" t="str">
            <v>Cheshire East</v>
          </cell>
          <cell r="E3919">
            <v>2332</v>
          </cell>
          <cell r="F3919" t="str">
            <v>Dean Valley Community Primary School</v>
          </cell>
          <cell r="G3919" t="str">
            <v>Maintained</v>
          </cell>
          <cell r="H3919" t="str">
            <v>Community school</v>
          </cell>
          <cell r="I3919">
            <v>22045</v>
          </cell>
          <cell r="J3919">
            <v>36457.199999999997</v>
          </cell>
        </row>
        <row r="3920">
          <cell r="B3920">
            <v>8962334</v>
          </cell>
          <cell r="C3920">
            <v>896</v>
          </cell>
          <cell r="D3920" t="str">
            <v>Cheshire West and Chester</v>
          </cell>
          <cell r="E3920">
            <v>2334</v>
          </cell>
          <cell r="F3920" t="str">
            <v>Christleton Primary School</v>
          </cell>
          <cell r="G3920" t="str">
            <v>Maintained</v>
          </cell>
          <cell r="H3920" t="str">
            <v>Community school</v>
          </cell>
          <cell r="I3920">
            <v>19841</v>
          </cell>
          <cell r="J3920">
            <v>33345</v>
          </cell>
        </row>
        <row r="3921">
          <cell r="B3921">
            <v>8772335</v>
          </cell>
          <cell r="C3921">
            <v>877</v>
          </cell>
          <cell r="D3921" t="str">
            <v>Warrington</v>
          </cell>
          <cell r="E3921">
            <v>2335</v>
          </cell>
          <cell r="F3921" t="str">
            <v>Cherry Tree Primary School</v>
          </cell>
          <cell r="G3921" t="str">
            <v>Maintained</v>
          </cell>
          <cell r="H3921" t="str">
            <v>Community school</v>
          </cell>
          <cell r="I3921">
            <v>21656</v>
          </cell>
          <cell r="J3921">
            <v>35568</v>
          </cell>
        </row>
        <row r="3922">
          <cell r="B3922">
            <v>8952349</v>
          </cell>
          <cell r="C3922">
            <v>895</v>
          </cell>
          <cell r="D3922" t="str">
            <v>Cheshire East</v>
          </cell>
          <cell r="E3922">
            <v>2349</v>
          </cell>
          <cell r="F3922" t="str">
            <v>Rode Heath Primary School</v>
          </cell>
          <cell r="G3922" t="str">
            <v>Maintained</v>
          </cell>
          <cell r="H3922" t="str">
            <v>Community school</v>
          </cell>
          <cell r="I3922">
            <v>21786</v>
          </cell>
          <cell r="J3922">
            <v>35568</v>
          </cell>
        </row>
        <row r="3923">
          <cell r="B3923">
            <v>8962350</v>
          </cell>
          <cell r="C3923">
            <v>896</v>
          </cell>
          <cell r="D3923" t="str">
            <v>Cheshire West and Chester</v>
          </cell>
          <cell r="E3923">
            <v>2350</v>
          </cell>
          <cell r="F3923" t="str">
            <v>Wincham Community Primary School</v>
          </cell>
          <cell r="G3923" t="str">
            <v>Maintained</v>
          </cell>
          <cell r="H3923" t="str">
            <v>Community school</v>
          </cell>
          <cell r="I3923">
            <v>29307</v>
          </cell>
          <cell r="J3923">
            <v>44682.299999999996</v>
          </cell>
        </row>
        <row r="3924">
          <cell r="B3924">
            <v>8952356</v>
          </cell>
          <cell r="C3924">
            <v>895</v>
          </cell>
          <cell r="D3924" t="str">
            <v>Cheshire East</v>
          </cell>
          <cell r="E3924">
            <v>2356</v>
          </cell>
          <cell r="F3924" t="str">
            <v>Elworth Hall Primary School</v>
          </cell>
          <cell r="G3924" t="str">
            <v>Maintained</v>
          </cell>
          <cell r="H3924" t="str">
            <v>Community school</v>
          </cell>
          <cell r="I3924">
            <v>18025</v>
          </cell>
          <cell r="J3924">
            <v>31121.999999999996</v>
          </cell>
        </row>
        <row r="3925">
          <cell r="B3925">
            <v>8952367</v>
          </cell>
          <cell r="C3925">
            <v>895</v>
          </cell>
          <cell r="D3925" t="str">
            <v>Cheshire East</v>
          </cell>
          <cell r="E3925">
            <v>2367</v>
          </cell>
          <cell r="F3925" t="str">
            <v>Weaver Primary School</v>
          </cell>
          <cell r="G3925" t="str">
            <v>Maintained</v>
          </cell>
          <cell r="H3925" t="str">
            <v>Community school</v>
          </cell>
          <cell r="I3925">
            <v>18933</v>
          </cell>
          <cell r="J3925">
            <v>36012.6</v>
          </cell>
        </row>
        <row r="3926">
          <cell r="B3926">
            <v>8762376</v>
          </cell>
          <cell r="C3926">
            <v>876</v>
          </cell>
          <cell r="D3926" t="str">
            <v>Halton</v>
          </cell>
          <cell r="E3926">
            <v>2376</v>
          </cell>
          <cell r="F3926" t="str">
            <v>Hillview Primary School</v>
          </cell>
          <cell r="G3926" t="str">
            <v>Maintained</v>
          </cell>
          <cell r="H3926" t="str">
            <v>Community school</v>
          </cell>
          <cell r="I3926">
            <v>16599</v>
          </cell>
          <cell r="J3926">
            <v>24897.599999999999</v>
          </cell>
        </row>
        <row r="3927">
          <cell r="B3927">
            <v>8952377</v>
          </cell>
          <cell r="C3927">
            <v>895</v>
          </cell>
          <cell r="D3927" t="str">
            <v>Cheshire East</v>
          </cell>
          <cell r="E3927">
            <v>2377</v>
          </cell>
          <cell r="F3927" t="str">
            <v>Edleston Primary School</v>
          </cell>
          <cell r="G3927" t="str">
            <v>Maintained</v>
          </cell>
          <cell r="H3927" t="str">
            <v>Community school</v>
          </cell>
          <cell r="I3927">
            <v>19711</v>
          </cell>
          <cell r="J3927">
            <v>29121.3</v>
          </cell>
        </row>
        <row r="3928">
          <cell r="B3928">
            <v>8952378</v>
          </cell>
          <cell r="C3928">
            <v>895</v>
          </cell>
          <cell r="D3928" t="str">
            <v>Cheshire East</v>
          </cell>
          <cell r="E3928">
            <v>2378</v>
          </cell>
          <cell r="F3928" t="str">
            <v>Goostrey Community Primary School</v>
          </cell>
          <cell r="G3928" t="str">
            <v>Maintained</v>
          </cell>
          <cell r="H3928" t="str">
            <v>Community school</v>
          </cell>
          <cell r="I3928">
            <v>20489</v>
          </cell>
          <cell r="J3928">
            <v>35123.399999999994</v>
          </cell>
        </row>
        <row r="3929">
          <cell r="B3929">
            <v>8762381</v>
          </cell>
          <cell r="C3929">
            <v>876</v>
          </cell>
          <cell r="D3929" t="str">
            <v>Halton</v>
          </cell>
          <cell r="E3929">
            <v>2381</v>
          </cell>
          <cell r="F3929" t="str">
            <v>Murdishaw West Community Primary School</v>
          </cell>
          <cell r="G3929" t="str">
            <v>Maintained</v>
          </cell>
          <cell r="H3929" t="str">
            <v>Community school</v>
          </cell>
          <cell r="I3929">
            <v>4280</v>
          </cell>
          <cell r="J3929">
            <v>7113.5999999999995</v>
          </cell>
        </row>
        <row r="3930">
          <cell r="B3930">
            <v>8762382</v>
          </cell>
          <cell r="C3930">
            <v>876</v>
          </cell>
          <cell r="D3930" t="str">
            <v>Halton</v>
          </cell>
          <cell r="E3930">
            <v>2382</v>
          </cell>
          <cell r="F3930" t="str">
            <v>Beechwood Primary School</v>
          </cell>
          <cell r="G3930" t="str">
            <v>Maintained</v>
          </cell>
          <cell r="H3930" t="str">
            <v>Community school</v>
          </cell>
          <cell r="I3930">
            <v>12320</v>
          </cell>
          <cell r="J3930">
            <v>20896.199999999997</v>
          </cell>
        </row>
        <row r="3931">
          <cell r="B3931">
            <v>8762383</v>
          </cell>
          <cell r="C3931">
            <v>876</v>
          </cell>
          <cell r="D3931" t="str">
            <v>Halton</v>
          </cell>
          <cell r="E3931">
            <v>2383</v>
          </cell>
          <cell r="F3931" t="str">
            <v>Gorsewood Primary School</v>
          </cell>
          <cell r="G3931" t="str">
            <v>Maintained</v>
          </cell>
          <cell r="H3931" t="str">
            <v>Community school</v>
          </cell>
          <cell r="I3931">
            <v>8818</v>
          </cell>
          <cell r="J3931">
            <v>16227.9</v>
          </cell>
        </row>
        <row r="3932">
          <cell r="B3932">
            <v>8762387</v>
          </cell>
          <cell r="C3932">
            <v>876</v>
          </cell>
          <cell r="D3932" t="str">
            <v>Halton</v>
          </cell>
          <cell r="E3932">
            <v>2387</v>
          </cell>
          <cell r="F3932" t="str">
            <v>Windmill Hill Primary School</v>
          </cell>
          <cell r="G3932" t="str">
            <v>Maintained</v>
          </cell>
          <cell r="H3932" t="str">
            <v>Community school</v>
          </cell>
          <cell r="I3932">
            <v>8040</v>
          </cell>
          <cell r="J3932">
            <v>9336.5999999999985</v>
          </cell>
        </row>
        <row r="3933">
          <cell r="B3933">
            <v>8772402</v>
          </cell>
          <cell r="C3933">
            <v>877</v>
          </cell>
          <cell r="D3933" t="str">
            <v>Warrington</v>
          </cell>
          <cell r="E3933">
            <v>2402</v>
          </cell>
          <cell r="F3933" t="str">
            <v>Culcheth Community Primary School</v>
          </cell>
          <cell r="G3933" t="str">
            <v>Maintained</v>
          </cell>
          <cell r="H3933" t="str">
            <v>Community school</v>
          </cell>
          <cell r="I3933">
            <v>18803</v>
          </cell>
          <cell r="J3933">
            <v>30455.1</v>
          </cell>
        </row>
        <row r="3934">
          <cell r="B3934">
            <v>8762415</v>
          </cell>
          <cell r="C3934">
            <v>876</v>
          </cell>
          <cell r="D3934" t="str">
            <v>Halton</v>
          </cell>
          <cell r="E3934">
            <v>2415</v>
          </cell>
          <cell r="F3934" t="str">
            <v>Moorfield Primary School</v>
          </cell>
          <cell r="G3934" t="str">
            <v>Maintained</v>
          </cell>
          <cell r="H3934" t="str">
            <v>Community school</v>
          </cell>
          <cell r="I3934">
            <v>23083</v>
          </cell>
          <cell r="J3934">
            <v>36457.199999999997</v>
          </cell>
        </row>
        <row r="3935">
          <cell r="B3935">
            <v>8772416</v>
          </cell>
          <cell r="C3935">
            <v>877</v>
          </cell>
          <cell r="D3935" t="str">
            <v>Warrington</v>
          </cell>
          <cell r="E3935">
            <v>2416</v>
          </cell>
          <cell r="F3935" t="str">
            <v>Newchurch Community Primary School</v>
          </cell>
          <cell r="G3935" t="str">
            <v>Maintained</v>
          </cell>
          <cell r="H3935" t="str">
            <v>Community school</v>
          </cell>
          <cell r="I3935">
            <v>13746</v>
          </cell>
          <cell r="J3935">
            <v>27342.899999999998</v>
          </cell>
        </row>
        <row r="3936">
          <cell r="B3936">
            <v>8772423</v>
          </cell>
          <cell r="C3936">
            <v>877</v>
          </cell>
          <cell r="D3936" t="str">
            <v>Warrington</v>
          </cell>
          <cell r="E3936">
            <v>2423</v>
          </cell>
          <cell r="F3936" t="str">
            <v>Twiss Green Community Primary School</v>
          </cell>
          <cell r="G3936" t="str">
            <v>Maintained</v>
          </cell>
          <cell r="H3936" t="str">
            <v>Community school</v>
          </cell>
          <cell r="I3936">
            <v>21397</v>
          </cell>
          <cell r="J3936">
            <v>34011.899999999994</v>
          </cell>
        </row>
        <row r="3937">
          <cell r="B3937">
            <v>8762425</v>
          </cell>
          <cell r="C3937">
            <v>876</v>
          </cell>
          <cell r="D3937" t="str">
            <v>Halton</v>
          </cell>
          <cell r="E3937">
            <v>2425</v>
          </cell>
          <cell r="F3937" t="str">
            <v>Fairfield Primary School</v>
          </cell>
          <cell r="G3937" t="str">
            <v>Maintained</v>
          </cell>
          <cell r="H3937" t="str">
            <v>Community school</v>
          </cell>
          <cell r="I3937">
            <v>33716</v>
          </cell>
          <cell r="J3937">
            <v>57353.399999999994</v>
          </cell>
        </row>
        <row r="3938">
          <cell r="B3938">
            <v>8762428</v>
          </cell>
          <cell r="C3938">
            <v>876</v>
          </cell>
          <cell r="D3938" t="str">
            <v>Halton</v>
          </cell>
          <cell r="E3938">
            <v>2428</v>
          </cell>
          <cell r="F3938" t="str">
            <v>Lunts Heath Primary School</v>
          </cell>
          <cell r="G3938" t="str">
            <v>Maintained</v>
          </cell>
          <cell r="H3938" t="str">
            <v>Community school</v>
          </cell>
          <cell r="I3938">
            <v>38255</v>
          </cell>
          <cell r="J3938">
            <v>63133.2</v>
          </cell>
        </row>
        <row r="3939">
          <cell r="B3939">
            <v>8772433</v>
          </cell>
          <cell r="C3939">
            <v>877</v>
          </cell>
          <cell r="D3939" t="str">
            <v>Warrington</v>
          </cell>
          <cell r="E3939">
            <v>2433</v>
          </cell>
          <cell r="F3939" t="str">
            <v>Brook Acre Community Primary School</v>
          </cell>
          <cell r="G3939" t="str">
            <v>Maintained</v>
          </cell>
          <cell r="H3939" t="str">
            <v>Community school</v>
          </cell>
          <cell r="I3939">
            <v>13098</v>
          </cell>
          <cell r="J3939">
            <v>21785.399999999998</v>
          </cell>
        </row>
        <row r="3940">
          <cell r="B3940">
            <v>8952664</v>
          </cell>
          <cell r="C3940">
            <v>895</v>
          </cell>
          <cell r="D3940" t="str">
            <v>Cheshire East</v>
          </cell>
          <cell r="E3940">
            <v>2664</v>
          </cell>
          <cell r="F3940" t="str">
            <v>Rainow Primary School</v>
          </cell>
          <cell r="G3940" t="str">
            <v>Maintained</v>
          </cell>
          <cell r="H3940" t="str">
            <v>Community school</v>
          </cell>
          <cell r="I3940">
            <v>19841</v>
          </cell>
          <cell r="J3940">
            <v>33567.299999999996</v>
          </cell>
        </row>
        <row r="3941">
          <cell r="B3941">
            <v>8772677</v>
          </cell>
          <cell r="C3941">
            <v>877</v>
          </cell>
          <cell r="D3941" t="str">
            <v>Warrington</v>
          </cell>
          <cell r="E3941">
            <v>2677</v>
          </cell>
          <cell r="F3941" t="str">
            <v>Locking Stumps Community Primary School</v>
          </cell>
          <cell r="G3941" t="str">
            <v>Maintained</v>
          </cell>
          <cell r="H3941" t="str">
            <v>Community school</v>
          </cell>
          <cell r="I3941">
            <v>31512</v>
          </cell>
          <cell r="J3941">
            <v>50462.1</v>
          </cell>
        </row>
        <row r="3942">
          <cell r="B3942">
            <v>8962688</v>
          </cell>
          <cell r="C3942">
            <v>896</v>
          </cell>
          <cell r="D3942" t="str">
            <v>Cheshire West and Chester</v>
          </cell>
          <cell r="E3942">
            <v>2688</v>
          </cell>
          <cell r="F3942" t="str">
            <v>Cherry Grove Primary School</v>
          </cell>
          <cell r="G3942" t="str">
            <v>Maintained</v>
          </cell>
          <cell r="H3942" t="str">
            <v>Community school</v>
          </cell>
          <cell r="I3942">
            <v>24639</v>
          </cell>
          <cell r="J3942">
            <v>41792.399999999994</v>
          </cell>
        </row>
        <row r="3943">
          <cell r="B3943">
            <v>8762689</v>
          </cell>
          <cell r="C3943">
            <v>876</v>
          </cell>
          <cell r="D3943" t="str">
            <v>Halton</v>
          </cell>
          <cell r="E3943">
            <v>2689</v>
          </cell>
          <cell r="F3943" t="str">
            <v>Hallwood Park Primary School and Nursery</v>
          </cell>
          <cell r="G3943" t="str">
            <v>Maintained</v>
          </cell>
          <cell r="H3943" t="str">
            <v>Community school</v>
          </cell>
          <cell r="I3943">
            <v>5577</v>
          </cell>
          <cell r="J3943">
            <v>5335.2</v>
          </cell>
        </row>
        <row r="3944">
          <cell r="B3944">
            <v>8952693</v>
          </cell>
          <cell r="C3944">
            <v>895</v>
          </cell>
          <cell r="D3944" t="str">
            <v>Cheshire East</v>
          </cell>
          <cell r="E3944">
            <v>2693</v>
          </cell>
          <cell r="F3944" t="str">
            <v>Beechwood Primary School and Nursery</v>
          </cell>
          <cell r="G3944" t="str">
            <v>Maintained</v>
          </cell>
          <cell r="H3944" t="str">
            <v>Community school</v>
          </cell>
          <cell r="I3944">
            <v>25417</v>
          </cell>
          <cell r="J3944">
            <v>42014.7</v>
          </cell>
        </row>
        <row r="3945">
          <cell r="B3945">
            <v>8962695</v>
          </cell>
          <cell r="C3945">
            <v>896</v>
          </cell>
          <cell r="D3945" t="str">
            <v>Cheshire West and Chester</v>
          </cell>
          <cell r="E3945">
            <v>2695</v>
          </cell>
          <cell r="F3945" t="str">
            <v>Winnington Park Community Primary and Nursery School</v>
          </cell>
          <cell r="G3945" t="str">
            <v>Maintained</v>
          </cell>
          <cell r="H3945" t="str">
            <v>Community school</v>
          </cell>
          <cell r="I3945">
            <v>26195</v>
          </cell>
          <cell r="J3945">
            <v>50239.799999999996</v>
          </cell>
        </row>
        <row r="3946">
          <cell r="B3946">
            <v>8772697</v>
          </cell>
          <cell r="C3946">
            <v>877</v>
          </cell>
          <cell r="D3946" t="str">
            <v>Warrington</v>
          </cell>
          <cell r="E3946">
            <v>2697</v>
          </cell>
          <cell r="F3946" t="str">
            <v>Callands Community Primary School</v>
          </cell>
          <cell r="G3946" t="str">
            <v>Maintained</v>
          </cell>
          <cell r="H3946" t="str">
            <v>Community school</v>
          </cell>
          <cell r="I3946">
            <v>26843</v>
          </cell>
          <cell r="J3946">
            <v>44682.299999999996</v>
          </cell>
        </row>
        <row r="3947">
          <cell r="B3947">
            <v>8952699</v>
          </cell>
          <cell r="C3947">
            <v>895</v>
          </cell>
          <cell r="D3947" t="str">
            <v>Cheshire East</v>
          </cell>
          <cell r="E3947">
            <v>2699</v>
          </cell>
          <cell r="F3947" t="str">
            <v>Mablins Lane Community Primary School</v>
          </cell>
          <cell r="G3947" t="str">
            <v>Maintained</v>
          </cell>
          <cell r="H3947" t="str">
            <v>Community school</v>
          </cell>
          <cell r="I3947">
            <v>32290</v>
          </cell>
          <cell r="J3947">
            <v>56019.6</v>
          </cell>
        </row>
        <row r="3948">
          <cell r="B3948">
            <v>8762700</v>
          </cell>
          <cell r="C3948">
            <v>876</v>
          </cell>
          <cell r="D3948" t="str">
            <v>Halton</v>
          </cell>
          <cell r="E3948">
            <v>2700</v>
          </cell>
          <cell r="F3948" t="str">
            <v>Astmoor Primary School</v>
          </cell>
          <cell r="G3948" t="str">
            <v>Maintained</v>
          </cell>
          <cell r="H3948" t="str">
            <v>Community school</v>
          </cell>
          <cell r="I3948">
            <v>4669</v>
          </cell>
          <cell r="J3948">
            <v>6446.7</v>
          </cell>
        </row>
        <row r="3949">
          <cell r="B3949">
            <v>8962701</v>
          </cell>
          <cell r="C3949">
            <v>896</v>
          </cell>
          <cell r="D3949" t="str">
            <v>Cheshire West and Chester</v>
          </cell>
          <cell r="E3949">
            <v>2701</v>
          </cell>
          <cell r="F3949" t="str">
            <v>Dee Point Primary School</v>
          </cell>
          <cell r="G3949" t="str">
            <v>Maintained</v>
          </cell>
          <cell r="H3949" t="str">
            <v>Community school</v>
          </cell>
          <cell r="I3949">
            <v>21527</v>
          </cell>
          <cell r="J3949">
            <v>30455.1</v>
          </cell>
        </row>
        <row r="3950">
          <cell r="B3950">
            <v>8952702</v>
          </cell>
          <cell r="C3950">
            <v>895</v>
          </cell>
          <cell r="D3950" t="str">
            <v>Cheshire East</v>
          </cell>
          <cell r="E3950">
            <v>2702</v>
          </cell>
          <cell r="F3950" t="str">
            <v>Pebble Brook Primary School</v>
          </cell>
          <cell r="G3950" t="str">
            <v>Maintained</v>
          </cell>
          <cell r="H3950" t="str">
            <v>Foundation school</v>
          </cell>
          <cell r="I3950">
            <v>14913</v>
          </cell>
          <cell r="J3950">
            <v>24230.699999999997</v>
          </cell>
        </row>
        <row r="3951">
          <cell r="B3951">
            <v>8962708</v>
          </cell>
          <cell r="C3951">
            <v>896</v>
          </cell>
          <cell r="D3951" t="str">
            <v>Cheshire West and Chester</v>
          </cell>
          <cell r="E3951">
            <v>2708</v>
          </cell>
          <cell r="F3951" t="str">
            <v>Elton Primary School</v>
          </cell>
          <cell r="G3951" t="str">
            <v>Maintained</v>
          </cell>
          <cell r="H3951" t="str">
            <v>Community school</v>
          </cell>
          <cell r="I3951">
            <v>8429</v>
          </cell>
          <cell r="J3951">
            <v>13560.3</v>
          </cell>
        </row>
        <row r="3952">
          <cell r="B3952">
            <v>8952710</v>
          </cell>
          <cell r="C3952">
            <v>895</v>
          </cell>
          <cell r="D3952" t="str">
            <v>Cheshire East</v>
          </cell>
          <cell r="E3952">
            <v>2710</v>
          </cell>
          <cell r="F3952" t="str">
            <v>Ashdene Primary School</v>
          </cell>
          <cell r="G3952" t="str">
            <v>Maintained</v>
          </cell>
          <cell r="H3952" t="str">
            <v>Community school</v>
          </cell>
          <cell r="I3952">
            <v>43571</v>
          </cell>
          <cell r="J3952">
            <v>76026.599999999991</v>
          </cell>
        </row>
        <row r="3953">
          <cell r="B3953">
            <v>8762712</v>
          </cell>
          <cell r="C3953">
            <v>876</v>
          </cell>
          <cell r="D3953" t="str">
            <v>Halton</v>
          </cell>
          <cell r="E3953">
            <v>2712</v>
          </cell>
          <cell r="F3953" t="str">
            <v>Halton Lodge Primary School</v>
          </cell>
          <cell r="G3953" t="str">
            <v>Maintained</v>
          </cell>
          <cell r="H3953" t="str">
            <v>Community school</v>
          </cell>
          <cell r="I3953">
            <v>8170</v>
          </cell>
          <cell r="J3953">
            <v>14227.199999999999</v>
          </cell>
        </row>
        <row r="3954">
          <cell r="B3954">
            <v>8962713</v>
          </cell>
          <cell r="C3954">
            <v>896</v>
          </cell>
          <cell r="D3954" t="str">
            <v>Cheshire West and Chester</v>
          </cell>
          <cell r="E3954">
            <v>2713</v>
          </cell>
          <cell r="F3954" t="str">
            <v>Oldfield Primary School</v>
          </cell>
          <cell r="G3954" t="str">
            <v>Maintained</v>
          </cell>
          <cell r="H3954" t="str">
            <v>Community school</v>
          </cell>
          <cell r="I3954">
            <v>18285</v>
          </cell>
          <cell r="J3954">
            <v>31121.999999999996</v>
          </cell>
        </row>
        <row r="3955">
          <cell r="B3955">
            <v>8952716</v>
          </cell>
          <cell r="C3955">
            <v>895</v>
          </cell>
          <cell r="D3955" t="str">
            <v>Cheshire East</v>
          </cell>
          <cell r="E3955">
            <v>2716</v>
          </cell>
          <cell r="F3955" t="str">
            <v>Hurdsfield Community Primary School</v>
          </cell>
          <cell r="G3955" t="str">
            <v>Maintained</v>
          </cell>
          <cell r="H3955" t="str">
            <v>Community school</v>
          </cell>
          <cell r="I3955">
            <v>9856</v>
          </cell>
          <cell r="J3955">
            <v>16005.599999999999</v>
          </cell>
        </row>
        <row r="3956">
          <cell r="B3956">
            <v>8772717</v>
          </cell>
          <cell r="C3956">
            <v>877</v>
          </cell>
          <cell r="D3956" t="str">
            <v>Warrington</v>
          </cell>
          <cell r="E3956">
            <v>2717</v>
          </cell>
          <cell r="F3956" t="str">
            <v>Barrow Hall Community Primary School</v>
          </cell>
          <cell r="G3956" t="str">
            <v>Maintained</v>
          </cell>
          <cell r="H3956" t="str">
            <v>Community school</v>
          </cell>
          <cell r="I3956">
            <v>59003</v>
          </cell>
          <cell r="J3956">
            <v>102924.9</v>
          </cell>
        </row>
        <row r="3957">
          <cell r="B3957">
            <v>8962718</v>
          </cell>
          <cell r="C3957">
            <v>896</v>
          </cell>
          <cell r="D3957" t="str">
            <v>Cheshire West and Chester</v>
          </cell>
          <cell r="E3957">
            <v>2718</v>
          </cell>
          <cell r="F3957" t="str">
            <v>Meadow Community Primary School</v>
          </cell>
          <cell r="G3957" t="str">
            <v>Maintained</v>
          </cell>
          <cell r="H3957" t="str">
            <v>Community school</v>
          </cell>
          <cell r="I3957">
            <v>42664</v>
          </cell>
          <cell r="J3957">
            <v>72692.099999999991</v>
          </cell>
        </row>
        <row r="3958">
          <cell r="B3958">
            <v>8962719</v>
          </cell>
          <cell r="C3958">
            <v>896</v>
          </cell>
          <cell r="D3958" t="str">
            <v>Cheshire West and Chester</v>
          </cell>
          <cell r="E3958">
            <v>2719</v>
          </cell>
          <cell r="F3958" t="str">
            <v>Frodsham Manor House Primary School</v>
          </cell>
          <cell r="G3958" t="str">
            <v>Maintained</v>
          </cell>
          <cell r="H3958" t="str">
            <v>Community school</v>
          </cell>
          <cell r="I3958">
            <v>17896</v>
          </cell>
          <cell r="J3958">
            <v>30677.399999999998</v>
          </cell>
        </row>
        <row r="3959">
          <cell r="B3959">
            <v>8762723</v>
          </cell>
          <cell r="C3959">
            <v>876</v>
          </cell>
          <cell r="D3959" t="str">
            <v>Halton</v>
          </cell>
          <cell r="E3959">
            <v>2723</v>
          </cell>
          <cell r="F3959" t="str">
            <v>Westfield Primary School</v>
          </cell>
          <cell r="G3959" t="str">
            <v>Maintained</v>
          </cell>
          <cell r="H3959" t="str">
            <v>Community school</v>
          </cell>
          <cell r="I3959">
            <v>7262</v>
          </cell>
          <cell r="J3959">
            <v>8002.7999999999993</v>
          </cell>
        </row>
        <row r="3960">
          <cell r="B3960">
            <v>8763050</v>
          </cell>
          <cell r="C3960">
            <v>876</v>
          </cell>
          <cell r="D3960" t="str">
            <v>Halton</v>
          </cell>
          <cell r="E3960">
            <v>3050</v>
          </cell>
          <cell r="F3960" t="str">
            <v>Halebank CofE Primary School</v>
          </cell>
          <cell r="G3960" t="str">
            <v>Maintained</v>
          </cell>
          <cell r="H3960" t="str">
            <v>Voluntary controlled school</v>
          </cell>
          <cell r="I3960">
            <v>4669</v>
          </cell>
          <cell r="J3960">
            <v>4890.5999999999995</v>
          </cell>
        </row>
        <row r="3961">
          <cell r="B3961">
            <v>8963101</v>
          </cell>
          <cell r="C3961">
            <v>896</v>
          </cell>
          <cell r="D3961" t="str">
            <v>Cheshire West and Chester</v>
          </cell>
          <cell r="E3961">
            <v>3101</v>
          </cell>
          <cell r="F3961" t="str">
            <v>Willaston CofE Primary School</v>
          </cell>
          <cell r="G3961" t="str">
            <v>Maintained</v>
          </cell>
          <cell r="H3961" t="str">
            <v>Voluntary controlled school</v>
          </cell>
          <cell r="I3961">
            <v>19192</v>
          </cell>
          <cell r="J3961">
            <v>35568</v>
          </cell>
        </row>
        <row r="3962">
          <cell r="B3962">
            <v>8965204</v>
          </cell>
          <cell r="C3962">
            <v>896</v>
          </cell>
          <cell r="D3962" t="str">
            <v>Cheshire West and Chester</v>
          </cell>
          <cell r="E3962">
            <v>5204</v>
          </cell>
          <cell r="F3962" t="str">
            <v>Antrobus St Mark's CofE Primary School</v>
          </cell>
          <cell r="G3962" t="str">
            <v>Maintained</v>
          </cell>
          <cell r="H3962" t="str">
            <v>Voluntary aided school</v>
          </cell>
          <cell r="I3962">
            <v>6225</v>
          </cell>
          <cell r="J3962">
            <v>8447.4</v>
          </cell>
        </row>
        <row r="3963">
          <cell r="B3963">
            <v>8963103</v>
          </cell>
          <cell r="C3963">
            <v>896</v>
          </cell>
          <cell r="D3963" t="str">
            <v>Cheshire West and Chester</v>
          </cell>
          <cell r="E3963">
            <v>3103</v>
          </cell>
          <cell r="F3963" t="str">
            <v>Frodsham CofE Primary School</v>
          </cell>
          <cell r="G3963" t="str">
            <v>Maintained</v>
          </cell>
          <cell r="H3963" t="str">
            <v>Voluntary controlled school</v>
          </cell>
          <cell r="I3963">
            <v>17766</v>
          </cell>
          <cell r="J3963">
            <v>31121.999999999996</v>
          </cell>
        </row>
        <row r="3964">
          <cell r="B3964">
            <v>8963104</v>
          </cell>
          <cell r="C3964">
            <v>896</v>
          </cell>
          <cell r="D3964" t="str">
            <v>Cheshire West and Chester</v>
          </cell>
          <cell r="E3964">
            <v>3104</v>
          </cell>
          <cell r="F3964" t="str">
            <v>Great Budworth CofE Primary School</v>
          </cell>
          <cell r="G3964" t="str">
            <v>Maintained</v>
          </cell>
          <cell r="H3964" t="str">
            <v>Voluntary aided school</v>
          </cell>
          <cell r="I3964">
            <v>3891</v>
          </cell>
          <cell r="J3964">
            <v>4446</v>
          </cell>
        </row>
        <row r="3965">
          <cell r="B3965">
            <v>8963105</v>
          </cell>
          <cell r="C3965">
            <v>896</v>
          </cell>
          <cell r="D3965" t="str">
            <v>Cheshire West and Chester</v>
          </cell>
          <cell r="E3965">
            <v>3105</v>
          </cell>
          <cell r="F3965" t="str">
            <v>Norley CofE VA Primary School</v>
          </cell>
          <cell r="G3965" t="str">
            <v>Maintained</v>
          </cell>
          <cell r="H3965" t="str">
            <v>Voluntary aided school</v>
          </cell>
          <cell r="I3965">
            <v>9207</v>
          </cell>
          <cell r="J3965">
            <v>16227.9</v>
          </cell>
        </row>
        <row r="3966">
          <cell r="B3966">
            <v>8953113</v>
          </cell>
          <cell r="C3966">
            <v>895</v>
          </cell>
          <cell r="D3966" t="str">
            <v>Cheshire East</v>
          </cell>
          <cell r="E3966">
            <v>3113</v>
          </cell>
          <cell r="F3966" t="str">
            <v>Bollington Cross CofE Primary School</v>
          </cell>
          <cell r="G3966" t="str">
            <v>Maintained</v>
          </cell>
          <cell r="H3966" t="str">
            <v>Voluntary controlled school</v>
          </cell>
          <cell r="I3966">
            <v>16080</v>
          </cell>
          <cell r="J3966">
            <v>29343.599999999999</v>
          </cell>
        </row>
        <row r="3967">
          <cell r="B3967">
            <v>8953114</v>
          </cell>
          <cell r="C3967">
            <v>895</v>
          </cell>
          <cell r="D3967" t="str">
            <v>Cheshire East</v>
          </cell>
          <cell r="E3967">
            <v>3114</v>
          </cell>
          <cell r="F3967" t="str">
            <v>Bosley St Mary's CofE Primary School</v>
          </cell>
          <cell r="G3967" t="str">
            <v>Maintained</v>
          </cell>
          <cell r="H3967" t="str">
            <v>Voluntary controlled school</v>
          </cell>
          <cell r="I3967">
            <v>2205</v>
          </cell>
          <cell r="J3967">
            <v>4446</v>
          </cell>
        </row>
        <row r="3968">
          <cell r="B3968">
            <v>8953115</v>
          </cell>
          <cell r="C3968">
            <v>895</v>
          </cell>
          <cell r="D3968" t="str">
            <v>Cheshire East</v>
          </cell>
          <cell r="E3968">
            <v>3115</v>
          </cell>
          <cell r="F3968" t="str">
            <v>Chelford CofE Primary School</v>
          </cell>
          <cell r="G3968" t="str">
            <v>Maintained</v>
          </cell>
          <cell r="H3968" t="str">
            <v>Voluntary controlled school</v>
          </cell>
          <cell r="I3968">
            <v>4280</v>
          </cell>
          <cell r="J3968">
            <v>7780.4999999999991</v>
          </cell>
        </row>
        <row r="3969">
          <cell r="B3969">
            <v>8953120</v>
          </cell>
          <cell r="C3969">
            <v>895</v>
          </cell>
          <cell r="D3969" t="str">
            <v>Cheshire East</v>
          </cell>
          <cell r="E3969">
            <v>3120</v>
          </cell>
          <cell r="F3969" t="str">
            <v>Woodcocks' Well CofE Primary School</v>
          </cell>
          <cell r="G3969" t="str">
            <v>Maintained</v>
          </cell>
          <cell r="H3969" t="str">
            <v>Voluntary aided school</v>
          </cell>
          <cell r="I3969">
            <v>10634</v>
          </cell>
          <cell r="J3969">
            <v>17339.399999999998</v>
          </cell>
        </row>
        <row r="3970">
          <cell r="B3970">
            <v>8953121</v>
          </cell>
          <cell r="C3970">
            <v>895</v>
          </cell>
          <cell r="D3970" t="str">
            <v>Cheshire East</v>
          </cell>
          <cell r="E3970">
            <v>3121</v>
          </cell>
          <cell r="F3970" t="str">
            <v>Elworth CofE Primary School</v>
          </cell>
          <cell r="G3970" t="str">
            <v>Maintained</v>
          </cell>
          <cell r="H3970" t="str">
            <v>Voluntary controlled school</v>
          </cell>
          <cell r="I3970">
            <v>29955</v>
          </cell>
          <cell r="J3970">
            <v>57131.1</v>
          </cell>
        </row>
        <row r="3971">
          <cell r="B3971">
            <v>8963132</v>
          </cell>
          <cell r="C3971">
            <v>896</v>
          </cell>
          <cell r="D3971" t="str">
            <v>Cheshire West and Chester</v>
          </cell>
          <cell r="E3971">
            <v>3132</v>
          </cell>
          <cell r="F3971" t="str">
            <v>Tarporley CofE Primary School</v>
          </cell>
          <cell r="G3971" t="str">
            <v>Maintained</v>
          </cell>
          <cell r="H3971" t="str">
            <v>Voluntary controlled school</v>
          </cell>
          <cell r="I3971">
            <v>18933</v>
          </cell>
          <cell r="J3971">
            <v>41125.5</v>
          </cell>
        </row>
        <row r="3972">
          <cell r="B3972">
            <v>8963134</v>
          </cell>
          <cell r="C3972">
            <v>896</v>
          </cell>
          <cell r="D3972" t="str">
            <v>Cheshire West and Chester</v>
          </cell>
          <cell r="E3972">
            <v>3134</v>
          </cell>
          <cell r="F3972" t="str">
            <v>St. Chad's Church of England Primary and Nursery School</v>
          </cell>
          <cell r="G3972" t="str">
            <v>Maintained</v>
          </cell>
          <cell r="H3972" t="str">
            <v>Voluntary controlled school</v>
          </cell>
          <cell r="I3972">
            <v>15432</v>
          </cell>
          <cell r="J3972">
            <v>22674.6</v>
          </cell>
        </row>
        <row r="3973">
          <cell r="B3973">
            <v>8963135</v>
          </cell>
          <cell r="C3973">
            <v>896</v>
          </cell>
          <cell r="D3973" t="str">
            <v>Cheshire West and Chester</v>
          </cell>
          <cell r="E3973">
            <v>3135</v>
          </cell>
          <cell r="F3973" t="str">
            <v>Over St John's CofE Primary School</v>
          </cell>
          <cell r="G3973" t="str">
            <v>Maintained</v>
          </cell>
          <cell r="H3973" t="str">
            <v>Voluntary controlled school</v>
          </cell>
          <cell r="I3973">
            <v>10764</v>
          </cell>
          <cell r="J3973">
            <v>15116.4</v>
          </cell>
        </row>
        <row r="3974">
          <cell r="B3974">
            <v>8953141</v>
          </cell>
          <cell r="C3974">
            <v>895</v>
          </cell>
          <cell r="D3974" t="str">
            <v>Cheshire East</v>
          </cell>
          <cell r="E3974">
            <v>3141</v>
          </cell>
          <cell r="F3974" t="str">
            <v>Audlem St James' CofE Primary School</v>
          </cell>
          <cell r="G3974" t="str">
            <v>Maintained</v>
          </cell>
          <cell r="H3974" t="str">
            <v>Voluntary controlled school</v>
          </cell>
          <cell r="I3974">
            <v>14654</v>
          </cell>
          <cell r="J3974">
            <v>24452.999999999996</v>
          </cell>
        </row>
        <row r="3975">
          <cell r="B3975">
            <v>8953142</v>
          </cell>
          <cell r="C3975">
            <v>895</v>
          </cell>
          <cell r="D3975" t="str">
            <v>Cheshire East</v>
          </cell>
          <cell r="E3975">
            <v>3142</v>
          </cell>
          <cell r="F3975" t="str">
            <v>Bickerton Holy Trinity CofE Primary School</v>
          </cell>
          <cell r="G3975" t="str">
            <v>Maintained</v>
          </cell>
          <cell r="H3975" t="str">
            <v>Voluntary controlled school</v>
          </cell>
          <cell r="I3975">
            <v>14524</v>
          </cell>
          <cell r="J3975">
            <v>21785.399999999998</v>
          </cell>
        </row>
        <row r="3976">
          <cell r="B3976">
            <v>8963149</v>
          </cell>
          <cell r="C3976">
            <v>896</v>
          </cell>
          <cell r="D3976" t="str">
            <v>Cheshire West and Chester</v>
          </cell>
          <cell r="E3976">
            <v>3149</v>
          </cell>
          <cell r="F3976" t="str">
            <v>Barrow CofE Primary School</v>
          </cell>
          <cell r="G3976" t="str">
            <v>Maintained</v>
          </cell>
          <cell r="H3976" t="str">
            <v>Voluntary controlled school</v>
          </cell>
          <cell r="I3976">
            <v>3502</v>
          </cell>
          <cell r="J3976">
            <v>6224.4</v>
          </cell>
        </row>
        <row r="3977">
          <cell r="B3977">
            <v>8963150</v>
          </cell>
          <cell r="C3977">
            <v>896</v>
          </cell>
          <cell r="D3977" t="str">
            <v>Cheshire West and Chester</v>
          </cell>
          <cell r="E3977">
            <v>3150</v>
          </cell>
          <cell r="F3977" t="str">
            <v>Capenhurst CofE Primary School</v>
          </cell>
          <cell r="G3977" t="str">
            <v>Maintained</v>
          </cell>
          <cell r="H3977" t="str">
            <v>Voluntary controlled school</v>
          </cell>
          <cell r="I3977">
            <v>7392</v>
          </cell>
          <cell r="J3977">
            <v>12226.499999999998</v>
          </cell>
        </row>
        <row r="3978">
          <cell r="B3978">
            <v>8963151</v>
          </cell>
          <cell r="C3978">
            <v>896</v>
          </cell>
          <cell r="D3978" t="str">
            <v>Cheshire West and Chester</v>
          </cell>
          <cell r="E3978">
            <v>3151</v>
          </cell>
          <cell r="F3978" t="str">
            <v>Dodleston CofE Primary School</v>
          </cell>
          <cell r="G3978" t="str">
            <v>Maintained</v>
          </cell>
          <cell r="H3978" t="str">
            <v>Voluntary controlled school</v>
          </cell>
          <cell r="I3978">
            <v>6355</v>
          </cell>
          <cell r="J3978">
            <v>11559.599999999999</v>
          </cell>
        </row>
        <row r="3979">
          <cell r="B3979">
            <v>8963152</v>
          </cell>
          <cell r="C3979">
            <v>896</v>
          </cell>
          <cell r="D3979" t="str">
            <v>Cheshire West and Chester</v>
          </cell>
          <cell r="E3979">
            <v>3152</v>
          </cell>
          <cell r="F3979" t="str">
            <v>Guilden Sutton CofE Primary School</v>
          </cell>
          <cell r="G3979" t="str">
            <v>Maintained</v>
          </cell>
          <cell r="H3979" t="str">
            <v>Voluntary controlled school</v>
          </cell>
          <cell r="I3979">
            <v>19841</v>
          </cell>
          <cell r="J3979">
            <v>34678.799999999996</v>
          </cell>
        </row>
        <row r="3980">
          <cell r="B3980">
            <v>8953157</v>
          </cell>
          <cell r="C3980">
            <v>895</v>
          </cell>
          <cell r="D3980" t="str">
            <v>Cheshire East</v>
          </cell>
          <cell r="E3980">
            <v>3157</v>
          </cell>
          <cell r="F3980" t="str">
            <v>Mobberley CofE Primary School</v>
          </cell>
          <cell r="G3980" t="str">
            <v>Maintained</v>
          </cell>
          <cell r="H3980" t="str">
            <v>Voluntary controlled school</v>
          </cell>
          <cell r="I3980">
            <v>19581</v>
          </cell>
          <cell r="J3980">
            <v>34234.199999999997</v>
          </cell>
        </row>
        <row r="3981">
          <cell r="B3981">
            <v>8963163</v>
          </cell>
          <cell r="C3981">
            <v>896</v>
          </cell>
          <cell r="D3981" t="str">
            <v>Cheshire West and Chester</v>
          </cell>
          <cell r="E3981">
            <v>3163</v>
          </cell>
          <cell r="F3981" t="str">
            <v>Duddon St Peter's CofE Primary School</v>
          </cell>
          <cell r="G3981" t="str">
            <v>Maintained</v>
          </cell>
          <cell r="H3981" t="str">
            <v>Voluntary controlled school</v>
          </cell>
          <cell r="I3981">
            <v>7522</v>
          </cell>
          <cell r="J3981">
            <v>8892</v>
          </cell>
        </row>
        <row r="3982">
          <cell r="B3982">
            <v>8963164</v>
          </cell>
          <cell r="C3982">
            <v>896</v>
          </cell>
          <cell r="D3982" t="str">
            <v>Cheshire West and Chester</v>
          </cell>
          <cell r="E3982">
            <v>3164</v>
          </cell>
          <cell r="F3982" t="str">
            <v>Malpas Alport Endowed Primary School</v>
          </cell>
          <cell r="G3982" t="str">
            <v>Maintained</v>
          </cell>
          <cell r="H3982" t="str">
            <v>Community school</v>
          </cell>
          <cell r="I3982">
            <v>17118</v>
          </cell>
          <cell r="J3982">
            <v>27787.499999999996</v>
          </cell>
        </row>
        <row r="3983">
          <cell r="B3983">
            <v>8963165</v>
          </cell>
          <cell r="C3983">
            <v>896</v>
          </cell>
          <cell r="D3983" t="str">
            <v>Cheshire West and Chester</v>
          </cell>
          <cell r="E3983">
            <v>3165</v>
          </cell>
          <cell r="F3983" t="str">
            <v>Shocklach Oviatt CofE Primary School</v>
          </cell>
          <cell r="G3983" t="str">
            <v>Maintained</v>
          </cell>
          <cell r="H3983" t="str">
            <v>Voluntary controlled school</v>
          </cell>
          <cell r="I3983">
            <v>4669</v>
          </cell>
          <cell r="J3983">
            <v>7335.9</v>
          </cell>
        </row>
        <row r="3984">
          <cell r="B3984">
            <v>8963166</v>
          </cell>
          <cell r="C3984">
            <v>896</v>
          </cell>
          <cell r="D3984" t="str">
            <v>Cheshire West and Chester</v>
          </cell>
          <cell r="E3984">
            <v>3166</v>
          </cell>
          <cell r="F3984" t="str">
            <v>Tilston Parochial CofE Primary School</v>
          </cell>
          <cell r="G3984" t="str">
            <v>Maintained</v>
          </cell>
          <cell r="H3984" t="str">
            <v>Voluntary controlled school</v>
          </cell>
          <cell r="I3984">
            <v>9467</v>
          </cell>
          <cell r="J3984">
            <v>15560.999999999998</v>
          </cell>
        </row>
        <row r="3985">
          <cell r="B3985">
            <v>8963167</v>
          </cell>
          <cell r="C3985">
            <v>896</v>
          </cell>
          <cell r="D3985" t="str">
            <v>Cheshire West and Chester</v>
          </cell>
          <cell r="E3985">
            <v>3167</v>
          </cell>
          <cell r="F3985" t="str">
            <v>Tushingham With Grindley CofE Primary School</v>
          </cell>
          <cell r="G3985" t="str">
            <v>Maintained</v>
          </cell>
          <cell r="H3985" t="str">
            <v>Voluntary controlled school</v>
          </cell>
          <cell r="I3985">
            <v>9856</v>
          </cell>
          <cell r="J3985">
            <v>14449.499999999998</v>
          </cell>
        </row>
        <row r="3986">
          <cell r="B3986">
            <v>8963168</v>
          </cell>
          <cell r="C3986">
            <v>896</v>
          </cell>
          <cell r="D3986" t="str">
            <v>Cheshire West and Chester</v>
          </cell>
          <cell r="E3986">
            <v>3168</v>
          </cell>
          <cell r="F3986" t="str">
            <v>Huxley CofE Primary School</v>
          </cell>
          <cell r="G3986" t="str">
            <v>Maintained</v>
          </cell>
          <cell r="H3986" t="str">
            <v>Voluntary controlled school</v>
          </cell>
          <cell r="I3986">
            <v>519</v>
          </cell>
          <cell r="J3986">
            <v>444.59999999999997</v>
          </cell>
        </row>
        <row r="3987">
          <cell r="B3987">
            <v>8953169</v>
          </cell>
          <cell r="C3987">
            <v>895</v>
          </cell>
          <cell r="D3987" t="str">
            <v>Cheshire East</v>
          </cell>
          <cell r="E3987">
            <v>3169</v>
          </cell>
          <cell r="F3987" t="str">
            <v>St Anne's Fulshaw C of E Primary School</v>
          </cell>
          <cell r="G3987" t="str">
            <v>Maintained</v>
          </cell>
          <cell r="H3987" t="str">
            <v>Voluntary controlled school</v>
          </cell>
          <cell r="I3987">
            <v>13098</v>
          </cell>
          <cell r="J3987">
            <v>19340.099999999999</v>
          </cell>
        </row>
        <row r="3988">
          <cell r="B3988">
            <v>8963171</v>
          </cell>
          <cell r="C3988">
            <v>896</v>
          </cell>
          <cell r="D3988" t="str">
            <v>Cheshire West and Chester</v>
          </cell>
          <cell r="E3988">
            <v>3171</v>
          </cell>
          <cell r="F3988" t="str">
            <v>Lostock Gralam CofE Primary School</v>
          </cell>
          <cell r="G3988" t="str">
            <v>Maintained</v>
          </cell>
          <cell r="H3988" t="str">
            <v>Voluntary controlled school</v>
          </cell>
          <cell r="I3988">
            <v>16988</v>
          </cell>
          <cell r="J3988">
            <v>26898.3</v>
          </cell>
        </row>
        <row r="3989">
          <cell r="B3989">
            <v>8963172</v>
          </cell>
          <cell r="C3989">
            <v>896</v>
          </cell>
          <cell r="D3989" t="str">
            <v>Cheshire West and Chester</v>
          </cell>
          <cell r="E3989">
            <v>3172</v>
          </cell>
          <cell r="F3989" t="str">
            <v>Overleigh St Mary's CofE Primary School</v>
          </cell>
          <cell r="G3989" t="str">
            <v>Maintained</v>
          </cell>
          <cell r="H3989" t="str">
            <v>Voluntary controlled school</v>
          </cell>
          <cell r="I3989">
            <v>39551</v>
          </cell>
          <cell r="J3989">
            <v>63355.499999999993</v>
          </cell>
        </row>
        <row r="3990">
          <cell r="B3990">
            <v>8763176</v>
          </cell>
          <cell r="C3990">
            <v>876</v>
          </cell>
          <cell r="D3990" t="str">
            <v>Halton</v>
          </cell>
          <cell r="E3990">
            <v>3176</v>
          </cell>
          <cell r="F3990" t="str">
            <v>Hale Church of England Voluntary Controlled Primary School</v>
          </cell>
          <cell r="G3990" t="str">
            <v>Maintained</v>
          </cell>
          <cell r="H3990" t="str">
            <v>Voluntary controlled school</v>
          </cell>
          <cell r="I3990">
            <v>14913</v>
          </cell>
          <cell r="J3990">
            <v>24230.699999999997</v>
          </cell>
        </row>
        <row r="3991">
          <cell r="B3991">
            <v>8773302</v>
          </cell>
          <cell r="C3991">
            <v>877</v>
          </cell>
          <cell r="D3991" t="str">
            <v>Warrington</v>
          </cell>
          <cell r="E3991">
            <v>3302</v>
          </cell>
          <cell r="F3991" t="str">
            <v>St Elphin's (Fairfield) CofE Voluntary Aided Primary School</v>
          </cell>
          <cell r="G3991" t="str">
            <v>Maintained</v>
          </cell>
          <cell r="H3991" t="str">
            <v>Voluntary aided school</v>
          </cell>
          <cell r="I3991">
            <v>26325</v>
          </cell>
          <cell r="J3991">
            <v>37346.399999999994</v>
          </cell>
        </row>
        <row r="3992">
          <cell r="B3992">
            <v>8773308</v>
          </cell>
          <cell r="C3992">
            <v>877</v>
          </cell>
          <cell r="D3992" t="str">
            <v>Warrington</v>
          </cell>
          <cell r="E3992">
            <v>3308</v>
          </cell>
          <cell r="F3992" t="str">
            <v>Warrington St Ann's CofE Primary School</v>
          </cell>
          <cell r="G3992" t="str">
            <v>Maintained</v>
          </cell>
          <cell r="H3992" t="str">
            <v>Voluntary aided school</v>
          </cell>
          <cell r="I3992">
            <v>9985</v>
          </cell>
          <cell r="J3992">
            <v>13337.999999999998</v>
          </cell>
        </row>
        <row r="3993">
          <cell r="B3993">
            <v>8773310</v>
          </cell>
          <cell r="C3993">
            <v>877</v>
          </cell>
          <cell r="D3993" t="str">
            <v>Warrington</v>
          </cell>
          <cell r="E3993">
            <v>3310</v>
          </cell>
          <cell r="F3993" t="str">
            <v>Warrington St Barnabas CofE Primary School</v>
          </cell>
          <cell r="G3993" t="str">
            <v>Maintained</v>
          </cell>
          <cell r="H3993" t="str">
            <v>Voluntary aided school</v>
          </cell>
          <cell r="I3993">
            <v>10115</v>
          </cell>
          <cell r="J3993">
            <v>13337.999999999998</v>
          </cell>
        </row>
        <row r="3994">
          <cell r="B3994">
            <v>8773313</v>
          </cell>
          <cell r="C3994">
            <v>877</v>
          </cell>
          <cell r="D3994" t="str">
            <v>Warrington</v>
          </cell>
          <cell r="E3994">
            <v>3313</v>
          </cell>
          <cell r="F3994" t="str">
            <v>St Andrew's CofE Primary School</v>
          </cell>
          <cell r="G3994" t="str">
            <v>Maintained</v>
          </cell>
          <cell r="H3994" t="str">
            <v>Voluntary aided school</v>
          </cell>
          <cell r="I3994">
            <v>12060</v>
          </cell>
          <cell r="J3994">
            <v>18006.3</v>
          </cell>
        </row>
        <row r="3995">
          <cell r="B3995">
            <v>8773316</v>
          </cell>
          <cell r="C3995">
            <v>877</v>
          </cell>
          <cell r="D3995" t="str">
            <v>Warrington</v>
          </cell>
          <cell r="E3995">
            <v>3316</v>
          </cell>
          <cell r="F3995" t="str">
            <v>Birchwood CofE Primary School</v>
          </cell>
          <cell r="G3995" t="str">
            <v>Maintained</v>
          </cell>
          <cell r="H3995" t="str">
            <v>Voluntary aided school</v>
          </cell>
          <cell r="I3995">
            <v>9207</v>
          </cell>
          <cell r="J3995">
            <v>11115</v>
          </cell>
        </row>
        <row r="3996">
          <cell r="B3996">
            <v>8773400</v>
          </cell>
          <cell r="C3996">
            <v>877</v>
          </cell>
          <cell r="D3996" t="str">
            <v>Warrington</v>
          </cell>
          <cell r="E3996">
            <v>3400</v>
          </cell>
          <cell r="F3996" t="str">
            <v>Our Lady's Catholic Primary School</v>
          </cell>
          <cell r="G3996" t="str">
            <v>Maintained</v>
          </cell>
          <cell r="H3996" t="str">
            <v>Voluntary aided school</v>
          </cell>
          <cell r="I3996">
            <v>10504</v>
          </cell>
          <cell r="J3996">
            <v>17117.099999999999</v>
          </cell>
        </row>
        <row r="3997">
          <cell r="B3997">
            <v>8773401</v>
          </cell>
          <cell r="C3997">
            <v>877</v>
          </cell>
          <cell r="D3997" t="str">
            <v>Warrington</v>
          </cell>
          <cell r="E3997">
            <v>3401</v>
          </cell>
          <cell r="F3997" t="str">
            <v>Sacred Heart Catholic Primary School</v>
          </cell>
          <cell r="G3997" t="str">
            <v>Maintained</v>
          </cell>
          <cell r="H3997" t="str">
            <v>Voluntary aided school</v>
          </cell>
          <cell r="I3997">
            <v>15561</v>
          </cell>
          <cell r="J3997">
            <v>25119.899999999998</v>
          </cell>
        </row>
        <row r="3998">
          <cell r="B3998">
            <v>8773402</v>
          </cell>
          <cell r="C3998">
            <v>877</v>
          </cell>
          <cell r="D3998" t="str">
            <v>Warrington</v>
          </cell>
          <cell r="E3998">
            <v>3402</v>
          </cell>
          <cell r="F3998" t="str">
            <v>St Alban's Catholic Primary School</v>
          </cell>
          <cell r="G3998" t="str">
            <v>Maintained</v>
          </cell>
          <cell r="H3998" t="str">
            <v>Voluntary aided school</v>
          </cell>
          <cell r="I3998">
            <v>17636</v>
          </cell>
          <cell r="J3998">
            <v>22007.699999999997</v>
          </cell>
        </row>
        <row r="3999">
          <cell r="B3999">
            <v>8773404</v>
          </cell>
          <cell r="C3999">
            <v>877</v>
          </cell>
          <cell r="D3999" t="str">
            <v>Warrington</v>
          </cell>
          <cell r="E3999">
            <v>3404</v>
          </cell>
          <cell r="F3999" t="str">
            <v>St Benedict's Catholic Primary School</v>
          </cell>
          <cell r="G3999" t="str">
            <v>Maintained</v>
          </cell>
          <cell r="H3999" t="str">
            <v>Voluntary aided school</v>
          </cell>
          <cell r="I3999">
            <v>16988</v>
          </cell>
          <cell r="J3999">
            <v>26898.3</v>
          </cell>
        </row>
        <row r="4000">
          <cell r="B4000">
            <v>8773409</v>
          </cell>
          <cell r="C4000">
            <v>877</v>
          </cell>
          <cell r="D4000" t="str">
            <v>Warrington</v>
          </cell>
          <cell r="E4000">
            <v>3409</v>
          </cell>
          <cell r="F4000" t="str">
            <v>St Augustine's Catholic Primary School</v>
          </cell>
          <cell r="G4000" t="str">
            <v>Maintained</v>
          </cell>
          <cell r="H4000" t="str">
            <v>Voluntary aided school</v>
          </cell>
          <cell r="I4000">
            <v>9467</v>
          </cell>
          <cell r="J4000">
            <v>15560.999999999998</v>
          </cell>
        </row>
        <row r="4001">
          <cell r="B4001">
            <v>8773410</v>
          </cell>
          <cell r="C4001">
            <v>877</v>
          </cell>
          <cell r="D4001" t="str">
            <v>Warrington</v>
          </cell>
          <cell r="E4001">
            <v>3410</v>
          </cell>
          <cell r="F4001" t="str">
            <v>St Stephen's Catholic Primary School</v>
          </cell>
          <cell r="G4001" t="str">
            <v>Maintained</v>
          </cell>
          <cell r="H4001" t="str">
            <v>Voluntary aided school</v>
          </cell>
          <cell r="I4001">
            <v>10504</v>
          </cell>
          <cell r="J4001">
            <v>17117.099999999999</v>
          </cell>
        </row>
        <row r="4002">
          <cell r="B4002">
            <v>8963415</v>
          </cell>
          <cell r="C4002">
            <v>896</v>
          </cell>
          <cell r="D4002" t="str">
            <v>Cheshire West and Chester</v>
          </cell>
          <cell r="E4002">
            <v>3415</v>
          </cell>
          <cell r="F4002" t="str">
            <v>St Clare's Catholic Primary School</v>
          </cell>
          <cell r="G4002" t="str">
            <v>Maintained</v>
          </cell>
          <cell r="H4002" t="str">
            <v>Voluntary aided school</v>
          </cell>
          <cell r="I4002">
            <v>12838</v>
          </cell>
          <cell r="J4002">
            <v>18450.899999999998</v>
          </cell>
        </row>
        <row r="4003">
          <cell r="B4003">
            <v>8963500</v>
          </cell>
          <cell r="C4003">
            <v>896</v>
          </cell>
          <cell r="D4003" t="str">
            <v>Cheshire West and Chester</v>
          </cell>
          <cell r="E4003">
            <v>3500</v>
          </cell>
          <cell r="F4003" t="str">
            <v>Bishop Wilson Church of England Primary School</v>
          </cell>
          <cell r="G4003" t="str">
            <v>Maintained</v>
          </cell>
          <cell r="H4003" t="str">
            <v>Voluntary aided school</v>
          </cell>
          <cell r="I4003">
            <v>7392</v>
          </cell>
          <cell r="J4003">
            <v>12448.8</v>
          </cell>
        </row>
        <row r="4004">
          <cell r="B4004">
            <v>8963501</v>
          </cell>
          <cell r="C4004">
            <v>896</v>
          </cell>
          <cell r="D4004" t="str">
            <v>Cheshire West and Chester</v>
          </cell>
          <cell r="E4004">
            <v>3501</v>
          </cell>
          <cell r="F4004" t="str">
            <v>St Winefride's Catholic Primary School</v>
          </cell>
          <cell r="G4004" t="str">
            <v>Maintained</v>
          </cell>
          <cell r="H4004" t="str">
            <v>Voluntary aided school</v>
          </cell>
          <cell r="I4004">
            <v>12968</v>
          </cell>
          <cell r="J4004">
            <v>17339.399999999998</v>
          </cell>
        </row>
        <row r="4005">
          <cell r="B4005">
            <v>8763502</v>
          </cell>
          <cell r="C4005">
            <v>876</v>
          </cell>
          <cell r="D4005" t="str">
            <v>Halton</v>
          </cell>
          <cell r="E4005">
            <v>3502</v>
          </cell>
          <cell r="F4005" t="str">
            <v>Runcorn All Saints CofE Primary School</v>
          </cell>
          <cell r="G4005" t="str">
            <v>Maintained</v>
          </cell>
          <cell r="H4005" t="str">
            <v>Voluntary aided school</v>
          </cell>
          <cell r="I4005">
            <v>5447</v>
          </cell>
          <cell r="J4005">
            <v>8669.6999999999989</v>
          </cell>
        </row>
        <row r="4006">
          <cell r="B4006">
            <v>8773505</v>
          </cell>
          <cell r="C4006">
            <v>877</v>
          </cell>
          <cell r="D4006" t="str">
            <v>Warrington</v>
          </cell>
          <cell r="E4006">
            <v>3505</v>
          </cell>
          <cell r="F4006" t="str">
            <v>Grappenhall St Wilfrid's CofE Primary School</v>
          </cell>
          <cell r="G4006" t="str">
            <v>Maintained</v>
          </cell>
          <cell r="H4006" t="str">
            <v>Voluntary aided school</v>
          </cell>
          <cell r="I4006">
            <v>42275</v>
          </cell>
          <cell r="J4006">
            <v>71580.599999999991</v>
          </cell>
        </row>
        <row r="4007">
          <cell r="B4007">
            <v>8763506</v>
          </cell>
          <cell r="C4007">
            <v>876</v>
          </cell>
          <cell r="D4007" t="str">
            <v>Halton</v>
          </cell>
          <cell r="E4007">
            <v>3506</v>
          </cell>
          <cell r="F4007" t="str">
            <v>St Mary's Church of England Primary School</v>
          </cell>
          <cell r="G4007" t="str">
            <v>Maintained</v>
          </cell>
          <cell r="H4007" t="str">
            <v>Voluntary aided school</v>
          </cell>
          <cell r="I4007">
            <v>12060</v>
          </cell>
          <cell r="J4007">
            <v>17561.699999999997</v>
          </cell>
        </row>
        <row r="4008">
          <cell r="B4008">
            <v>8963507</v>
          </cell>
          <cell r="C4008">
            <v>896</v>
          </cell>
          <cell r="D4008" t="str">
            <v>Cheshire West and Chester</v>
          </cell>
          <cell r="E4008">
            <v>3507</v>
          </cell>
          <cell r="F4008" t="str">
            <v>Kingsley St John's CofE (VA) Primary School</v>
          </cell>
          <cell r="G4008" t="str">
            <v>Maintained</v>
          </cell>
          <cell r="H4008" t="str">
            <v>Voluntary aided school</v>
          </cell>
          <cell r="I4008">
            <v>4928</v>
          </cell>
          <cell r="J4008">
            <v>6891.2999999999993</v>
          </cell>
        </row>
        <row r="4009">
          <cell r="B4009">
            <v>8773508</v>
          </cell>
          <cell r="C4009">
            <v>877</v>
          </cell>
          <cell r="D4009" t="str">
            <v>Warrington</v>
          </cell>
          <cell r="E4009">
            <v>3508</v>
          </cell>
          <cell r="F4009" t="str">
            <v>St Thomas' CofE Primary School</v>
          </cell>
          <cell r="G4009" t="str">
            <v>Maintained</v>
          </cell>
          <cell r="H4009" t="str">
            <v>Voluntary aided school</v>
          </cell>
          <cell r="I4009">
            <v>20100</v>
          </cell>
          <cell r="J4009">
            <v>33567.299999999996</v>
          </cell>
        </row>
        <row r="4010">
          <cell r="B4010">
            <v>8763509</v>
          </cell>
          <cell r="C4010">
            <v>876</v>
          </cell>
          <cell r="D4010" t="str">
            <v>Halton</v>
          </cell>
          <cell r="E4010">
            <v>3509</v>
          </cell>
          <cell r="F4010" t="str">
            <v>St Edward's Catholic Primary School</v>
          </cell>
          <cell r="G4010" t="str">
            <v>Maintained</v>
          </cell>
          <cell r="H4010" t="str">
            <v>Voluntary aided school</v>
          </cell>
          <cell r="I4010">
            <v>8818</v>
          </cell>
          <cell r="J4010">
            <v>16227.9</v>
          </cell>
        </row>
        <row r="4011">
          <cell r="B4011">
            <v>8763510</v>
          </cell>
          <cell r="C4011">
            <v>876</v>
          </cell>
          <cell r="D4011" t="str">
            <v>Halton</v>
          </cell>
          <cell r="E4011">
            <v>3510</v>
          </cell>
          <cell r="F4011" t="str">
            <v>St Clement's Catholic Primary School</v>
          </cell>
          <cell r="G4011" t="str">
            <v>Maintained</v>
          </cell>
          <cell r="H4011" t="str">
            <v>Voluntary aided school</v>
          </cell>
          <cell r="I4011">
            <v>15302</v>
          </cell>
          <cell r="J4011">
            <v>25786.799999999999</v>
          </cell>
        </row>
        <row r="4012">
          <cell r="B4012">
            <v>8763511</v>
          </cell>
          <cell r="C4012">
            <v>876</v>
          </cell>
          <cell r="D4012" t="str">
            <v>Halton</v>
          </cell>
          <cell r="E4012">
            <v>3511</v>
          </cell>
          <cell r="F4012" t="str">
            <v>The Holy Spirit Catholic Primary School</v>
          </cell>
          <cell r="G4012" t="str">
            <v>Maintained</v>
          </cell>
          <cell r="H4012" t="str">
            <v>Voluntary aided school</v>
          </cell>
          <cell r="I4012">
            <v>3631</v>
          </cell>
          <cell r="J4012">
            <v>6002.0999999999995</v>
          </cell>
        </row>
        <row r="4013">
          <cell r="B4013">
            <v>8773512</v>
          </cell>
          <cell r="C4013">
            <v>877</v>
          </cell>
          <cell r="D4013" t="str">
            <v>Warrington</v>
          </cell>
          <cell r="E4013">
            <v>3512</v>
          </cell>
          <cell r="F4013" t="str">
            <v>St Monica's Catholic Primary School</v>
          </cell>
          <cell r="G4013" t="str">
            <v>Maintained</v>
          </cell>
          <cell r="H4013" t="str">
            <v>Voluntary aided school</v>
          </cell>
          <cell r="I4013">
            <v>14394</v>
          </cell>
          <cell r="J4013">
            <v>25119.899999999998</v>
          </cell>
        </row>
        <row r="4014">
          <cell r="B4014">
            <v>8953513</v>
          </cell>
          <cell r="C4014">
            <v>895</v>
          </cell>
          <cell r="D4014" t="str">
            <v>Cheshire East</v>
          </cell>
          <cell r="E4014">
            <v>3513</v>
          </cell>
          <cell r="F4014" t="str">
            <v>St Benedict's Catholic Primary School</v>
          </cell>
          <cell r="G4014" t="str">
            <v>Maintained</v>
          </cell>
          <cell r="H4014" t="str">
            <v>Voluntary aided school</v>
          </cell>
          <cell r="I4014">
            <v>18155</v>
          </cell>
          <cell r="J4014">
            <v>27342.899999999998</v>
          </cell>
        </row>
        <row r="4015">
          <cell r="B4015">
            <v>8953516</v>
          </cell>
          <cell r="C4015">
            <v>895</v>
          </cell>
          <cell r="D4015" t="str">
            <v>Cheshire East</v>
          </cell>
          <cell r="E4015">
            <v>3516</v>
          </cell>
          <cell r="F4015" t="str">
            <v>Bollington St John's CofE Primary School</v>
          </cell>
          <cell r="G4015" t="str">
            <v>Maintained</v>
          </cell>
          <cell r="H4015" t="str">
            <v>Voluntary aided school</v>
          </cell>
          <cell r="I4015">
            <v>11023</v>
          </cell>
          <cell r="J4015">
            <v>17784</v>
          </cell>
        </row>
        <row r="4016">
          <cell r="B4016">
            <v>8953518</v>
          </cell>
          <cell r="C4016">
            <v>895</v>
          </cell>
          <cell r="D4016" t="str">
            <v>Cheshire East</v>
          </cell>
          <cell r="E4016">
            <v>3518</v>
          </cell>
          <cell r="F4016" t="str">
            <v>Prestbury CofE Primary School</v>
          </cell>
          <cell r="G4016" t="str">
            <v>Maintained</v>
          </cell>
          <cell r="H4016" t="str">
            <v>Voluntary aided school</v>
          </cell>
          <cell r="I4016">
            <v>32679</v>
          </cell>
          <cell r="J4016">
            <v>53129.7</v>
          </cell>
        </row>
        <row r="4017">
          <cell r="B4017">
            <v>8953520</v>
          </cell>
          <cell r="C4017">
            <v>895</v>
          </cell>
          <cell r="D4017" t="str">
            <v>Cheshire East</v>
          </cell>
          <cell r="E4017">
            <v>3520</v>
          </cell>
          <cell r="F4017" t="str">
            <v>Wincle CofE Primary School</v>
          </cell>
          <cell r="G4017" t="str">
            <v>Maintained</v>
          </cell>
          <cell r="H4017" t="str">
            <v>Voluntary aided school</v>
          </cell>
          <cell r="I4017">
            <v>4928</v>
          </cell>
          <cell r="J4017">
            <v>10225.799999999999</v>
          </cell>
        </row>
        <row r="4018">
          <cell r="B4018">
            <v>8953521</v>
          </cell>
          <cell r="C4018">
            <v>895</v>
          </cell>
          <cell r="D4018" t="str">
            <v>Cheshire East</v>
          </cell>
          <cell r="E4018">
            <v>3521</v>
          </cell>
          <cell r="F4018" t="str">
            <v>St Gregory's Catholic Primary School</v>
          </cell>
          <cell r="G4018" t="str">
            <v>Maintained</v>
          </cell>
          <cell r="H4018" t="str">
            <v>Voluntary aided school</v>
          </cell>
          <cell r="I4018">
            <v>6225</v>
          </cell>
          <cell r="J4018">
            <v>9558.9</v>
          </cell>
        </row>
        <row r="4019">
          <cell r="B4019">
            <v>8953524</v>
          </cell>
          <cell r="C4019">
            <v>895</v>
          </cell>
          <cell r="D4019" t="str">
            <v>Cheshire East</v>
          </cell>
          <cell r="E4019">
            <v>3524</v>
          </cell>
          <cell r="F4019" t="str">
            <v>Marton and District CofE Aided Primary School</v>
          </cell>
          <cell r="G4019" t="str">
            <v>Maintained</v>
          </cell>
          <cell r="H4019" t="str">
            <v>Voluntary aided school</v>
          </cell>
          <cell r="I4019">
            <v>12968</v>
          </cell>
          <cell r="J4019">
            <v>24897.599999999999</v>
          </cell>
        </row>
        <row r="4020">
          <cell r="B4020">
            <v>8953526</v>
          </cell>
          <cell r="C4020">
            <v>895</v>
          </cell>
          <cell r="D4020" t="str">
            <v>Cheshire East</v>
          </cell>
          <cell r="E4020">
            <v>3526</v>
          </cell>
          <cell r="F4020" t="str">
            <v>St John the Evangelist CofE Primary School Macclesfield</v>
          </cell>
          <cell r="G4020" t="str">
            <v>Maintained</v>
          </cell>
          <cell r="H4020" t="str">
            <v>Voluntary aided school</v>
          </cell>
          <cell r="I4020">
            <v>27881</v>
          </cell>
          <cell r="J4020">
            <v>43793.1</v>
          </cell>
        </row>
        <row r="4021">
          <cell r="B4021">
            <v>8953530</v>
          </cell>
          <cell r="C4021">
            <v>895</v>
          </cell>
          <cell r="D4021" t="str">
            <v>Cheshire East</v>
          </cell>
          <cell r="E4021">
            <v>3530</v>
          </cell>
          <cell r="F4021" t="str">
            <v>St John's CofE Primary School</v>
          </cell>
          <cell r="G4021" t="str">
            <v>Maintained</v>
          </cell>
          <cell r="H4021" t="str">
            <v>Voluntary aided school</v>
          </cell>
          <cell r="I4021">
            <v>12320</v>
          </cell>
          <cell r="J4021">
            <v>19562.399999999998</v>
          </cell>
        </row>
        <row r="4022">
          <cell r="B4022">
            <v>8963532</v>
          </cell>
          <cell r="C4022">
            <v>896</v>
          </cell>
          <cell r="D4022" t="str">
            <v>Cheshire West and Chester</v>
          </cell>
          <cell r="E4022">
            <v>3532</v>
          </cell>
          <cell r="F4022" t="str">
            <v>Crowton Christ Church CofE Primary School</v>
          </cell>
          <cell r="G4022" t="str">
            <v>Maintained</v>
          </cell>
          <cell r="H4022" t="str">
            <v>Voluntary aided school</v>
          </cell>
          <cell r="I4022">
            <v>7003</v>
          </cell>
          <cell r="J4022">
            <v>10225.799999999999</v>
          </cell>
        </row>
        <row r="4023">
          <cell r="B4023">
            <v>8963533</v>
          </cell>
          <cell r="C4023">
            <v>896</v>
          </cell>
          <cell r="D4023" t="str">
            <v>Cheshire West and Chester</v>
          </cell>
          <cell r="E4023">
            <v>3533</v>
          </cell>
          <cell r="F4023" t="str">
            <v>Lower Peover CofE Primary School</v>
          </cell>
          <cell r="G4023" t="str">
            <v>Maintained</v>
          </cell>
          <cell r="H4023" t="str">
            <v>Voluntary aided school</v>
          </cell>
          <cell r="I4023">
            <v>18544</v>
          </cell>
          <cell r="J4023">
            <v>32233.499999999996</v>
          </cell>
        </row>
        <row r="4024">
          <cell r="B4024">
            <v>8963534</v>
          </cell>
          <cell r="C4024">
            <v>896</v>
          </cell>
          <cell r="D4024" t="str">
            <v>Cheshire West and Chester</v>
          </cell>
          <cell r="E4024">
            <v>3534</v>
          </cell>
          <cell r="F4024" t="str">
            <v>Whitegate CofE Primary School</v>
          </cell>
          <cell r="G4024" t="str">
            <v>Maintained</v>
          </cell>
          <cell r="H4024" t="str">
            <v>Voluntary aided school</v>
          </cell>
          <cell r="I4024">
            <v>16080</v>
          </cell>
          <cell r="J4024">
            <v>29788.199999999997</v>
          </cell>
        </row>
        <row r="4025">
          <cell r="B4025">
            <v>8953536</v>
          </cell>
          <cell r="C4025">
            <v>895</v>
          </cell>
          <cell r="D4025" t="str">
            <v>Cheshire East</v>
          </cell>
          <cell r="E4025">
            <v>3536</v>
          </cell>
          <cell r="F4025" t="str">
            <v>St Gabriel's Catholic Primary School</v>
          </cell>
          <cell r="G4025" t="str">
            <v>Maintained</v>
          </cell>
          <cell r="H4025" t="str">
            <v>Voluntary aided school</v>
          </cell>
          <cell r="I4025">
            <v>18803</v>
          </cell>
          <cell r="J4025">
            <v>33122.699999999997</v>
          </cell>
        </row>
        <row r="4026">
          <cell r="B4026">
            <v>8953537</v>
          </cell>
          <cell r="C4026">
            <v>895</v>
          </cell>
          <cell r="D4026" t="str">
            <v>Cheshire East</v>
          </cell>
          <cell r="E4026">
            <v>3537</v>
          </cell>
          <cell r="F4026" t="str">
            <v>St Mary's Catholic Primary School</v>
          </cell>
          <cell r="G4026" t="str">
            <v>Maintained</v>
          </cell>
          <cell r="H4026" t="str">
            <v>Voluntary aided school</v>
          </cell>
          <cell r="I4026">
            <v>19063</v>
          </cell>
          <cell r="J4026">
            <v>32678.1</v>
          </cell>
        </row>
        <row r="4027">
          <cell r="B4027">
            <v>8963538</v>
          </cell>
          <cell r="C4027">
            <v>896</v>
          </cell>
          <cell r="D4027" t="str">
            <v>Cheshire West and Chester</v>
          </cell>
          <cell r="E4027">
            <v>3538</v>
          </cell>
          <cell r="F4027" t="str">
            <v>St Bede's Catholic Primary School, Weaverham</v>
          </cell>
          <cell r="G4027" t="str">
            <v>Maintained</v>
          </cell>
          <cell r="H4027" t="str">
            <v>Voluntary aided school</v>
          </cell>
          <cell r="I4027">
            <v>17377</v>
          </cell>
          <cell r="J4027">
            <v>26898.3</v>
          </cell>
        </row>
        <row r="4028">
          <cell r="B4028">
            <v>8953541</v>
          </cell>
          <cell r="C4028">
            <v>895</v>
          </cell>
          <cell r="D4028" t="str">
            <v>Cheshire East</v>
          </cell>
          <cell r="E4028">
            <v>3541</v>
          </cell>
          <cell r="F4028" t="str">
            <v>St Mary's Catholic Primary School, Crewe</v>
          </cell>
          <cell r="G4028" t="str">
            <v>Maintained</v>
          </cell>
          <cell r="H4028" t="str">
            <v>Voluntary aided school</v>
          </cell>
          <cell r="I4028">
            <v>33586</v>
          </cell>
          <cell r="J4028">
            <v>56241.899999999994</v>
          </cell>
        </row>
        <row r="4029">
          <cell r="B4029">
            <v>8953543</v>
          </cell>
          <cell r="C4029">
            <v>895</v>
          </cell>
          <cell r="D4029" t="str">
            <v>Cheshire East</v>
          </cell>
          <cell r="E4029">
            <v>3543</v>
          </cell>
          <cell r="F4029" t="str">
            <v>Bridgemere CofE Primary School</v>
          </cell>
          <cell r="G4029" t="str">
            <v>Maintained</v>
          </cell>
          <cell r="H4029" t="str">
            <v>Voluntary aided school</v>
          </cell>
          <cell r="I4029">
            <v>7781</v>
          </cell>
          <cell r="J4029">
            <v>13782.599999999999</v>
          </cell>
        </row>
        <row r="4030">
          <cell r="B4030">
            <v>8953547</v>
          </cell>
          <cell r="C4030">
            <v>895</v>
          </cell>
          <cell r="D4030" t="str">
            <v>Cheshire East</v>
          </cell>
          <cell r="E4030">
            <v>3547</v>
          </cell>
          <cell r="F4030" t="str">
            <v>St Anne's Catholic Primary School</v>
          </cell>
          <cell r="G4030" t="str">
            <v>Maintained</v>
          </cell>
          <cell r="H4030" t="str">
            <v>Voluntary aided school</v>
          </cell>
          <cell r="I4030">
            <v>21397</v>
          </cell>
          <cell r="J4030">
            <v>33122.699999999997</v>
          </cell>
        </row>
        <row r="4031">
          <cell r="B4031">
            <v>8963550</v>
          </cell>
          <cell r="C4031">
            <v>896</v>
          </cell>
          <cell r="D4031" t="str">
            <v>Cheshire West and Chester</v>
          </cell>
          <cell r="E4031">
            <v>3550</v>
          </cell>
          <cell r="F4031" t="str">
            <v>Eccleston CofE Primary School</v>
          </cell>
          <cell r="G4031" t="str">
            <v>Maintained</v>
          </cell>
          <cell r="H4031" t="str">
            <v>Voluntary aided school</v>
          </cell>
          <cell r="I4031">
            <v>6873</v>
          </cell>
          <cell r="J4031">
            <v>14449.499999999998</v>
          </cell>
        </row>
        <row r="4032">
          <cell r="B4032">
            <v>8963551</v>
          </cell>
          <cell r="C4032">
            <v>896</v>
          </cell>
          <cell r="D4032" t="str">
            <v>Cheshire West and Chester</v>
          </cell>
          <cell r="E4032">
            <v>3551</v>
          </cell>
          <cell r="F4032" t="str">
            <v>Saighton Church of England Primary School &amp; Pre-School</v>
          </cell>
          <cell r="G4032" t="str">
            <v>Maintained</v>
          </cell>
          <cell r="H4032" t="str">
            <v>Voluntary aided school</v>
          </cell>
          <cell r="I4032">
            <v>10893</v>
          </cell>
          <cell r="J4032">
            <v>18228.599999999999</v>
          </cell>
        </row>
        <row r="4033">
          <cell r="B4033">
            <v>8963552</v>
          </cell>
          <cell r="C4033">
            <v>896</v>
          </cell>
          <cell r="D4033" t="str">
            <v>Cheshire West and Chester</v>
          </cell>
          <cell r="E4033">
            <v>3552</v>
          </cell>
          <cell r="F4033" t="str">
            <v>Ellesmere Port Christ Church CofE Primary School</v>
          </cell>
          <cell r="G4033" t="str">
            <v>Maintained</v>
          </cell>
          <cell r="H4033" t="str">
            <v>Voluntary aided school</v>
          </cell>
          <cell r="I4033">
            <v>17118</v>
          </cell>
          <cell r="J4033">
            <v>26009.1</v>
          </cell>
        </row>
        <row r="4034">
          <cell r="B4034">
            <v>8963558</v>
          </cell>
          <cell r="C4034">
            <v>896</v>
          </cell>
          <cell r="D4034" t="str">
            <v>Cheshire West and Chester</v>
          </cell>
          <cell r="E4034">
            <v>3558</v>
          </cell>
          <cell r="F4034" t="str">
            <v>St Mary of the Angels Catholic Primary School</v>
          </cell>
          <cell r="G4034" t="str">
            <v>Maintained</v>
          </cell>
          <cell r="H4034" t="str">
            <v>Voluntary aided school</v>
          </cell>
          <cell r="I4034">
            <v>18285</v>
          </cell>
          <cell r="J4034">
            <v>30899.699999999997</v>
          </cell>
        </row>
        <row r="4035">
          <cell r="B4035">
            <v>8953559</v>
          </cell>
          <cell r="C4035">
            <v>895</v>
          </cell>
          <cell r="D4035" t="str">
            <v>Cheshire East</v>
          </cell>
          <cell r="E4035">
            <v>3559</v>
          </cell>
          <cell r="F4035" t="str">
            <v>St Vincent's Catholic Primary School</v>
          </cell>
          <cell r="G4035" t="str">
            <v>Maintained</v>
          </cell>
          <cell r="H4035" t="str">
            <v>Voluntary aided school</v>
          </cell>
          <cell r="I4035">
            <v>20489</v>
          </cell>
          <cell r="J4035">
            <v>33567.299999999996</v>
          </cell>
        </row>
        <row r="4036">
          <cell r="B4036">
            <v>8953562</v>
          </cell>
          <cell r="C4036">
            <v>895</v>
          </cell>
          <cell r="D4036" t="str">
            <v>Cheshire East</v>
          </cell>
          <cell r="E4036">
            <v>3562</v>
          </cell>
          <cell r="F4036" t="str">
            <v>Bollinbrook CofE Primary School</v>
          </cell>
          <cell r="G4036" t="str">
            <v>Maintained</v>
          </cell>
          <cell r="H4036" t="str">
            <v>Voluntary aided school</v>
          </cell>
          <cell r="I4036">
            <v>16210</v>
          </cell>
          <cell r="J4036">
            <v>26675.999999999996</v>
          </cell>
        </row>
        <row r="4037">
          <cell r="B4037">
            <v>8773601</v>
          </cell>
          <cell r="C4037">
            <v>877</v>
          </cell>
          <cell r="D4037" t="str">
            <v>Warrington</v>
          </cell>
          <cell r="E4037">
            <v>3601</v>
          </cell>
          <cell r="F4037" t="str">
            <v>Christ Church CofE Primary School Padgate</v>
          </cell>
          <cell r="G4037" t="str">
            <v>Maintained</v>
          </cell>
          <cell r="H4037" t="str">
            <v>Voluntary aided school</v>
          </cell>
          <cell r="I4037">
            <v>27492</v>
          </cell>
          <cell r="J4037">
            <v>45571.5</v>
          </cell>
        </row>
        <row r="4038">
          <cell r="B4038">
            <v>8773603</v>
          </cell>
          <cell r="C4038">
            <v>877</v>
          </cell>
          <cell r="D4038" t="str">
            <v>Warrington</v>
          </cell>
          <cell r="E4038">
            <v>3603</v>
          </cell>
          <cell r="F4038" t="str">
            <v>Winwick CofE Primary School</v>
          </cell>
          <cell r="G4038" t="str">
            <v>Maintained</v>
          </cell>
          <cell r="H4038" t="str">
            <v>Voluntary aided school</v>
          </cell>
          <cell r="I4038">
            <v>20748</v>
          </cell>
          <cell r="J4038">
            <v>34234.199999999997</v>
          </cell>
        </row>
        <row r="4039">
          <cell r="B4039">
            <v>8773609</v>
          </cell>
          <cell r="C4039">
            <v>877</v>
          </cell>
          <cell r="D4039" t="str">
            <v>Warrington</v>
          </cell>
          <cell r="E4039">
            <v>3609</v>
          </cell>
          <cell r="F4039" t="str">
            <v>Woolston CofE Aided Primary School</v>
          </cell>
          <cell r="G4039" t="str">
            <v>Maintained</v>
          </cell>
          <cell r="H4039" t="str">
            <v>Voluntary aided school</v>
          </cell>
          <cell r="I4039">
            <v>20230</v>
          </cell>
          <cell r="J4039">
            <v>34234.199999999997</v>
          </cell>
        </row>
        <row r="4040">
          <cell r="B4040">
            <v>8773610</v>
          </cell>
          <cell r="C4040">
            <v>877</v>
          </cell>
          <cell r="D4040" t="str">
            <v>Warrington</v>
          </cell>
          <cell r="E4040">
            <v>3610</v>
          </cell>
          <cell r="F4040" t="str">
            <v>St Paul of the Cross Catholic Primary School</v>
          </cell>
          <cell r="G4040" t="str">
            <v>Maintained</v>
          </cell>
          <cell r="H4040" t="str">
            <v>Voluntary aided school</v>
          </cell>
          <cell r="I4040">
            <v>11801</v>
          </cell>
          <cell r="J4040">
            <v>16894.8</v>
          </cell>
        </row>
        <row r="4041">
          <cell r="B4041">
            <v>8773611</v>
          </cell>
          <cell r="C4041">
            <v>877</v>
          </cell>
          <cell r="D4041" t="str">
            <v>Warrington</v>
          </cell>
          <cell r="E4041">
            <v>3611</v>
          </cell>
          <cell r="F4041" t="str">
            <v>St Lewis Catholic Primary School</v>
          </cell>
          <cell r="G4041" t="str">
            <v>Maintained</v>
          </cell>
          <cell r="H4041" t="str">
            <v>Voluntary aided school</v>
          </cell>
          <cell r="I4041">
            <v>12709</v>
          </cell>
          <cell r="J4041">
            <v>20451.599999999999</v>
          </cell>
        </row>
        <row r="4042">
          <cell r="B4042">
            <v>8773612</v>
          </cell>
          <cell r="C4042">
            <v>877</v>
          </cell>
          <cell r="D4042" t="str">
            <v>Warrington</v>
          </cell>
          <cell r="E4042">
            <v>3612</v>
          </cell>
          <cell r="F4042" t="str">
            <v>St Oswald's Catholic Primary School</v>
          </cell>
          <cell r="G4042" t="str">
            <v>Maintained</v>
          </cell>
          <cell r="H4042" t="str">
            <v>Voluntary aided school</v>
          </cell>
          <cell r="I4042">
            <v>18803</v>
          </cell>
          <cell r="J4042">
            <v>29788.199999999997</v>
          </cell>
        </row>
        <row r="4043">
          <cell r="B4043">
            <v>8773613</v>
          </cell>
          <cell r="C4043">
            <v>877</v>
          </cell>
          <cell r="D4043" t="str">
            <v>Warrington</v>
          </cell>
          <cell r="E4043">
            <v>3613</v>
          </cell>
          <cell r="F4043" t="str">
            <v>St Peter's Catholic Primary School</v>
          </cell>
          <cell r="G4043" t="str">
            <v>Maintained</v>
          </cell>
          <cell r="H4043" t="str">
            <v>Voluntary aided school</v>
          </cell>
          <cell r="I4043">
            <v>22305</v>
          </cell>
          <cell r="J4043">
            <v>36234.899999999994</v>
          </cell>
        </row>
        <row r="4044">
          <cell r="B4044">
            <v>8763615</v>
          </cell>
          <cell r="C4044">
            <v>876</v>
          </cell>
          <cell r="D4044" t="str">
            <v>Halton</v>
          </cell>
          <cell r="E4044">
            <v>3615</v>
          </cell>
          <cell r="F4044" t="str">
            <v>St Bede's Catholic Infant School</v>
          </cell>
          <cell r="G4044" t="str">
            <v>Maintained</v>
          </cell>
          <cell r="H4044" t="str">
            <v>Voluntary aided school</v>
          </cell>
          <cell r="I4044">
            <v>37477</v>
          </cell>
          <cell r="J4044">
            <v>64022.399999999994</v>
          </cell>
        </row>
        <row r="4045">
          <cell r="B4045">
            <v>8773622</v>
          </cell>
          <cell r="C4045">
            <v>877</v>
          </cell>
          <cell r="D4045" t="str">
            <v>Warrington</v>
          </cell>
          <cell r="E4045">
            <v>3622</v>
          </cell>
          <cell r="F4045" t="str">
            <v>St Joseph's Catholic Primary School</v>
          </cell>
          <cell r="G4045" t="str">
            <v>Maintained</v>
          </cell>
          <cell r="H4045" t="str">
            <v>Voluntary aided school</v>
          </cell>
          <cell r="I4045">
            <v>26843</v>
          </cell>
          <cell r="J4045">
            <v>39791.699999999997</v>
          </cell>
        </row>
        <row r="4046">
          <cell r="B4046">
            <v>8773627</v>
          </cell>
          <cell r="C4046">
            <v>877</v>
          </cell>
          <cell r="D4046" t="str">
            <v>Warrington</v>
          </cell>
          <cell r="E4046">
            <v>3627</v>
          </cell>
          <cell r="F4046" t="str">
            <v>St Vincent's Catholic Primary School</v>
          </cell>
          <cell r="G4046" t="str">
            <v>Maintained</v>
          </cell>
          <cell r="H4046" t="str">
            <v>Voluntary aided school</v>
          </cell>
          <cell r="I4046">
            <v>12060</v>
          </cell>
          <cell r="J4046">
            <v>20673.899999999998</v>
          </cell>
        </row>
        <row r="4047">
          <cell r="B4047">
            <v>8773629</v>
          </cell>
          <cell r="C4047">
            <v>877</v>
          </cell>
          <cell r="D4047" t="str">
            <v>Warrington</v>
          </cell>
          <cell r="E4047">
            <v>3629</v>
          </cell>
          <cell r="F4047" t="str">
            <v>St Bridget's Catholic Primary School</v>
          </cell>
          <cell r="G4047" t="str">
            <v>Maintained</v>
          </cell>
          <cell r="H4047" t="str">
            <v>Voluntary aided school</v>
          </cell>
          <cell r="I4047">
            <v>9985</v>
          </cell>
          <cell r="J4047">
            <v>13560.3</v>
          </cell>
        </row>
        <row r="4048">
          <cell r="B4048">
            <v>8763632</v>
          </cell>
          <cell r="C4048">
            <v>876</v>
          </cell>
          <cell r="D4048" t="str">
            <v>Halton</v>
          </cell>
          <cell r="E4048">
            <v>3632</v>
          </cell>
          <cell r="F4048" t="str">
            <v>Our Lady Mother of the Saviour Catholic Primary School</v>
          </cell>
          <cell r="G4048" t="str">
            <v>Maintained</v>
          </cell>
          <cell r="H4048" t="str">
            <v>Voluntary aided school</v>
          </cell>
          <cell r="I4048">
            <v>8818</v>
          </cell>
          <cell r="J4048">
            <v>12448.8</v>
          </cell>
        </row>
        <row r="4049">
          <cell r="B4049">
            <v>8963633</v>
          </cell>
          <cell r="C4049">
            <v>896</v>
          </cell>
          <cell r="D4049" t="str">
            <v>Cheshire West and Chester</v>
          </cell>
          <cell r="E4049">
            <v>3633</v>
          </cell>
          <cell r="F4049" t="str">
            <v>St Luke's Catholic Primary School</v>
          </cell>
          <cell r="G4049" t="str">
            <v>Maintained</v>
          </cell>
          <cell r="H4049" t="str">
            <v>Voluntary aided school</v>
          </cell>
          <cell r="I4049">
            <v>13227</v>
          </cell>
          <cell r="J4049">
            <v>20007</v>
          </cell>
        </row>
        <row r="4050">
          <cell r="B4050">
            <v>8763637</v>
          </cell>
          <cell r="C4050">
            <v>876</v>
          </cell>
          <cell r="D4050" t="str">
            <v>Halton</v>
          </cell>
          <cell r="E4050">
            <v>3637</v>
          </cell>
          <cell r="F4050" t="str">
            <v>St Martin's Catholic Primary School</v>
          </cell>
          <cell r="G4050" t="str">
            <v>Maintained</v>
          </cell>
          <cell r="H4050" t="str">
            <v>Voluntary aided school</v>
          </cell>
          <cell r="I4050">
            <v>14394</v>
          </cell>
          <cell r="J4050">
            <v>19117.8</v>
          </cell>
        </row>
        <row r="4051">
          <cell r="B4051">
            <v>8773638</v>
          </cell>
          <cell r="C4051">
            <v>877</v>
          </cell>
          <cell r="D4051" t="str">
            <v>Warrington</v>
          </cell>
          <cell r="E4051">
            <v>3638</v>
          </cell>
          <cell r="F4051" t="str">
            <v>Cinnamon Brow CofE Primary School</v>
          </cell>
          <cell r="G4051" t="str">
            <v>Maintained</v>
          </cell>
          <cell r="H4051" t="str">
            <v>Voluntary aided school</v>
          </cell>
          <cell r="I4051">
            <v>25028</v>
          </cell>
          <cell r="J4051">
            <v>35123.399999999994</v>
          </cell>
        </row>
        <row r="4052">
          <cell r="B4052">
            <v>8773639</v>
          </cell>
          <cell r="C4052">
            <v>877</v>
          </cell>
          <cell r="D4052" t="str">
            <v>Warrington</v>
          </cell>
          <cell r="E4052">
            <v>3639</v>
          </cell>
          <cell r="F4052" t="str">
            <v>Stretton St Matthew's CofE Primary School</v>
          </cell>
          <cell r="G4052" t="str">
            <v>Maintained</v>
          </cell>
          <cell r="H4052" t="str">
            <v>Voluntary aided school</v>
          </cell>
          <cell r="I4052">
            <v>21267</v>
          </cell>
          <cell r="J4052">
            <v>37346.399999999994</v>
          </cell>
        </row>
        <row r="4053">
          <cell r="B4053">
            <v>8763640</v>
          </cell>
          <cell r="C4053">
            <v>876</v>
          </cell>
          <cell r="D4053" t="str">
            <v>Halton</v>
          </cell>
          <cell r="E4053">
            <v>3640</v>
          </cell>
          <cell r="F4053" t="str">
            <v>St Berteline's CofE Primary School</v>
          </cell>
          <cell r="G4053" t="str">
            <v>Maintained</v>
          </cell>
          <cell r="H4053" t="str">
            <v>Voluntary aided school</v>
          </cell>
          <cell r="I4053">
            <v>21267</v>
          </cell>
          <cell r="J4053">
            <v>34901.1</v>
          </cell>
        </row>
        <row r="4054">
          <cell r="B4054">
            <v>8963641</v>
          </cell>
          <cell r="C4054">
            <v>896</v>
          </cell>
          <cell r="D4054" t="str">
            <v>Cheshire West and Chester</v>
          </cell>
          <cell r="E4054">
            <v>3641</v>
          </cell>
          <cell r="F4054" t="str">
            <v>St Werburgh's and St Columba's Catholic Primary School</v>
          </cell>
          <cell r="G4054" t="str">
            <v>Maintained</v>
          </cell>
          <cell r="H4054" t="str">
            <v>Voluntary aided school</v>
          </cell>
          <cell r="I4054">
            <v>32808</v>
          </cell>
          <cell r="J4054">
            <v>48239.1</v>
          </cell>
        </row>
        <row r="4055">
          <cell r="B4055">
            <v>8773642</v>
          </cell>
          <cell r="C4055">
            <v>877</v>
          </cell>
          <cell r="D4055" t="str">
            <v>Warrington</v>
          </cell>
          <cell r="E4055">
            <v>3642</v>
          </cell>
          <cell r="F4055" t="str">
            <v>St Philip (Westbrook) CofE Aided Primary School</v>
          </cell>
          <cell r="G4055" t="str">
            <v>Maintained</v>
          </cell>
          <cell r="H4055" t="str">
            <v>Voluntary aided school</v>
          </cell>
          <cell r="I4055">
            <v>56668</v>
          </cell>
          <cell r="J4055">
            <v>95811.299999999988</v>
          </cell>
        </row>
        <row r="4056">
          <cell r="B4056">
            <v>8963643</v>
          </cell>
          <cell r="C4056">
            <v>896</v>
          </cell>
          <cell r="D4056" t="str">
            <v>Cheshire West and Chester</v>
          </cell>
          <cell r="E4056">
            <v>3643</v>
          </cell>
          <cell r="F4056" t="str">
            <v>St. Joseph's Catholic Primary School</v>
          </cell>
          <cell r="G4056" t="str">
            <v>Maintained</v>
          </cell>
          <cell r="H4056" t="str">
            <v>Voluntary aided school</v>
          </cell>
          <cell r="I4056">
            <v>21008</v>
          </cell>
          <cell r="J4056">
            <v>39124.799999999996</v>
          </cell>
        </row>
        <row r="4057">
          <cell r="B4057">
            <v>8963645</v>
          </cell>
          <cell r="C4057">
            <v>896</v>
          </cell>
          <cell r="D4057" t="str">
            <v>Cheshire West and Chester</v>
          </cell>
          <cell r="E4057">
            <v>3645</v>
          </cell>
          <cell r="F4057" t="str">
            <v>Davenham CofE Primary School</v>
          </cell>
          <cell r="G4057" t="str">
            <v>Maintained</v>
          </cell>
          <cell r="H4057" t="str">
            <v>Voluntary aided school</v>
          </cell>
          <cell r="I4057">
            <v>26195</v>
          </cell>
          <cell r="J4057">
            <v>46016.1</v>
          </cell>
        </row>
        <row r="4058">
          <cell r="B4058">
            <v>8963646</v>
          </cell>
          <cell r="C4058">
            <v>896</v>
          </cell>
          <cell r="D4058" t="str">
            <v>Cheshire West and Chester</v>
          </cell>
          <cell r="E4058">
            <v>3646</v>
          </cell>
          <cell r="F4058" t="str">
            <v>St Theresa's Catholic Primary School</v>
          </cell>
          <cell r="G4058" t="str">
            <v>Maintained</v>
          </cell>
          <cell r="H4058" t="str">
            <v>Voluntary aided school</v>
          </cell>
          <cell r="I4058">
            <v>8429</v>
          </cell>
          <cell r="J4058">
            <v>14004.9</v>
          </cell>
        </row>
        <row r="4059">
          <cell r="B4059">
            <v>8963800</v>
          </cell>
          <cell r="C4059">
            <v>896</v>
          </cell>
          <cell r="D4059" t="str">
            <v>Cheshire West and Chester</v>
          </cell>
          <cell r="E4059">
            <v>3800</v>
          </cell>
          <cell r="F4059" t="str">
            <v>Witton Church Walk CofE Aided Nursery and Primary School</v>
          </cell>
          <cell r="G4059" t="str">
            <v>Maintained</v>
          </cell>
          <cell r="H4059" t="str">
            <v>Voluntary aided school</v>
          </cell>
          <cell r="I4059">
            <v>17118</v>
          </cell>
          <cell r="J4059">
            <v>28898.999999999996</v>
          </cell>
        </row>
        <row r="4060">
          <cell r="B4060">
            <v>8763648</v>
          </cell>
          <cell r="C4060">
            <v>876</v>
          </cell>
          <cell r="D4060" t="str">
            <v>Halton</v>
          </cell>
          <cell r="E4060">
            <v>3648</v>
          </cell>
          <cell r="F4060" t="str">
            <v>St Basil's Catholic Primary School</v>
          </cell>
          <cell r="G4060" t="str">
            <v>Maintained</v>
          </cell>
          <cell r="H4060" t="str">
            <v>Voluntary aided school</v>
          </cell>
          <cell r="I4060">
            <v>15043</v>
          </cell>
          <cell r="J4060">
            <v>22452.3</v>
          </cell>
        </row>
        <row r="4061">
          <cell r="B4061">
            <v>8763649</v>
          </cell>
          <cell r="C4061">
            <v>876</v>
          </cell>
          <cell r="D4061" t="str">
            <v>Halton</v>
          </cell>
          <cell r="E4061">
            <v>3649</v>
          </cell>
          <cell r="F4061" t="str">
            <v>St Gerard's Catholic Primary and Nursery School</v>
          </cell>
          <cell r="G4061" t="str">
            <v>Maintained</v>
          </cell>
          <cell r="H4061" t="str">
            <v>Voluntary aided school</v>
          </cell>
          <cell r="I4061">
            <v>13876</v>
          </cell>
          <cell r="J4061">
            <v>20896.199999999997</v>
          </cell>
        </row>
        <row r="4062">
          <cell r="B4062">
            <v>8763650</v>
          </cell>
          <cell r="C4062">
            <v>876</v>
          </cell>
          <cell r="D4062" t="str">
            <v>Halton</v>
          </cell>
          <cell r="E4062">
            <v>3650</v>
          </cell>
          <cell r="F4062" t="str">
            <v>St John Fisher Catholic Primary School</v>
          </cell>
          <cell r="G4062" t="str">
            <v>Maintained</v>
          </cell>
          <cell r="H4062" t="str">
            <v>Voluntary aided school</v>
          </cell>
          <cell r="I4062">
            <v>15561</v>
          </cell>
          <cell r="J4062">
            <v>24897.599999999999</v>
          </cell>
        </row>
        <row r="4063">
          <cell r="B4063">
            <v>8763651</v>
          </cell>
          <cell r="C4063">
            <v>876</v>
          </cell>
          <cell r="D4063" t="str">
            <v>Halton</v>
          </cell>
          <cell r="E4063">
            <v>3651</v>
          </cell>
          <cell r="F4063" t="str">
            <v>St Michaels Catholic Primary School</v>
          </cell>
          <cell r="G4063" t="str">
            <v>Maintained</v>
          </cell>
          <cell r="H4063" t="str">
            <v>Voluntary aided school</v>
          </cell>
          <cell r="I4063">
            <v>15432</v>
          </cell>
          <cell r="J4063">
            <v>26675.999999999996</v>
          </cell>
        </row>
        <row r="4064">
          <cell r="B4064">
            <v>8763177</v>
          </cell>
          <cell r="C4064">
            <v>876</v>
          </cell>
          <cell r="D4064" t="str">
            <v>Halton</v>
          </cell>
          <cell r="E4064">
            <v>3177</v>
          </cell>
          <cell r="F4064" t="str">
            <v>Farnworth Church of England Controlled Primary School</v>
          </cell>
          <cell r="G4064" t="str">
            <v>Maintained</v>
          </cell>
          <cell r="H4064" t="str">
            <v>Voluntary controlled school</v>
          </cell>
          <cell r="I4064">
            <v>35272</v>
          </cell>
          <cell r="J4064">
            <v>59354.1</v>
          </cell>
        </row>
        <row r="4065">
          <cell r="B4065">
            <v>8955200</v>
          </cell>
          <cell r="C4065">
            <v>895</v>
          </cell>
          <cell r="D4065" t="str">
            <v>Cheshire East</v>
          </cell>
          <cell r="E4065">
            <v>5200</v>
          </cell>
          <cell r="F4065" t="str">
            <v>Kettleshulme St James CofE (VA) Primary School</v>
          </cell>
          <cell r="G4065" t="str">
            <v>Maintained</v>
          </cell>
          <cell r="H4065" t="str">
            <v>Voluntary aided school</v>
          </cell>
          <cell r="I4065">
            <v>3372</v>
          </cell>
          <cell r="J4065">
            <v>6224.4</v>
          </cell>
        </row>
        <row r="4066">
          <cell r="B4066">
            <v>8965202</v>
          </cell>
          <cell r="C4066">
            <v>896</v>
          </cell>
          <cell r="D4066" t="str">
            <v>Cheshire West and Chester</v>
          </cell>
          <cell r="E4066">
            <v>5202</v>
          </cell>
          <cell r="F4066" t="str">
            <v>St Wilfrid's Catholic Primary School</v>
          </cell>
          <cell r="G4066" t="str">
            <v>Maintained</v>
          </cell>
          <cell r="H4066" t="str">
            <v>Voluntary aided school</v>
          </cell>
          <cell r="I4066">
            <v>17118</v>
          </cell>
          <cell r="J4066">
            <v>23786.1</v>
          </cell>
        </row>
        <row r="4067">
          <cell r="B4067">
            <v>8955203</v>
          </cell>
          <cell r="C4067">
            <v>895</v>
          </cell>
          <cell r="D4067" t="str">
            <v>Cheshire East</v>
          </cell>
          <cell r="E4067">
            <v>5203</v>
          </cell>
          <cell r="F4067" t="str">
            <v>Pott Shrigley Church School</v>
          </cell>
          <cell r="G4067" t="str">
            <v>Maintained</v>
          </cell>
          <cell r="H4067" t="str">
            <v>Voluntary aided school</v>
          </cell>
          <cell r="I4067">
            <v>3631</v>
          </cell>
          <cell r="J4067">
            <v>6002.0999999999995</v>
          </cell>
        </row>
        <row r="4068">
          <cell r="B4068">
            <v>8967000</v>
          </cell>
          <cell r="C4068">
            <v>896</v>
          </cell>
          <cell r="D4068" t="str">
            <v>Cheshire West and Chester</v>
          </cell>
          <cell r="E4068">
            <v>7000</v>
          </cell>
          <cell r="F4068" t="str">
            <v>Dee Banks School</v>
          </cell>
          <cell r="G4068" t="str">
            <v>Maintained</v>
          </cell>
          <cell r="H4068" t="str">
            <v>Community special school</v>
          </cell>
          <cell r="I4068">
            <v>2853</v>
          </cell>
          <cell r="J4068">
            <v>3334.4999999999995</v>
          </cell>
        </row>
        <row r="4069">
          <cell r="B4069">
            <v>8777001</v>
          </cell>
          <cell r="C4069">
            <v>877</v>
          </cell>
          <cell r="D4069" t="str">
            <v>Warrington</v>
          </cell>
          <cell r="E4069">
            <v>7001</v>
          </cell>
          <cell r="F4069" t="str">
            <v>Green Lane Community Special School</v>
          </cell>
          <cell r="G4069" t="str">
            <v>Maintained</v>
          </cell>
          <cell r="H4069" t="str">
            <v>Community special school</v>
          </cell>
          <cell r="I4069">
            <v>2594</v>
          </cell>
          <cell r="J4069">
            <v>3112.2</v>
          </cell>
        </row>
        <row r="4070">
          <cell r="B4070">
            <v>8777002</v>
          </cell>
          <cell r="C4070">
            <v>877</v>
          </cell>
          <cell r="D4070" t="str">
            <v>Warrington</v>
          </cell>
          <cell r="E4070">
            <v>7002</v>
          </cell>
          <cell r="F4070" t="str">
            <v>Fox Wood Special School</v>
          </cell>
          <cell r="G4070" t="str">
            <v>Maintained</v>
          </cell>
          <cell r="H4070" t="str">
            <v>Community special school</v>
          </cell>
          <cell r="I4070">
            <v>4539</v>
          </cell>
          <cell r="J4070">
            <v>7113.5999999999995</v>
          </cell>
        </row>
        <row r="4071">
          <cell r="B4071">
            <v>8967109</v>
          </cell>
          <cell r="C4071">
            <v>896</v>
          </cell>
          <cell r="D4071" t="str">
            <v>Cheshire West and Chester</v>
          </cell>
          <cell r="E4071">
            <v>7109</v>
          </cell>
          <cell r="F4071" t="str">
            <v>Hebden Green Community School</v>
          </cell>
          <cell r="G4071" t="str">
            <v>Maintained</v>
          </cell>
          <cell r="H4071" t="str">
            <v>Community special school</v>
          </cell>
          <cell r="I4071">
            <v>6873</v>
          </cell>
          <cell r="J4071">
            <v>9114.2999999999993</v>
          </cell>
        </row>
        <row r="4072">
          <cell r="B4072">
            <v>8957111</v>
          </cell>
          <cell r="C4072">
            <v>895</v>
          </cell>
          <cell r="D4072" t="str">
            <v>Cheshire East</v>
          </cell>
          <cell r="E4072">
            <v>7111</v>
          </cell>
          <cell r="F4072" t="str">
            <v>Springfield School</v>
          </cell>
          <cell r="G4072" t="str">
            <v>Maintained</v>
          </cell>
          <cell r="H4072" t="str">
            <v>Community special school</v>
          </cell>
          <cell r="I4072">
            <v>5447</v>
          </cell>
          <cell r="J4072">
            <v>8225.0999999999985</v>
          </cell>
        </row>
        <row r="4073">
          <cell r="B4073">
            <v>8957112</v>
          </cell>
          <cell r="C4073">
            <v>895</v>
          </cell>
          <cell r="D4073" t="str">
            <v>Cheshire East</v>
          </cell>
          <cell r="E4073">
            <v>7112</v>
          </cell>
          <cell r="F4073" t="str">
            <v>Park Lane School</v>
          </cell>
          <cell r="G4073" t="str">
            <v>Maintained</v>
          </cell>
          <cell r="H4073" t="str">
            <v>Community special school</v>
          </cell>
          <cell r="I4073">
            <v>2724</v>
          </cell>
          <cell r="J4073">
            <v>4001.3999999999996</v>
          </cell>
        </row>
        <row r="4074">
          <cell r="B4074">
            <v>8967115</v>
          </cell>
          <cell r="C4074">
            <v>896</v>
          </cell>
          <cell r="D4074" t="str">
            <v>Cheshire West and Chester</v>
          </cell>
          <cell r="E4074">
            <v>7115</v>
          </cell>
          <cell r="F4074" t="str">
            <v>Hinderton School</v>
          </cell>
          <cell r="G4074" t="str">
            <v>Maintained</v>
          </cell>
          <cell r="H4074" t="str">
            <v>Community special school</v>
          </cell>
          <cell r="I4074">
            <v>4539</v>
          </cell>
          <cell r="J4074">
            <v>8225.0999999999985</v>
          </cell>
        </row>
        <row r="4075">
          <cell r="B4075">
            <v>8967118</v>
          </cell>
          <cell r="C4075">
            <v>896</v>
          </cell>
          <cell r="D4075" t="str">
            <v>Cheshire West and Chester</v>
          </cell>
          <cell r="E4075">
            <v>7118</v>
          </cell>
          <cell r="F4075" t="str">
            <v>Dorin Park School &amp; Specialist SEN College</v>
          </cell>
          <cell r="G4075" t="str">
            <v>Maintained</v>
          </cell>
          <cell r="H4075" t="str">
            <v>Community special school</v>
          </cell>
          <cell r="I4075">
            <v>4280</v>
          </cell>
          <cell r="J4075">
            <v>6224.4</v>
          </cell>
        </row>
        <row r="4076">
          <cell r="B4076">
            <v>8967120</v>
          </cell>
          <cell r="C4076">
            <v>896</v>
          </cell>
          <cell r="D4076" t="str">
            <v>Cheshire West and Chester</v>
          </cell>
          <cell r="E4076">
            <v>7120</v>
          </cell>
          <cell r="F4076" t="str">
            <v>Rosebank School</v>
          </cell>
          <cell r="G4076" t="str">
            <v>Maintained</v>
          </cell>
          <cell r="H4076" t="str">
            <v>Community special school</v>
          </cell>
          <cell r="I4076">
            <v>2983</v>
          </cell>
          <cell r="J4076">
            <v>5779.7999999999993</v>
          </cell>
        </row>
        <row r="4077">
          <cell r="B4077">
            <v>8767200</v>
          </cell>
          <cell r="C4077">
            <v>876</v>
          </cell>
          <cell r="D4077" t="str">
            <v>Halton</v>
          </cell>
          <cell r="E4077">
            <v>7200</v>
          </cell>
          <cell r="F4077" t="str">
            <v>Chesnut Lodge Special School</v>
          </cell>
          <cell r="G4077" t="str">
            <v>Maintained</v>
          </cell>
          <cell r="H4077" t="str">
            <v>Community special school</v>
          </cell>
          <cell r="I4077">
            <v>908</v>
          </cell>
          <cell r="J4077">
            <v>3112.2</v>
          </cell>
        </row>
        <row r="4078">
          <cell r="B4078">
            <v>8082004</v>
          </cell>
          <cell r="C4078">
            <v>808</v>
          </cell>
          <cell r="D4078" t="str">
            <v>Stockton-on-Tees</v>
          </cell>
          <cell r="E4078">
            <v>2004</v>
          </cell>
          <cell r="F4078" t="str">
            <v>High Clarence Primary School</v>
          </cell>
          <cell r="G4078" t="str">
            <v>Maintained</v>
          </cell>
          <cell r="H4078" t="str">
            <v>Community school</v>
          </cell>
          <cell r="I4078">
            <v>4020</v>
          </cell>
          <cell r="J4078">
            <v>4890.5999999999995</v>
          </cell>
        </row>
        <row r="4079">
          <cell r="B4079">
            <v>8082005</v>
          </cell>
          <cell r="C4079">
            <v>808</v>
          </cell>
          <cell r="D4079" t="str">
            <v>Stockton-on-Tees</v>
          </cell>
          <cell r="E4079">
            <v>2005</v>
          </cell>
          <cell r="F4079" t="str">
            <v>Billingham South Community Primary School</v>
          </cell>
          <cell r="G4079" t="str">
            <v>Maintained</v>
          </cell>
          <cell r="H4079" t="str">
            <v>Community school</v>
          </cell>
          <cell r="I4079">
            <v>29826</v>
          </cell>
          <cell r="J4079">
            <v>49572.899999999994</v>
          </cell>
        </row>
        <row r="4080">
          <cell r="B4080">
            <v>8072016</v>
          </cell>
          <cell r="C4080">
            <v>807</v>
          </cell>
          <cell r="D4080" t="str">
            <v>Redcar and Cleveland</v>
          </cell>
          <cell r="E4080">
            <v>2016</v>
          </cell>
          <cell r="F4080" t="str">
            <v>Lingdale Primary School</v>
          </cell>
          <cell r="G4080" t="str">
            <v>Maintained</v>
          </cell>
          <cell r="H4080" t="str">
            <v>Foundation school</v>
          </cell>
          <cell r="I4080">
            <v>4409</v>
          </cell>
          <cell r="J4080">
            <v>4446</v>
          </cell>
        </row>
        <row r="4081">
          <cell r="B4081">
            <v>8072018</v>
          </cell>
          <cell r="C4081">
            <v>807</v>
          </cell>
          <cell r="D4081" t="str">
            <v>Redcar and Cleveland</v>
          </cell>
          <cell r="E4081">
            <v>2018</v>
          </cell>
          <cell r="F4081" t="str">
            <v>Lockwood Primary School</v>
          </cell>
          <cell r="G4081" t="str">
            <v>Maintained</v>
          </cell>
          <cell r="H4081" t="str">
            <v>Foundation school</v>
          </cell>
          <cell r="I4081">
            <v>17896</v>
          </cell>
          <cell r="J4081">
            <v>27342.899999999998</v>
          </cell>
        </row>
        <row r="4082">
          <cell r="B4082">
            <v>8082030</v>
          </cell>
          <cell r="C4082">
            <v>808</v>
          </cell>
          <cell r="D4082" t="str">
            <v>Stockton-on-Tees</v>
          </cell>
          <cell r="E4082">
            <v>2030</v>
          </cell>
          <cell r="F4082" t="str">
            <v>Mill Lane Primary School</v>
          </cell>
          <cell r="G4082" t="str">
            <v>Maintained</v>
          </cell>
          <cell r="H4082" t="str">
            <v>Community school</v>
          </cell>
          <cell r="I4082">
            <v>10764</v>
          </cell>
          <cell r="J4082">
            <v>16005.599999999999</v>
          </cell>
        </row>
        <row r="4083">
          <cell r="B4083">
            <v>8082032</v>
          </cell>
          <cell r="C4083">
            <v>808</v>
          </cell>
          <cell r="D4083" t="str">
            <v>Stockton-on-Tees</v>
          </cell>
          <cell r="E4083">
            <v>2032</v>
          </cell>
          <cell r="F4083" t="str">
            <v>Bowesfield Primary School</v>
          </cell>
          <cell r="G4083" t="str">
            <v>Maintained</v>
          </cell>
          <cell r="H4083" t="str">
            <v>Community school</v>
          </cell>
          <cell r="I4083">
            <v>16858</v>
          </cell>
          <cell r="J4083">
            <v>21340.799999999999</v>
          </cell>
        </row>
        <row r="4084">
          <cell r="B4084">
            <v>8082056</v>
          </cell>
          <cell r="C4084">
            <v>808</v>
          </cell>
          <cell r="D4084" t="str">
            <v>Stockton-on-Tees</v>
          </cell>
          <cell r="E4084">
            <v>2056</v>
          </cell>
          <cell r="F4084" t="str">
            <v>Whitehouse Primary School</v>
          </cell>
          <cell r="G4084" t="str">
            <v>Maintained</v>
          </cell>
          <cell r="H4084" t="str">
            <v>Community school</v>
          </cell>
          <cell r="I4084">
            <v>32290</v>
          </cell>
          <cell r="J4084">
            <v>47572.2</v>
          </cell>
        </row>
        <row r="4085">
          <cell r="B4085">
            <v>8082057</v>
          </cell>
          <cell r="C4085">
            <v>808</v>
          </cell>
          <cell r="D4085" t="str">
            <v>Stockton-on-Tees</v>
          </cell>
          <cell r="E4085">
            <v>2057</v>
          </cell>
          <cell r="F4085" t="str">
            <v>The Glebe Primary School</v>
          </cell>
          <cell r="G4085" t="str">
            <v>Maintained</v>
          </cell>
          <cell r="H4085" t="str">
            <v>Community school</v>
          </cell>
          <cell r="I4085">
            <v>27621</v>
          </cell>
          <cell r="J4085">
            <v>45126.899999999994</v>
          </cell>
        </row>
        <row r="4086">
          <cell r="B4086">
            <v>8082080</v>
          </cell>
          <cell r="C4086">
            <v>808</v>
          </cell>
          <cell r="D4086" t="str">
            <v>Stockton-on-Tees</v>
          </cell>
          <cell r="E4086">
            <v>2080</v>
          </cell>
          <cell r="F4086" t="str">
            <v>Durham Lane Primary School</v>
          </cell>
          <cell r="G4086" t="str">
            <v>Maintained</v>
          </cell>
          <cell r="H4086" t="str">
            <v>Community school</v>
          </cell>
          <cell r="I4086">
            <v>12190</v>
          </cell>
          <cell r="J4086">
            <v>20896.199999999997</v>
          </cell>
        </row>
        <row r="4087">
          <cell r="B4087">
            <v>8062120</v>
          </cell>
          <cell r="C4087">
            <v>806</v>
          </cell>
          <cell r="D4087" t="str">
            <v>Middlesbrough</v>
          </cell>
          <cell r="E4087">
            <v>2120</v>
          </cell>
          <cell r="F4087" t="str">
            <v>Beech Grove Primary School</v>
          </cell>
          <cell r="G4087" t="str">
            <v>Maintained</v>
          </cell>
          <cell r="H4087" t="str">
            <v>Community school</v>
          </cell>
          <cell r="I4087">
            <v>23212</v>
          </cell>
          <cell r="J4087">
            <v>32233.499999999996</v>
          </cell>
        </row>
        <row r="4088">
          <cell r="B4088">
            <v>8062124</v>
          </cell>
          <cell r="C4088">
            <v>806</v>
          </cell>
          <cell r="D4088" t="str">
            <v>Middlesbrough</v>
          </cell>
          <cell r="E4088">
            <v>2124</v>
          </cell>
          <cell r="F4088" t="str">
            <v>Newport Primary School</v>
          </cell>
          <cell r="G4088" t="str">
            <v>Maintained</v>
          </cell>
          <cell r="H4088" t="str">
            <v>Foundation school</v>
          </cell>
          <cell r="I4088">
            <v>16210</v>
          </cell>
          <cell r="J4088">
            <v>26231.399999999998</v>
          </cell>
        </row>
        <row r="4089">
          <cell r="B4089">
            <v>8052126</v>
          </cell>
          <cell r="C4089">
            <v>805</v>
          </cell>
          <cell r="D4089" t="str">
            <v>Hartlepool</v>
          </cell>
          <cell r="E4089">
            <v>2126</v>
          </cell>
          <cell r="F4089" t="str">
            <v>Golden Flatts Primary School</v>
          </cell>
          <cell r="G4089" t="str">
            <v>Maintained</v>
          </cell>
          <cell r="H4089" t="str">
            <v>Community school</v>
          </cell>
          <cell r="I4089">
            <v>5058</v>
          </cell>
          <cell r="J4089">
            <v>9558.9</v>
          </cell>
        </row>
        <row r="4090">
          <cell r="B4090">
            <v>8062138</v>
          </cell>
          <cell r="C4090">
            <v>806</v>
          </cell>
          <cell r="D4090" t="str">
            <v>Middlesbrough</v>
          </cell>
          <cell r="E4090">
            <v>2138</v>
          </cell>
          <cell r="F4090" t="str">
            <v>Newham Bridge Primary School</v>
          </cell>
          <cell r="G4090" t="str">
            <v>Maintained</v>
          </cell>
          <cell r="H4090" t="str">
            <v>Community school</v>
          </cell>
          <cell r="I4090">
            <v>17118</v>
          </cell>
          <cell r="J4090">
            <v>26675.999999999996</v>
          </cell>
        </row>
        <row r="4091">
          <cell r="B4091">
            <v>8062139</v>
          </cell>
          <cell r="C4091">
            <v>806</v>
          </cell>
          <cell r="D4091" t="str">
            <v>Middlesbrough</v>
          </cell>
          <cell r="E4091">
            <v>2139</v>
          </cell>
          <cell r="F4091" t="str">
            <v>Acklam Whin Primary School</v>
          </cell>
          <cell r="G4091" t="str">
            <v>Maintained</v>
          </cell>
          <cell r="H4091" t="str">
            <v>Foundation school</v>
          </cell>
          <cell r="I4091">
            <v>35013</v>
          </cell>
          <cell r="J4091">
            <v>57353.399999999994</v>
          </cell>
        </row>
        <row r="4092">
          <cell r="B4092">
            <v>8062141</v>
          </cell>
          <cell r="C4092">
            <v>806</v>
          </cell>
          <cell r="D4092" t="str">
            <v>Middlesbrough</v>
          </cell>
          <cell r="E4092">
            <v>2141</v>
          </cell>
          <cell r="F4092" t="str">
            <v>Breckon Hill Primary School</v>
          </cell>
          <cell r="G4092" t="str">
            <v>Maintained</v>
          </cell>
          <cell r="H4092" t="str">
            <v>Foundation school</v>
          </cell>
          <cell r="I4092">
            <v>37866</v>
          </cell>
          <cell r="J4092">
            <v>53129.7</v>
          </cell>
        </row>
        <row r="4093">
          <cell r="B4093">
            <v>8052153</v>
          </cell>
          <cell r="C4093">
            <v>805</v>
          </cell>
          <cell r="D4093" t="str">
            <v>Hartlepool</v>
          </cell>
          <cell r="E4093">
            <v>2153</v>
          </cell>
          <cell r="F4093" t="str">
            <v>Lynnfield Primary School</v>
          </cell>
          <cell r="G4093" t="str">
            <v>Maintained</v>
          </cell>
          <cell r="H4093" t="str">
            <v>Community school</v>
          </cell>
          <cell r="I4093">
            <v>9726</v>
          </cell>
          <cell r="J4093">
            <v>14671.8</v>
          </cell>
        </row>
        <row r="4094">
          <cell r="B4094">
            <v>8052187</v>
          </cell>
          <cell r="C4094">
            <v>805</v>
          </cell>
          <cell r="D4094" t="str">
            <v>Hartlepool</v>
          </cell>
          <cell r="E4094">
            <v>2187</v>
          </cell>
          <cell r="F4094" t="str">
            <v>Fens Primary School</v>
          </cell>
          <cell r="G4094" t="str">
            <v>Maintained</v>
          </cell>
          <cell r="H4094" t="str">
            <v>Community school</v>
          </cell>
          <cell r="I4094">
            <v>33327</v>
          </cell>
          <cell r="J4094">
            <v>55130.399999999994</v>
          </cell>
        </row>
        <row r="4095">
          <cell r="B4095">
            <v>8052189</v>
          </cell>
          <cell r="C4095">
            <v>805</v>
          </cell>
          <cell r="D4095" t="str">
            <v>Hartlepool</v>
          </cell>
          <cell r="E4095">
            <v>2189</v>
          </cell>
          <cell r="F4095" t="str">
            <v>Kingsley Primary School</v>
          </cell>
          <cell r="G4095" t="str">
            <v>Maintained</v>
          </cell>
          <cell r="H4095" t="str">
            <v>Community school</v>
          </cell>
          <cell r="I4095">
            <v>30085</v>
          </cell>
          <cell r="J4095">
            <v>44015.399999999994</v>
          </cell>
        </row>
        <row r="4096">
          <cell r="B4096">
            <v>8052211</v>
          </cell>
          <cell r="C4096">
            <v>805</v>
          </cell>
          <cell r="D4096" t="str">
            <v>Hartlepool</v>
          </cell>
          <cell r="E4096">
            <v>2211</v>
          </cell>
          <cell r="F4096" t="str">
            <v>St Helen's Primary School</v>
          </cell>
          <cell r="G4096" t="str">
            <v>Maintained</v>
          </cell>
          <cell r="H4096" t="str">
            <v>Community school</v>
          </cell>
          <cell r="I4096">
            <v>9985</v>
          </cell>
          <cell r="J4096">
            <v>16005.599999999999</v>
          </cell>
        </row>
        <row r="4097">
          <cell r="B4097">
            <v>8052236</v>
          </cell>
          <cell r="C4097">
            <v>805</v>
          </cell>
          <cell r="D4097" t="str">
            <v>Hartlepool</v>
          </cell>
          <cell r="E4097">
            <v>2236</v>
          </cell>
          <cell r="F4097" t="str">
            <v>Throston Primary School</v>
          </cell>
          <cell r="G4097" t="str">
            <v>Maintained</v>
          </cell>
          <cell r="H4097" t="str">
            <v>Community school</v>
          </cell>
          <cell r="I4097">
            <v>30474</v>
          </cell>
          <cell r="J4097">
            <v>54241.2</v>
          </cell>
        </row>
        <row r="4098">
          <cell r="B4098">
            <v>8052238</v>
          </cell>
          <cell r="C4098">
            <v>805</v>
          </cell>
          <cell r="D4098" t="str">
            <v>Hartlepool</v>
          </cell>
          <cell r="E4098">
            <v>2238</v>
          </cell>
          <cell r="F4098" t="str">
            <v>Clavering Primary School</v>
          </cell>
          <cell r="G4098" t="str">
            <v>Maintained</v>
          </cell>
          <cell r="H4098" t="str">
            <v>Community school</v>
          </cell>
          <cell r="I4098">
            <v>25676</v>
          </cell>
          <cell r="J4098">
            <v>47794.499999999993</v>
          </cell>
        </row>
        <row r="4099">
          <cell r="B4099">
            <v>8072311</v>
          </cell>
          <cell r="C4099">
            <v>807</v>
          </cell>
          <cell r="D4099" t="str">
            <v>Redcar and Cleveland</v>
          </cell>
          <cell r="E4099">
            <v>2311</v>
          </cell>
          <cell r="F4099" t="str">
            <v>Hummersea Primary School</v>
          </cell>
          <cell r="G4099" t="str">
            <v>Maintained</v>
          </cell>
          <cell r="H4099" t="str">
            <v>Community school</v>
          </cell>
          <cell r="I4099">
            <v>19841</v>
          </cell>
          <cell r="J4099">
            <v>28232.1</v>
          </cell>
        </row>
        <row r="4100">
          <cell r="B4100">
            <v>8062326</v>
          </cell>
          <cell r="C4100">
            <v>806</v>
          </cell>
          <cell r="D4100" t="str">
            <v>Middlesbrough</v>
          </cell>
          <cell r="E4100">
            <v>2326</v>
          </cell>
          <cell r="F4100" t="str">
            <v>Berwick Hills Primary School</v>
          </cell>
          <cell r="G4100" t="str">
            <v>Maintained</v>
          </cell>
          <cell r="H4100" t="str">
            <v>Foundation school</v>
          </cell>
          <cell r="I4100">
            <v>13876</v>
          </cell>
          <cell r="J4100">
            <v>17117.099999999999</v>
          </cell>
        </row>
        <row r="4101">
          <cell r="B4101">
            <v>8062332</v>
          </cell>
          <cell r="C4101">
            <v>806</v>
          </cell>
          <cell r="D4101" t="str">
            <v>Middlesbrough</v>
          </cell>
          <cell r="E4101">
            <v>2332</v>
          </cell>
          <cell r="F4101" t="str">
            <v>Park End Primary School</v>
          </cell>
          <cell r="G4101" t="str">
            <v>Maintained</v>
          </cell>
          <cell r="H4101" t="str">
            <v>Community school</v>
          </cell>
          <cell r="I4101">
            <v>27103</v>
          </cell>
          <cell r="J4101">
            <v>37568.699999999997</v>
          </cell>
        </row>
        <row r="4102">
          <cell r="B4102">
            <v>8072339</v>
          </cell>
          <cell r="C4102">
            <v>807</v>
          </cell>
          <cell r="D4102" t="str">
            <v>Redcar and Cleveland</v>
          </cell>
          <cell r="E4102">
            <v>2339</v>
          </cell>
          <cell r="F4102" t="str">
            <v>Newcomen Primary School</v>
          </cell>
          <cell r="G4102" t="str">
            <v>Maintained</v>
          </cell>
          <cell r="H4102" t="str">
            <v>Community school</v>
          </cell>
          <cell r="I4102">
            <v>25546</v>
          </cell>
          <cell r="J4102">
            <v>42237</v>
          </cell>
        </row>
        <row r="4103">
          <cell r="B4103">
            <v>8052341</v>
          </cell>
          <cell r="C4103">
            <v>805</v>
          </cell>
          <cell r="D4103" t="str">
            <v>Hartlepool</v>
          </cell>
          <cell r="E4103">
            <v>2341</v>
          </cell>
          <cell r="F4103" t="str">
            <v>Rift House Primary School</v>
          </cell>
          <cell r="G4103" t="str">
            <v>Maintained</v>
          </cell>
          <cell r="H4103" t="str">
            <v>Community school</v>
          </cell>
          <cell r="I4103">
            <v>6095</v>
          </cell>
          <cell r="J4103">
            <v>11115</v>
          </cell>
        </row>
        <row r="4104">
          <cell r="B4104">
            <v>8052342</v>
          </cell>
          <cell r="C4104">
            <v>805</v>
          </cell>
          <cell r="D4104" t="str">
            <v>Hartlepool</v>
          </cell>
          <cell r="E4104">
            <v>2342</v>
          </cell>
          <cell r="F4104" t="str">
            <v>Rossmere Primary School</v>
          </cell>
          <cell r="G4104" t="str">
            <v>Maintained</v>
          </cell>
          <cell r="H4104" t="str">
            <v>Community school</v>
          </cell>
          <cell r="I4104">
            <v>19322</v>
          </cell>
          <cell r="J4104">
            <v>33345</v>
          </cell>
        </row>
        <row r="4105">
          <cell r="B4105">
            <v>8082345</v>
          </cell>
          <cell r="C4105">
            <v>808</v>
          </cell>
          <cell r="D4105" t="str">
            <v>Stockton-on-Tees</v>
          </cell>
          <cell r="E4105">
            <v>2345</v>
          </cell>
          <cell r="F4105" t="str">
            <v>Oxbridge Lane Primary School</v>
          </cell>
          <cell r="G4105" t="str">
            <v>Maintained</v>
          </cell>
          <cell r="H4105" t="str">
            <v>Community school</v>
          </cell>
          <cell r="I4105">
            <v>14783</v>
          </cell>
          <cell r="J4105">
            <v>22452.3</v>
          </cell>
        </row>
        <row r="4106">
          <cell r="B4106">
            <v>8082363</v>
          </cell>
          <cell r="C4106">
            <v>808</v>
          </cell>
          <cell r="D4106" t="str">
            <v>Stockton-on-Tees</v>
          </cell>
          <cell r="E4106">
            <v>2363</v>
          </cell>
          <cell r="F4106" t="str">
            <v>Tilery Primary School</v>
          </cell>
          <cell r="G4106" t="str">
            <v>Maintained</v>
          </cell>
          <cell r="H4106" t="str">
            <v>Community school</v>
          </cell>
          <cell r="I4106">
            <v>12060</v>
          </cell>
          <cell r="J4106">
            <v>16672.5</v>
          </cell>
        </row>
        <row r="4107">
          <cell r="B4107">
            <v>8052364</v>
          </cell>
          <cell r="C4107">
            <v>805</v>
          </cell>
          <cell r="D4107" t="str">
            <v>Hartlepool</v>
          </cell>
          <cell r="E4107">
            <v>2364</v>
          </cell>
          <cell r="F4107" t="str">
            <v>Grange Primary School</v>
          </cell>
          <cell r="G4107" t="str">
            <v>Maintained</v>
          </cell>
          <cell r="H4107" t="str">
            <v>Community school</v>
          </cell>
          <cell r="I4107">
            <v>13487</v>
          </cell>
          <cell r="J4107">
            <v>26675.999999999996</v>
          </cell>
        </row>
        <row r="4108">
          <cell r="B4108">
            <v>8072365</v>
          </cell>
          <cell r="C4108">
            <v>807</v>
          </cell>
          <cell r="D4108" t="str">
            <v>Redcar and Cleveland</v>
          </cell>
          <cell r="E4108">
            <v>2365</v>
          </cell>
          <cell r="F4108" t="str">
            <v>Belmont Primary School</v>
          </cell>
          <cell r="G4108" t="str">
            <v>Maintained</v>
          </cell>
          <cell r="H4108" t="str">
            <v>Foundation school</v>
          </cell>
          <cell r="I4108">
            <v>30215</v>
          </cell>
          <cell r="J4108">
            <v>49795.199999999997</v>
          </cell>
        </row>
        <row r="4109">
          <cell r="B4109">
            <v>8083000</v>
          </cell>
          <cell r="C4109">
            <v>808</v>
          </cell>
          <cell r="D4109" t="str">
            <v>Stockton-on-Tees</v>
          </cell>
          <cell r="E4109">
            <v>3000</v>
          </cell>
          <cell r="F4109" t="str">
            <v>Prior's Mill Church of England Controlled Primary School, Billingham</v>
          </cell>
          <cell r="G4109" t="str">
            <v>Maintained</v>
          </cell>
          <cell r="H4109" t="str">
            <v>Voluntary controlled school</v>
          </cell>
          <cell r="I4109">
            <v>36569</v>
          </cell>
          <cell r="J4109">
            <v>61132.499999999993</v>
          </cell>
        </row>
        <row r="4110">
          <cell r="B4110">
            <v>8083001</v>
          </cell>
          <cell r="C4110">
            <v>808</v>
          </cell>
          <cell r="D4110" t="str">
            <v>Stockton-on-Tees</v>
          </cell>
          <cell r="E4110">
            <v>3001</v>
          </cell>
          <cell r="F4110" t="str">
            <v>St John the Baptist Church of England Voluntary Controlled Primary School</v>
          </cell>
          <cell r="G4110" t="str">
            <v>Maintained</v>
          </cell>
          <cell r="H4110" t="str">
            <v>Voluntary controlled school</v>
          </cell>
          <cell r="I4110">
            <v>10764</v>
          </cell>
          <cell r="J4110">
            <v>16227.9</v>
          </cell>
        </row>
        <row r="4111">
          <cell r="B4111">
            <v>8053006</v>
          </cell>
          <cell r="C4111">
            <v>805</v>
          </cell>
          <cell r="D4111" t="str">
            <v>Hartlepool</v>
          </cell>
          <cell r="E4111">
            <v>3006</v>
          </cell>
          <cell r="F4111" t="str">
            <v>Greatham CofE Primary School</v>
          </cell>
          <cell r="G4111" t="str">
            <v>Maintained</v>
          </cell>
          <cell r="H4111" t="str">
            <v>Voluntary controlled school</v>
          </cell>
          <cell r="I4111">
            <v>7392</v>
          </cell>
          <cell r="J4111">
            <v>13782.599999999999</v>
          </cell>
        </row>
        <row r="4112">
          <cell r="B4112">
            <v>8053329</v>
          </cell>
          <cell r="C4112">
            <v>805</v>
          </cell>
          <cell r="D4112" t="str">
            <v>Hartlepool</v>
          </cell>
          <cell r="E4112">
            <v>3329</v>
          </cell>
          <cell r="F4112" t="str">
            <v>St John Vianney RC Primary School</v>
          </cell>
          <cell r="G4112" t="str">
            <v>Maintained</v>
          </cell>
          <cell r="H4112" t="str">
            <v>Voluntary aided school</v>
          </cell>
          <cell r="I4112">
            <v>16988</v>
          </cell>
          <cell r="J4112">
            <v>26009.1</v>
          </cell>
        </row>
        <row r="4113">
          <cell r="B4113">
            <v>8083392</v>
          </cell>
          <cell r="C4113">
            <v>808</v>
          </cell>
          <cell r="D4113" t="str">
            <v>Stockton-on-Tees</v>
          </cell>
          <cell r="E4113">
            <v>3392</v>
          </cell>
          <cell r="F4113" t="str">
            <v>William Cassidi Church of England Aided Primary School</v>
          </cell>
          <cell r="G4113" t="str">
            <v>Maintained</v>
          </cell>
          <cell r="H4113" t="str">
            <v>Voluntary aided school</v>
          </cell>
          <cell r="I4113">
            <v>12968</v>
          </cell>
          <cell r="J4113">
            <v>18673.199999999997</v>
          </cell>
        </row>
        <row r="4114">
          <cell r="B4114">
            <v>8067003</v>
          </cell>
          <cell r="C4114">
            <v>806</v>
          </cell>
          <cell r="D4114" t="str">
            <v>Middlesbrough</v>
          </cell>
          <cell r="E4114">
            <v>7003</v>
          </cell>
          <cell r="F4114" t="str">
            <v>Beverley School</v>
          </cell>
          <cell r="G4114" t="str">
            <v>Maintained</v>
          </cell>
          <cell r="H4114" t="str">
            <v>Community special school</v>
          </cell>
          <cell r="I4114">
            <v>4020</v>
          </cell>
          <cell r="J4114">
            <v>6668.9999999999991</v>
          </cell>
        </row>
        <row r="4115">
          <cell r="B4115">
            <v>8067005</v>
          </cell>
          <cell r="C4115">
            <v>806</v>
          </cell>
          <cell r="D4115" t="str">
            <v>Middlesbrough</v>
          </cell>
          <cell r="E4115">
            <v>7005</v>
          </cell>
          <cell r="F4115" t="str">
            <v>Holmwood School</v>
          </cell>
          <cell r="G4115" t="str">
            <v>Maintained</v>
          </cell>
          <cell r="H4115" t="str">
            <v>Community special school</v>
          </cell>
          <cell r="I4115">
            <v>2075</v>
          </cell>
          <cell r="J4115">
            <v>4668.2999999999993</v>
          </cell>
        </row>
        <row r="4116">
          <cell r="B4116">
            <v>8077008</v>
          </cell>
          <cell r="C4116">
            <v>807</v>
          </cell>
          <cell r="D4116" t="str">
            <v>Redcar and Cleveland</v>
          </cell>
          <cell r="E4116">
            <v>7008</v>
          </cell>
          <cell r="F4116" t="str">
            <v>Kirkleatham Hall School</v>
          </cell>
          <cell r="G4116" t="str">
            <v>Maintained</v>
          </cell>
          <cell r="H4116" t="str">
            <v>Community special school</v>
          </cell>
          <cell r="I4116">
            <v>5058</v>
          </cell>
          <cell r="J4116">
            <v>6668.9999999999991</v>
          </cell>
        </row>
        <row r="4117">
          <cell r="B4117">
            <v>8057027</v>
          </cell>
          <cell r="C4117">
            <v>805</v>
          </cell>
          <cell r="D4117" t="str">
            <v>Hartlepool</v>
          </cell>
          <cell r="E4117">
            <v>7027</v>
          </cell>
          <cell r="F4117" t="str">
            <v>Springwell School</v>
          </cell>
          <cell r="G4117" t="str">
            <v>Maintained</v>
          </cell>
          <cell r="H4117" t="str">
            <v>Community special school</v>
          </cell>
          <cell r="I4117">
            <v>2983</v>
          </cell>
          <cell r="J4117">
            <v>6002.0999999999995</v>
          </cell>
        </row>
        <row r="4118">
          <cell r="B4118">
            <v>9081001</v>
          </cell>
          <cell r="C4118">
            <v>908</v>
          </cell>
          <cell r="D4118" t="str">
            <v>Cornwall</v>
          </cell>
          <cell r="E4118">
            <v>1001</v>
          </cell>
          <cell r="F4118" t="str">
            <v>Truro Nursery School</v>
          </cell>
          <cell r="G4118" t="str">
            <v>Maintained</v>
          </cell>
          <cell r="H4118" t="str">
            <v>Local authority nursery school</v>
          </cell>
          <cell r="I4118">
            <v>0</v>
          </cell>
          <cell r="J4118">
            <v>0</v>
          </cell>
        </row>
        <row r="4119">
          <cell r="B4119">
            <v>9082003</v>
          </cell>
          <cell r="C4119">
            <v>908</v>
          </cell>
          <cell r="D4119" t="str">
            <v>Cornwall</v>
          </cell>
          <cell r="E4119">
            <v>2003</v>
          </cell>
          <cell r="F4119" t="str">
            <v>Trythall Community Primary School</v>
          </cell>
          <cell r="G4119" t="str">
            <v>Maintained</v>
          </cell>
          <cell r="H4119" t="str">
            <v>Foundation school</v>
          </cell>
          <cell r="I4119">
            <v>6614</v>
          </cell>
          <cell r="J4119">
            <v>9781.1999999999989</v>
          </cell>
        </row>
        <row r="4120">
          <cell r="B4120">
            <v>9082004</v>
          </cell>
          <cell r="C4120">
            <v>908</v>
          </cell>
          <cell r="D4120" t="str">
            <v>Cornwall</v>
          </cell>
          <cell r="E4120">
            <v>2004</v>
          </cell>
          <cell r="F4120" t="str">
            <v>Marazion School</v>
          </cell>
          <cell r="G4120" t="str">
            <v>Maintained</v>
          </cell>
          <cell r="H4120" t="str">
            <v>Foundation school</v>
          </cell>
          <cell r="I4120">
            <v>9856</v>
          </cell>
          <cell r="J4120">
            <v>14449.499999999998</v>
          </cell>
        </row>
        <row r="4121">
          <cell r="B4121">
            <v>9082006</v>
          </cell>
          <cell r="C4121">
            <v>908</v>
          </cell>
          <cell r="D4121" t="str">
            <v>Cornwall</v>
          </cell>
          <cell r="E4121">
            <v>2006</v>
          </cell>
          <cell r="F4121" t="str">
            <v>Heamoor Community Primary School</v>
          </cell>
          <cell r="G4121" t="str">
            <v>Maintained</v>
          </cell>
          <cell r="H4121" t="str">
            <v>Foundation school</v>
          </cell>
          <cell r="I4121">
            <v>19063</v>
          </cell>
          <cell r="J4121">
            <v>26675.999999999996</v>
          </cell>
        </row>
        <row r="4122">
          <cell r="B4122">
            <v>9082025</v>
          </cell>
          <cell r="C4122">
            <v>908</v>
          </cell>
          <cell r="D4122" t="str">
            <v>Cornwall</v>
          </cell>
          <cell r="E4122">
            <v>2025</v>
          </cell>
          <cell r="F4122" t="str">
            <v>St Levan Primary School</v>
          </cell>
          <cell r="G4122" t="str">
            <v>Maintained</v>
          </cell>
          <cell r="H4122" t="str">
            <v>Foundation school</v>
          </cell>
          <cell r="I4122">
            <v>3372</v>
          </cell>
          <cell r="J4122">
            <v>7113.5999999999995</v>
          </cell>
        </row>
        <row r="4123">
          <cell r="B4123">
            <v>9082109</v>
          </cell>
          <cell r="C4123">
            <v>908</v>
          </cell>
          <cell r="D4123" t="str">
            <v>Cornwall</v>
          </cell>
          <cell r="E4123">
            <v>2109</v>
          </cell>
          <cell r="F4123" t="str">
            <v>Germoe Community Primary School</v>
          </cell>
          <cell r="G4123" t="str">
            <v>Maintained</v>
          </cell>
          <cell r="H4123" t="str">
            <v>Foundation school</v>
          </cell>
          <cell r="I4123">
            <v>5577</v>
          </cell>
          <cell r="J4123">
            <v>5779.7999999999993</v>
          </cell>
        </row>
        <row r="4124">
          <cell r="B4124">
            <v>9082116</v>
          </cell>
          <cell r="C4124">
            <v>908</v>
          </cell>
          <cell r="D4124" t="str">
            <v>Cornwall</v>
          </cell>
          <cell r="E4124">
            <v>2116</v>
          </cell>
          <cell r="F4124" t="str">
            <v>Mylor Community Primary School</v>
          </cell>
          <cell r="G4124" t="str">
            <v>Maintained</v>
          </cell>
          <cell r="H4124" t="str">
            <v>Community school</v>
          </cell>
          <cell r="I4124">
            <v>10634</v>
          </cell>
          <cell r="J4124">
            <v>21118.5</v>
          </cell>
        </row>
        <row r="4125">
          <cell r="B4125">
            <v>9082126</v>
          </cell>
          <cell r="C4125">
            <v>908</v>
          </cell>
          <cell r="D4125" t="str">
            <v>Cornwall</v>
          </cell>
          <cell r="E4125">
            <v>2126</v>
          </cell>
          <cell r="F4125" t="str">
            <v>Boskenwyn Community Primary School</v>
          </cell>
          <cell r="G4125" t="str">
            <v>Maintained</v>
          </cell>
          <cell r="H4125" t="str">
            <v>Foundation school</v>
          </cell>
          <cell r="I4125">
            <v>5706</v>
          </cell>
          <cell r="J4125">
            <v>10448.099999999999</v>
          </cell>
        </row>
        <row r="4126">
          <cell r="B4126">
            <v>9082219</v>
          </cell>
          <cell r="C4126">
            <v>908</v>
          </cell>
          <cell r="D4126" t="str">
            <v>Cornwall</v>
          </cell>
          <cell r="E4126">
            <v>2219</v>
          </cell>
          <cell r="F4126" t="str">
            <v>St Day and Carharrack Community School</v>
          </cell>
          <cell r="G4126" t="str">
            <v>Maintained</v>
          </cell>
          <cell r="H4126" t="str">
            <v>Foundation school</v>
          </cell>
          <cell r="I4126">
            <v>10634</v>
          </cell>
          <cell r="J4126">
            <v>14449.499999999998</v>
          </cell>
        </row>
        <row r="4127">
          <cell r="B4127">
            <v>9082221</v>
          </cell>
          <cell r="C4127">
            <v>908</v>
          </cell>
          <cell r="D4127" t="str">
            <v>Cornwall</v>
          </cell>
          <cell r="E4127">
            <v>2221</v>
          </cell>
          <cell r="F4127" t="str">
            <v>Treleigh Community Primary School</v>
          </cell>
          <cell r="G4127" t="str">
            <v>Maintained</v>
          </cell>
          <cell r="H4127" t="str">
            <v>Foundation school</v>
          </cell>
          <cell r="I4127">
            <v>27881</v>
          </cell>
          <cell r="J4127">
            <v>42014.7</v>
          </cell>
        </row>
        <row r="4128">
          <cell r="B4128">
            <v>9082227</v>
          </cell>
          <cell r="C4128">
            <v>908</v>
          </cell>
          <cell r="D4128" t="str">
            <v>Cornwall</v>
          </cell>
          <cell r="E4128">
            <v>2227</v>
          </cell>
          <cell r="F4128" t="str">
            <v>Gwinear Community Primary School</v>
          </cell>
          <cell r="G4128" t="str">
            <v>Maintained</v>
          </cell>
          <cell r="H4128" t="str">
            <v>Foundation school</v>
          </cell>
          <cell r="I4128">
            <v>10115</v>
          </cell>
          <cell r="J4128">
            <v>16894.8</v>
          </cell>
        </row>
        <row r="4129">
          <cell r="B4129">
            <v>9082230</v>
          </cell>
          <cell r="C4129">
            <v>908</v>
          </cell>
          <cell r="D4129" t="str">
            <v>Cornwall</v>
          </cell>
          <cell r="E4129">
            <v>2230</v>
          </cell>
          <cell r="F4129" t="str">
            <v>Penpol School</v>
          </cell>
          <cell r="G4129" t="str">
            <v>Maintained</v>
          </cell>
          <cell r="H4129" t="str">
            <v>Community school</v>
          </cell>
          <cell r="I4129">
            <v>34753</v>
          </cell>
          <cell r="J4129">
            <v>55797.299999999996</v>
          </cell>
        </row>
        <row r="4130">
          <cell r="B4130">
            <v>9082232</v>
          </cell>
          <cell r="C4130">
            <v>908</v>
          </cell>
          <cell r="D4130" t="str">
            <v>Cornwall</v>
          </cell>
          <cell r="E4130">
            <v>2232</v>
          </cell>
          <cell r="F4130" t="str">
            <v>Stithians Community Primary School</v>
          </cell>
          <cell r="G4130" t="str">
            <v>Maintained</v>
          </cell>
          <cell r="H4130" t="str">
            <v>Community school</v>
          </cell>
          <cell r="I4130">
            <v>14913</v>
          </cell>
          <cell r="J4130">
            <v>27787.499999999996</v>
          </cell>
        </row>
        <row r="4131">
          <cell r="B4131">
            <v>9082302</v>
          </cell>
          <cell r="C4131">
            <v>908</v>
          </cell>
          <cell r="D4131" t="str">
            <v>Cornwall</v>
          </cell>
          <cell r="E4131">
            <v>2302</v>
          </cell>
          <cell r="F4131" t="str">
            <v>Kea Community Primary School</v>
          </cell>
          <cell r="G4131" t="str">
            <v>Maintained</v>
          </cell>
          <cell r="H4131" t="str">
            <v>Community school</v>
          </cell>
          <cell r="I4131">
            <v>19452</v>
          </cell>
          <cell r="J4131">
            <v>32455.8</v>
          </cell>
        </row>
        <row r="4132">
          <cell r="B4132">
            <v>9082306</v>
          </cell>
          <cell r="C4132">
            <v>908</v>
          </cell>
          <cell r="D4132" t="str">
            <v>Cornwall</v>
          </cell>
          <cell r="E4132">
            <v>2306</v>
          </cell>
          <cell r="F4132" t="str">
            <v>Perran-Ar-Worthal Community Primary School</v>
          </cell>
          <cell r="G4132" t="str">
            <v>Maintained</v>
          </cell>
          <cell r="H4132" t="str">
            <v>Community school</v>
          </cell>
          <cell r="I4132">
            <v>12060</v>
          </cell>
          <cell r="J4132">
            <v>20451.599999999999</v>
          </cell>
        </row>
        <row r="4133">
          <cell r="B4133">
            <v>9082307</v>
          </cell>
          <cell r="C4133">
            <v>908</v>
          </cell>
          <cell r="D4133" t="str">
            <v>Cornwall</v>
          </cell>
          <cell r="E4133">
            <v>2307</v>
          </cell>
          <cell r="F4133" t="str">
            <v>Goonhavern Primary School</v>
          </cell>
          <cell r="G4133" t="str">
            <v>Maintained</v>
          </cell>
          <cell r="H4133" t="str">
            <v>Community school</v>
          </cell>
          <cell r="I4133">
            <v>16469</v>
          </cell>
          <cell r="J4133">
            <v>29121.3</v>
          </cell>
        </row>
        <row r="4134">
          <cell r="B4134">
            <v>9082317</v>
          </cell>
          <cell r="C4134">
            <v>908</v>
          </cell>
          <cell r="D4134" t="str">
            <v>Cornwall</v>
          </cell>
          <cell r="E4134">
            <v>2317</v>
          </cell>
          <cell r="F4134" t="str">
            <v>St Erme with Trispen Community Primary School</v>
          </cell>
          <cell r="G4134" t="str">
            <v>Maintained</v>
          </cell>
          <cell r="H4134" t="str">
            <v>Community school</v>
          </cell>
          <cell r="I4134">
            <v>14135</v>
          </cell>
          <cell r="J4134">
            <v>19784.699999999997</v>
          </cell>
        </row>
        <row r="4135">
          <cell r="B4135">
            <v>9082318</v>
          </cell>
          <cell r="C4135">
            <v>908</v>
          </cell>
          <cell r="D4135" t="str">
            <v>Cornwall</v>
          </cell>
          <cell r="E4135">
            <v>2318</v>
          </cell>
          <cell r="F4135" t="str">
            <v>Devoran School</v>
          </cell>
          <cell r="G4135" t="str">
            <v>Maintained</v>
          </cell>
          <cell r="H4135" t="str">
            <v>Community school</v>
          </cell>
          <cell r="I4135">
            <v>17247</v>
          </cell>
          <cell r="J4135">
            <v>30677.399999999998</v>
          </cell>
        </row>
        <row r="4136">
          <cell r="B4136">
            <v>9082321</v>
          </cell>
          <cell r="C4136">
            <v>908</v>
          </cell>
          <cell r="D4136" t="str">
            <v>Cornwall</v>
          </cell>
          <cell r="E4136">
            <v>2321</v>
          </cell>
          <cell r="F4136" t="str">
            <v>Bosvigo School</v>
          </cell>
          <cell r="G4136" t="str">
            <v>Maintained</v>
          </cell>
          <cell r="H4136" t="str">
            <v>Community school</v>
          </cell>
          <cell r="I4136">
            <v>26065</v>
          </cell>
          <cell r="J4136">
            <v>42014.7</v>
          </cell>
        </row>
        <row r="4137">
          <cell r="B4137">
            <v>9082400</v>
          </cell>
          <cell r="C4137">
            <v>908</v>
          </cell>
          <cell r="D4137" t="str">
            <v>Cornwall</v>
          </cell>
          <cell r="E4137">
            <v>2400</v>
          </cell>
          <cell r="F4137" t="str">
            <v>Cubert School</v>
          </cell>
          <cell r="G4137" t="str">
            <v>Maintained</v>
          </cell>
          <cell r="H4137" t="str">
            <v>Community school</v>
          </cell>
          <cell r="I4137">
            <v>16469</v>
          </cell>
          <cell r="J4137">
            <v>26453.699999999997</v>
          </cell>
        </row>
        <row r="4138">
          <cell r="B4138">
            <v>9082403</v>
          </cell>
          <cell r="C4138">
            <v>908</v>
          </cell>
          <cell r="D4138" t="str">
            <v>Cornwall</v>
          </cell>
          <cell r="E4138">
            <v>2403</v>
          </cell>
          <cell r="F4138" t="str">
            <v>Gorran School</v>
          </cell>
          <cell r="G4138" t="str">
            <v>Maintained</v>
          </cell>
          <cell r="H4138" t="str">
            <v>Community school</v>
          </cell>
          <cell r="I4138">
            <v>8818</v>
          </cell>
          <cell r="J4138">
            <v>14227.199999999999</v>
          </cell>
        </row>
        <row r="4139">
          <cell r="B4139">
            <v>9082441</v>
          </cell>
          <cell r="C4139">
            <v>908</v>
          </cell>
          <cell r="D4139" t="str">
            <v>Cornwall</v>
          </cell>
          <cell r="E4139">
            <v>2441</v>
          </cell>
          <cell r="F4139" t="str">
            <v>Nanpean Community Primary School</v>
          </cell>
          <cell r="G4139" t="str">
            <v>Maintained</v>
          </cell>
          <cell r="H4139" t="str">
            <v>Foundation school</v>
          </cell>
          <cell r="I4139">
            <v>15302</v>
          </cell>
          <cell r="J4139">
            <v>22230</v>
          </cell>
        </row>
        <row r="4140">
          <cell r="B4140">
            <v>9082444</v>
          </cell>
          <cell r="C4140">
            <v>908</v>
          </cell>
          <cell r="D4140" t="str">
            <v>Cornwall</v>
          </cell>
          <cell r="E4140">
            <v>2444</v>
          </cell>
          <cell r="F4140" t="str">
            <v>St Wenn School</v>
          </cell>
          <cell r="G4140" t="str">
            <v>Maintained</v>
          </cell>
          <cell r="H4140" t="str">
            <v>Foundation school</v>
          </cell>
          <cell r="I4140">
            <v>7133</v>
          </cell>
          <cell r="J4140">
            <v>11559.599999999999</v>
          </cell>
        </row>
        <row r="4141">
          <cell r="B4141">
            <v>9082504</v>
          </cell>
          <cell r="C4141">
            <v>908</v>
          </cell>
          <cell r="D4141" t="str">
            <v>Cornwall</v>
          </cell>
          <cell r="E4141">
            <v>2504</v>
          </cell>
          <cell r="F4141" t="str">
            <v>Port Isaac Community Primary School</v>
          </cell>
          <cell r="G4141" t="str">
            <v>Maintained</v>
          </cell>
          <cell r="H4141" t="str">
            <v>Foundation school</v>
          </cell>
          <cell r="I4141">
            <v>5317</v>
          </cell>
          <cell r="J4141">
            <v>9558.9</v>
          </cell>
        </row>
        <row r="4142">
          <cell r="B4142">
            <v>9082507</v>
          </cell>
          <cell r="C4142">
            <v>908</v>
          </cell>
          <cell r="D4142" t="str">
            <v>Cornwall</v>
          </cell>
          <cell r="E4142">
            <v>2507</v>
          </cell>
          <cell r="F4142" t="str">
            <v>Nanstallon Community Primary School</v>
          </cell>
          <cell r="G4142" t="str">
            <v>Maintained</v>
          </cell>
          <cell r="H4142" t="str">
            <v>Foundation school</v>
          </cell>
          <cell r="I4142">
            <v>11023</v>
          </cell>
          <cell r="J4142">
            <v>21118.5</v>
          </cell>
        </row>
        <row r="4143">
          <cell r="B4143">
            <v>9082606</v>
          </cell>
          <cell r="C4143">
            <v>908</v>
          </cell>
          <cell r="D4143" t="str">
            <v>Cornwall</v>
          </cell>
          <cell r="E4143">
            <v>2606</v>
          </cell>
          <cell r="F4143" t="str">
            <v>Boscastle Community Primary School</v>
          </cell>
          <cell r="G4143" t="str">
            <v>Maintained</v>
          </cell>
          <cell r="H4143" t="str">
            <v>Foundation school</v>
          </cell>
          <cell r="I4143">
            <v>7262</v>
          </cell>
          <cell r="J4143">
            <v>7558.2</v>
          </cell>
        </row>
        <row r="4144">
          <cell r="B4144">
            <v>9082608</v>
          </cell>
          <cell r="C4144">
            <v>908</v>
          </cell>
          <cell r="D4144" t="str">
            <v>Cornwall</v>
          </cell>
          <cell r="E4144">
            <v>2608</v>
          </cell>
          <cell r="F4144" t="str">
            <v>Kilkhampton Junior and Infant School</v>
          </cell>
          <cell r="G4144" t="str">
            <v>Maintained</v>
          </cell>
          <cell r="H4144" t="str">
            <v>Community school</v>
          </cell>
          <cell r="I4144">
            <v>9078</v>
          </cell>
          <cell r="J4144">
            <v>17117.099999999999</v>
          </cell>
        </row>
        <row r="4145">
          <cell r="B4145">
            <v>9082613</v>
          </cell>
          <cell r="C4145">
            <v>908</v>
          </cell>
          <cell r="D4145" t="str">
            <v>Cornwall</v>
          </cell>
          <cell r="E4145">
            <v>2613</v>
          </cell>
          <cell r="F4145" t="str">
            <v>Trekenner Community Primary School</v>
          </cell>
          <cell r="G4145" t="str">
            <v>Maintained</v>
          </cell>
          <cell r="H4145" t="str">
            <v>Foundation school</v>
          </cell>
          <cell r="I4145">
            <v>5836</v>
          </cell>
          <cell r="J4145">
            <v>6891.2999999999993</v>
          </cell>
        </row>
        <row r="4146">
          <cell r="B4146">
            <v>9082627</v>
          </cell>
          <cell r="C4146">
            <v>908</v>
          </cell>
          <cell r="D4146" t="str">
            <v>Cornwall</v>
          </cell>
          <cell r="E4146">
            <v>2627</v>
          </cell>
          <cell r="F4146" t="str">
            <v>Whitstone Community Primary School</v>
          </cell>
          <cell r="G4146" t="str">
            <v>Maintained</v>
          </cell>
          <cell r="H4146" t="str">
            <v>Community school</v>
          </cell>
          <cell r="I4146">
            <v>9596</v>
          </cell>
          <cell r="J4146">
            <v>17339.399999999998</v>
          </cell>
        </row>
        <row r="4147">
          <cell r="B4147">
            <v>9082630</v>
          </cell>
          <cell r="C4147">
            <v>908</v>
          </cell>
          <cell r="D4147" t="str">
            <v>Cornwall</v>
          </cell>
          <cell r="E4147">
            <v>2630</v>
          </cell>
          <cell r="F4147" t="str">
            <v>Jacobstow Community Primary School</v>
          </cell>
          <cell r="G4147" t="str">
            <v>Maintained</v>
          </cell>
          <cell r="H4147" t="str">
            <v>Community school</v>
          </cell>
          <cell r="I4147">
            <v>8170</v>
          </cell>
          <cell r="J4147">
            <v>16005.599999999999</v>
          </cell>
        </row>
        <row r="4148">
          <cell r="B4148">
            <v>9082633</v>
          </cell>
          <cell r="C4148">
            <v>908</v>
          </cell>
          <cell r="D4148" t="str">
            <v>Cornwall</v>
          </cell>
          <cell r="E4148">
            <v>2633</v>
          </cell>
          <cell r="F4148" t="str">
            <v>South Petherwin Community Primary School</v>
          </cell>
          <cell r="G4148" t="str">
            <v>Maintained</v>
          </cell>
          <cell r="H4148" t="str">
            <v>Foundation school</v>
          </cell>
          <cell r="I4148">
            <v>10115</v>
          </cell>
          <cell r="J4148">
            <v>18228.599999999999</v>
          </cell>
        </row>
        <row r="4149">
          <cell r="B4149">
            <v>9082634</v>
          </cell>
          <cell r="C4149">
            <v>908</v>
          </cell>
          <cell r="D4149" t="str">
            <v>Cornwall</v>
          </cell>
          <cell r="E4149">
            <v>2634</v>
          </cell>
          <cell r="F4149" t="str">
            <v>Tregadillett Primary School</v>
          </cell>
          <cell r="G4149" t="str">
            <v>Maintained</v>
          </cell>
          <cell r="H4149" t="str">
            <v>Foundation school</v>
          </cell>
          <cell r="I4149">
            <v>17377</v>
          </cell>
          <cell r="J4149">
            <v>28232.1</v>
          </cell>
        </row>
        <row r="4150">
          <cell r="B4150">
            <v>9082701</v>
          </cell>
          <cell r="C4150">
            <v>908</v>
          </cell>
          <cell r="D4150" t="str">
            <v>Cornwall</v>
          </cell>
          <cell r="E4150">
            <v>2701</v>
          </cell>
          <cell r="F4150" t="str">
            <v>Calstock Community Primary School</v>
          </cell>
          <cell r="G4150" t="str">
            <v>Maintained</v>
          </cell>
          <cell r="H4150" t="str">
            <v>Community school</v>
          </cell>
          <cell r="I4150">
            <v>7651</v>
          </cell>
          <cell r="J4150">
            <v>11337.3</v>
          </cell>
        </row>
        <row r="4151">
          <cell r="B4151">
            <v>9082713</v>
          </cell>
          <cell r="C4151">
            <v>908</v>
          </cell>
          <cell r="D4151" t="str">
            <v>Cornwall</v>
          </cell>
          <cell r="E4151">
            <v>2713</v>
          </cell>
          <cell r="F4151" t="str">
            <v>Fourlanesend Community Primary School</v>
          </cell>
          <cell r="G4151" t="str">
            <v>Maintained</v>
          </cell>
          <cell r="H4151" t="str">
            <v>Community school</v>
          </cell>
          <cell r="I4151">
            <v>9207</v>
          </cell>
          <cell r="J4151">
            <v>11559.599999999999</v>
          </cell>
        </row>
        <row r="4152">
          <cell r="B4152">
            <v>9082718</v>
          </cell>
          <cell r="C4152">
            <v>908</v>
          </cell>
          <cell r="D4152" t="str">
            <v>Cornwall</v>
          </cell>
          <cell r="E4152">
            <v>2718</v>
          </cell>
          <cell r="F4152" t="str">
            <v>Pensilva Primary School</v>
          </cell>
          <cell r="G4152" t="str">
            <v>Maintained</v>
          </cell>
          <cell r="H4152" t="str">
            <v>Community school</v>
          </cell>
          <cell r="I4152">
            <v>7133</v>
          </cell>
          <cell r="J4152">
            <v>14449.499999999998</v>
          </cell>
        </row>
        <row r="4153">
          <cell r="B4153">
            <v>9082719</v>
          </cell>
          <cell r="C4153">
            <v>908</v>
          </cell>
          <cell r="D4153" t="str">
            <v>Cornwall</v>
          </cell>
          <cell r="E4153">
            <v>2719</v>
          </cell>
          <cell r="F4153" t="str">
            <v>St Neot Community Primary School</v>
          </cell>
          <cell r="G4153" t="str">
            <v>Maintained</v>
          </cell>
          <cell r="H4153" t="str">
            <v>Community school</v>
          </cell>
          <cell r="I4153">
            <v>9856</v>
          </cell>
          <cell r="J4153">
            <v>19117.8</v>
          </cell>
        </row>
        <row r="4154">
          <cell r="B4154">
            <v>9082723</v>
          </cell>
          <cell r="C4154">
            <v>908</v>
          </cell>
          <cell r="D4154" t="str">
            <v>Cornwall</v>
          </cell>
          <cell r="E4154">
            <v>2723</v>
          </cell>
          <cell r="F4154" t="str">
            <v>St Stephens (Saltash) Community Primary School</v>
          </cell>
          <cell r="G4154" t="str">
            <v>Maintained</v>
          </cell>
          <cell r="H4154" t="str">
            <v>Community school</v>
          </cell>
          <cell r="I4154">
            <v>32808</v>
          </cell>
          <cell r="J4154">
            <v>50684.399999999994</v>
          </cell>
        </row>
        <row r="4155">
          <cell r="B4155">
            <v>9082724</v>
          </cell>
          <cell r="C4155">
            <v>908</v>
          </cell>
          <cell r="D4155" t="str">
            <v>Cornwall</v>
          </cell>
          <cell r="E4155">
            <v>2724</v>
          </cell>
          <cell r="F4155" t="str">
            <v>Stoke Climsland School</v>
          </cell>
          <cell r="G4155" t="str">
            <v>Maintained</v>
          </cell>
          <cell r="H4155" t="str">
            <v>Community school</v>
          </cell>
          <cell r="I4155">
            <v>17896</v>
          </cell>
          <cell r="J4155">
            <v>31344.3</v>
          </cell>
        </row>
        <row r="4156">
          <cell r="B4156">
            <v>9082725</v>
          </cell>
          <cell r="C4156">
            <v>908</v>
          </cell>
          <cell r="D4156" t="str">
            <v>Cornwall</v>
          </cell>
          <cell r="E4156">
            <v>2725</v>
          </cell>
          <cell r="F4156" t="str">
            <v>Torpoint Nursery and Infant School</v>
          </cell>
          <cell r="G4156" t="str">
            <v>Maintained</v>
          </cell>
          <cell r="H4156" t="str">
            <v>Community school</v>
          </cell>
          <cell r="I4156">
            <v>51741</v>
          </cell>
          <cell r="J4156">
            <v>86919.299999999988</v>
          </cell>
        </row>
        <row r="4157">
          <cell r="B4157">
            <v>9082730</v>
          </cell>
          <cell r="C4157">
            <v>908</v>
          </cell>
          <cell r="D4157" t="str">
            <v>Cornwall</v>
          </cell>
          <cell r="E4157">
            <v>2730</v>
          </cell>
          <cell r="F4157" t="str">
            <v>Burraton Community Primary School</v>
          </cell>
          <cell r="G4157" t="str">
            <v>Maintained</v>
          </cell>
          <cell r="H4157" t="str">
            <v>Community school</v>
          </cell>
          <cell r="I4157">
            <v>31382</v>
          </cell>
          <cell r="J4157">
            <v>52240.499999999993</v>
          </cell>
        </row>
        <row r="4158">
          <cell r="B4158">
            <v>9082736</v>
          </cell>
          <cell r="C4158">
            <v>908</v>
          </cell>
          <cell r="D4158" t="str">
            <v>Cornwall</v>
          </cell>
          <cell r="E4158">
            <v>2736</v>
          </cell>
          <cell r="F4158" t="str">
            <v>Menheniot Primary School</v>
          </cell>
          <cell r="G4158" t="str">
            <v>Maintained</v>
          </cell>
          <cell r="H4158" t="str">
            <v>Foundation school</v>
          </cell>
          <cell r="I4158">
            <v>15432</v>
          </cell>
          <cell r="J4158">
            <v>24452.999999999996</v>
          </cell>
        </row>
        <row r="4159">
          <cell r="B4159">
            <v>9082741</v>
          </cell>
          <cell r="C4159">
            <v>908</v>
          </cell>
          <cell r="D4159" t="str">
            <v>Cornwall</v>
          </cell>
          <cell r="E4159">
            <v>2741</v>
          </cell>
          <cell r="F4159" t="str">
            <v>Marlborough School</v>
          </cell>
          <cell r="G4159" t="str">
            <v>Maintained</v>
          </cell>
          <cell r="H4159" t="str">
            <v>Community school</v>
          </cell>
          <cell r="I4159">
            <v>22694</v>
          </cell>
          <cell r="J4159">
            <v>38457.899999999994</v>
          </cell>
        </row>
        <row r="4160">
          <cell r="B4160">
            <v>9082746</v>
          </cell>
          <cell r="C4160">
            <v>908</v>
          </cell>
          <cell r="D4160" t="str">
            <v>Cornwall</v>
          </cell>
          <cell r="E4160">
            <v>2746</v>
          </cell>
          <cell r="F4160" t="str">
            <v>St Germans Primary School</v>
          </cell>
          <cell r="G4160" t="str">
            <v>Maintained</v>
          </cell>
          <cell r="H4160" t="str">
            <v>Community school</v>
          </cell>
          <cell r="I4160">
            <v>6484</v>
          </cell>
          <cell r="J4160">
            <v>11781.9</v>
          </cell>
        </row>
        <row r="4161">
          <cell r="B4161">
            <v>9082747</v>
          </cell>
          <cell r="C4161">
            <v>908</v>
          </cell>
          <cell r="D4161" t="str">
            <v>Cornwall</v>
          </cell>
          <cell r="E4161">
            <v>2747</v>
          </cell>
          <cell r="F4161" t="str">
            <v>Stratton Primary School</v>
          </cell>
          <cell r="G4161" t="str">
            <v>Maintained</v>
          </cell>
          <cell r="H4161" t="str">
            <v>Community school</v>
          </cell>
          <cell r="I4161">
            <v>33846</v>
          </cell>
          <cell r="J4161">
            <v>55574.999999999993</v>
          </cell>
        </row>
        <row r="4162">
          <cell r="B4162">
            <v>9083033</v>
          </cell>
          <cell r="C4162">
            <v>908</v>
          </cell>
          <cell r="D4162" t="str">
            <v>Cornwall</v>
          </cell>
          <cell r="E4162">
            <v>3033</v>
          </cell>
          <cell r="F4162" t="str">
            <v>Flushing School</v>
          </cell>
          <cell r="G4162" t="str">
            <v>Maintained</v>
          </cell>
          <cell r="H4162" t="str">
            <v>Voluntary controlled school</v>
          </cell>
          <cell r="I4162">
            <v>5966</v>
          </cell>
          <cell r="J4162">
            <v>12004.199999999999</v>
          </cell>
        </row>
        <row r="4163">
          <cell r="B4163">
            <v>9083091</v>
          </cell>
          <cell r="C4163">
            <v>908</v>
          </cell>
          <cell r="D4163" t="str">
            <v>Cornwall</v>
          </cell>
          <cell r="E4163">
            <v>3091</v>
          </cell>
          <cell r="F4163" t="str">
            <v>St Mary's CofE School, Truro</v>
          </cell>
          <cell r="G4163" t="str">
            <v>Maintained</v>
          </cell>
          <cell r="H4163" t="str">
            <v>Voluntary controlled school</v>
          </cell>
          <cell r="I4163">
            <v>18414</v>
          </cell>
          <cell r="J4163">
            <v>28009.8</v>
          </cell>
        </row>
        <row r="4164">
          <cell r="B4164">
            <v>9083184</v>
          </cell>
          <cell r="C4164">
            <v>908</v>
          </cell>
          <cell r="D4164" t="str">
            <v>Cornwall</v>
          </cell>
          <cell r="E4164">
            <v>3184</v>
          </cell>
          <cell r="F4164" t="str">
            <v>St Mark's CofE Primary School, Morwenstow</v>
          </cell>
          <cell r="G4164" t="str">
            <v>Maintained</v>
          </cell>
          <cell r="H4164" t="str">
            <v>Voluntary aided school</v>
          </cell>
          <cell r="I4164">
            <v>7911</v>
          </cell>
          <cell r="J4164">
            <v>12226.499999999998</v>
          </cell>
        </row>
        <row r="4165">
          <cell r="B4165">
            <v>9083300</v>
          </cell>
          <cell r="C4165">
            <v>908</v>
          </cell>
          <cell r="D4165" t="str">
            <v>Cornwall</v>
          </cell>
          <cell r="E4165">
            <v>3300</v>
          </cell>
          <cell r="F4165" t="str">
            <v>St Maddern's CofE School, Madron</v>
          </cell>
          <cell r="G4165" t="str">
            <v>Maintained</v>
          </cell>
          <cell r="H4165" t="str">
            <v>Voluntary aided school</v>
          </cell>
          <cell r="I4165">
            <v>2464</v>
          </cell>
          <cell r="J4165">
            <v>2000.6999999999998</v>
          </cell>
        </row>
        <row r="4166">
          <cell r="B4166">
            <v>9083302</v>
          </cell>
          <cell r="C4166">
            <v>908</v>
          </cell>
          <cell r="D4166" t="str">
            <v>Cornwall</v>
          </cell>
          <cell r="E4166">
            <v>3302</v>
          </cell>
          <cell r="F4166" t="str">
            <v>St Mary's CofE Primary School, Penzance</v>
          </cell>
          <cell r="G4166" t="str">
            <v>Maintained</v>
          </cell>
          <cell r="H4166" t="str">
            <v>Voluntary aided school</v>
          </cell>
          <cell r="I4166">
            <v>10374</v>
          </cell>
          <cell r="J4166">
            <v>16672.5</v>
          </cell>
        </row>
        <row r="4167">
          <cell r="B4167">
            <v>9083385</v>
          </cell>
          <cell r="C4167">
            <v>908</v>
          </cell>
          <cell r="D4167" t="str">
            <v>Cornwall</v>
          </cell>
          <cell r="E4167">
            <v>3385</v>
          </cell>
          <cell r="F4167" t="str">
            <v>Mawnan CofE VA Primary School</v>
          </cell>
          <cell r="G4167" t="str">
            <v>Maintained</v>
          </cell>
          <cell r="H4167" t="str">
            <v>Voluntary aided school</v>
          </cell>
          <cell r="I4167">
            <v>11023</v>
          </cell>
          <cell r="J4167">
            <v>21785.399999999998</v>
          </cell>
        </row>
        <row r="4168">
          <cell r="B4168">
            <v>9083882</v>
          </cell>
          <cell r="C4168">
            <v>908</v>
          </cell>
          <cell r="D4168" t="str">
            <v>Cornwall</v>
          </cell>
          <cell r="E4168">
            <v>3882</v>
          </cell>
          <cell r="F4168" t="str">
            <v>St Dominic CofE VA School</v>
          </cell>
          <cell r="G4168" t="str">
            <v>Maintained</v>
          </cell>
          <cell r="H4168" t="str">
            <v>Voluntary aided school</v>
          </cell>
          <cell r="I4168">
            <v>2464</v>
          </cell>
          <cell r="J4168">
            <v>3779.1</v>
          </cell>
        </row>
        <row r="4169">
          <cell r="B4169">
            <v>9083884</v>
          </cell>
          <cell r="C4169">
            <v>908</v>
          </cell>
          <cell r="D4169" t="str">
            <v>Cornwall</v>
          </cell>
          <cell r="E4169">
            <v>3884</v>
          </cell>
          <cell r="F4169" t="str">
            <v>St Mellion CofE VA School</v>
          </cell>
          <cell r="G4169" t="str">
            <v>Maintained</v>
          </cell>
          <cell r="H4169" t="str">
            <v>Voluntary aided school</v>
          </cell>
          <cell r="I4169">
            <v>4669</v>
          </cell>
          <cell r="J4169">
            <v>7780.4999999999991</v>
          </cell>
        </row>
        <row r="4170">
          <cell r="B4170">
            <v>9083888</v>
          </cell>
          <cell r="C4170">
            <v>908</v>
          </cell>
          <cell r="D4170" t="str">
            <v>Cornwall</v>
          </cell>
          <cell r="E4170">
            <v>3888</v>
          </cell>
          <cell r="F4170" t="str">
            <v>Bishop Cornish CofE VA Primary School</v>
          </cell>
          <cell r="G4170" t="str">
            <v>Maintained</v>
          </cell>
          <cell r="H4170" t="str">
            <v>Voluntary aided school</v>
          </cell>
          <cell r="I4170">
            <v>18155</v>
          </cell>
          <cell r="J4170">
            <v>28232.1</v>
          </cell>
        </row>
        <row r="4171">
          <cell r="B4171">
            <v>9091100</v>
          </cell>
          <cell r="C4171">
            <v>909</v>
          </cell>
          <cell r="D4171" t="str">
            <v>Cumbria</v>
          </cell>
          <cell r="E4171">
            <v>1100</v>
          </cell>
          <cell r="F4171" t="str">
            <v>Gillford Centre</v>
          </cell>
          <cell r="G4171" t="str">
            <v>Maintained</v>
          </cell>
          <cell r="H4171" t="str">
            <v>Pupil referral unit</v>
          </cell>
          <cell r="I4171">
            <v>260</v>
          </cell>
          <cell r="J4171">
            <v>444.59999999999997</v>
          </cell>
        </row>
        <row r="4172">
          <cell r="B4172">
            <v>9092001</v>
          </cell>
          <cell r="C4172">
            <v>909</v>
          </cell>
          <cell r="D4172" t="str">
            <v>Cumbria</v>
          </cell>
          <cell r="E4172">
            <v>2001</v>
          </cell>
          <cell r="F4172" t="str">
            <v>Allonby Primary School</v>
          </cell>
          <cell r="G4172" t="str">
            <v>Maintained</v>
          </cell>
          <cell r="H4172" t="str">
            <v>Community school</v>
          </cell>
          <cell r="I4172">
            <v>1038</v>
          </cell>
          <cell r="J4172">
            <v>1778.3999999999999</v>
          </cell>
        </row>
        <row r="4173">
          <cell r="B4173">
            <v>9092004</v>
          </cell>
          <cell r="C4173">
            <v>909</v>
          </cell>
          <cell r="D4173" t="str">
            <v>Cumbria</v>
          </cell>
          <cell r="E4173">
            <v>2004</v>
          </cell>
          <cell r="F4173" t="str">
            <v>Alston Primary School</v>
          </cell>
          <cell r="G4173" t="str">
            <v>Maintained</v>
          </cell>
          <cell r="H4173" t="str">
            <v>Community school</v>
          </cell>
          <cell r="I4173">
            <v>9207</v>
          </cell>
          <cell r="J4173">
            <v>13337.999999999998</v>
          </cell>
        </row>
        <row r="4174">
          <cell r="B4174">
            <v>9092005</v>
          </cell>
          <cell r="C4174">
            <v>909</v>
          </cell>
          <cell r="D4174" t="str">
            <v>Cumbria</v>
          </cell>
          <cell r="E4174">
            <v>2005</v>
          </cell>
          <cell r="F4174" t="str">
            <v>Armathwaite School</v>
          </cell>
          <cell r="G4174" t="str">
            <v>Maintained</v>
          </cell>
          <cell r="H4174" t="str">
            <v>Community school</v>
          </cell>
          <cell r="I4174">
            <v>5706</v>
          </cell>
          <cell r="J4174">
            <v>10225.799999999999</v>
          </cell>
        </row>
        <row r="4175">
          <cell r="B4175">
            <v>9092008</v>
          </cell>
          <cell r="C4175">
            <v>909</v>
          </cell>
          <cell r="D4175" t="str">
            <v>Cumbria</v>
          </cell>
          <cell r="E4175">
            <v>2008</v>
          </cell>
          <cell r="F4175" t="str">
            <v>Bewcastle School</v>
          </cell>
          <cell r="G4175" t="str">
            <v>Maintained</v>
          </cell>
          <cell r="H4175" t="str">
            <v>Community school</v>
          </cell>
          <cell r="I4175">
            <v>2075</v>
          </cell>
          <cell r="J4175">
            <v>1333.8</v>
          </cell>
        </row>
        <row r="4176">
          <cell r="B4176">
            <v>9092010</v>
          </cell>
          <cell r="C4176">
            <v>909</v>
          </cell>
          <cell r="D4176" t="str">
            <v>Cumbria</v>
          </cell>
          <cell r="E4176">
            <v>2010</v>
          </cell>
          <cell r="F4176" t="str">
            <v>Blennerhasset School</v>
          </cell>
          <cell r="G4176" t="str">
            <v>Maintained</v>
          </cell>
          <cell r="H4176" t="str">
            <v>Community school</v>
          </cell>
          <cell r="I4176">
            <v>7262</v>
          </cell>
          <cell r="J4176">
            <v>9114.2999999999993</v>
          </cell>
        </row>
        <row r="4177">
          <cell r="B4177">
            <v>9092014</v>
          </cell>
          <cell r="C4177">
            <v>909</v>
          </cell>
          <cell r="D4177" t="str">
            <v>Cumbria</v>
          </cell>
          <cell r="E4177">
            <v>2014</v>
          </cell>
          <cell r="F4177" t="str">
            <v>Burgh by Sands School</v>
          </cell>
          <cell r="G4177" t="str">
            <v>Maintained</v>
          </cell>
          <cell r="H4177" t="str">
            <v>Community school</v>
          </cell>
          <cell r="I4177">
            <v>11023</v>
          </cell>
          <cell r="J4177">
            <v>18673.199999999997</v>
          </cell>
        </row>
        <row r="4178">
          <cell r="B4178">
            <v>9092019</v>
          </cell>
          <cell r="C4178">
            <v>909</v>
          </cell>
          <cell r="D4178" t="str">
            <v>Cumbria</v>
          </cell>
          <cell r="E4178">
            <v>2019</v>
          </cell>
          <cell r="F4178" t="str">
            <v>Cummersdale School</v>
          </cell>
          <cell r="G4178" t="str">
            <v>Maintained</v>
          </cell>
          <cell r="H4178" t="str">
            <v>Community school</v>
          </cell>
          <cell r="I4178">
            <v>10245</v>
          </cell>
          <cell r="J4178">
            <v>18228.599999999999</v>
          </cell>
        </row>
        <row r="4179">
          <cell r="B4179">
            <v>9092020</v>
          </cell>
          <cell r="C4179">
            <v>909</v>
          </cell>
          <cell r="D4179" t="str">
            <v>Cumbria</v>
          </cell>
          <cell r="E4179">
            <v>2020</v>
          </cell>
          <cell r="F4179" t="str">
            <v>Cumwhinton School</v>
          </cell>
          <cell r="G4179" t="str">
            <v>Maintained</v>
          </cell>
          <cell r="H4179" t="str">
            <v>Community school</v>
          </cell>
          <cell r="I4179">
            <v>19711</v>
          </cell>
          <cell r="J4179">
            <v>34678.799999999996</v>
          </cell>
        </row>
        <row r="4180">
          <cell r="B4180">
            <v>9092027</v>
          </cell>
          <cell r="C4180">
            <v>909</v>
          </cell>
          <cell r="D4180" t="str">
            <v>Cumbria</v>
          </cell>
          <cell r="E4180">
            <v>2027</v>
          </cell>
          <cell r="F4180" t="str">
            <v>Great Orton Primary School</v>
          </cell>
          <cell r="G4180" t="str">
            <v>Maintained</v>
          </cell>
          <cell r="H4180" t="str">
            <v>Community school</v>
          </cell>
          <cell r="I4180">
            <v>2983</v>
          </cell>
          <cell r="J4180">
            <v>3334.4999999999995</v>
          </cell>
        </row>
        <row r="4181">
          <cell r="B4181">
            <v>9092028</v>
          </cell>
          <cell r="C4181">
            <v>909</v>
          </cell>
          <cell r="D4181" t="str">
            <v>Cumbria</v>
          </cell>
          <cell r="E4181">
            <v>2028</v>
          </cell>
          <cell r="F4181" t="str">
            <v>Greystoke Primary School</v>
          </cell>
          <cell r="G4181" t="str">
            <v>Maintained</v>
          </cell>
          <cell r="H4181" t="str">
            <v>Community school</v>
          </cell>
          <cell r="I4181">
            <v>3502</v>
          </cell>
          <cell r="J4181">
            <v>8225.0999999999985</v>
          </cell>
        </row>
        <row r="4182">
          <cell r="B4182">
            <v>9092032</v>
          </cell>
          <cell r="C4182">
            <v>909</v>
          </cell>
          <cell r="D4182" t="str">
            <v>Cumbria</v>
          </cell>
          <cell r="E4182">
            <v>2032</v>
          </cell>
          <cell r="F4182" t="str">
            <v>Holme St Cuthbert School</v>
          </cell>
          <cell r="G4182" t="str">
            <v>Maintained</v>
          </cell>
          <cell r="H4182" t="str">
            <v>Community school</v>
          </cell>
          <cell r="I4182">
            <v>3631</v>
          </cell>
          <cell r="J4182">
            <v>4001.3999999999996</v>
          </cell>
        </row>
        <row r="4183">
          <cell r="B4183">
            <v>9092033</v>
          </cell>
          <cell r="C4183">
            <v>909</v>
          </cell>
          <cell r="D4183" t="str">
            <v>Cumbria</v>
          </cell>
          <cell r="E4183">
            <v>2033</v>
          </cell>
          <cell r="F4183" t="str">
            <v>Irthington Village School</v>
          </cell>
          <cell r="G4183" t="str">
            <v>Maintained</v>
          </cell>
          <cell r="H4183" t="str">
            <v>Community school</v>
          </cell>
          <cell r="I4183">
            <v>4020</v>
          </cell>
          <cell r="J4183">
            <v>8225.0999999999985</v>
          </cell>
        </row>
        <row r="4184">
          <cell r="B4184">
            <v>9092035</v>
          </cell>
          <cell r="C4184">
            <v>909</v>
          </cell>
          <cell r="D4184" t="str">
            <v>Cumbria</v>
          </cell>
          <cell r="E4184">
            <v>2035</v>
          </cell>
          <cell r="F4184" t="str">
            <v>Kirkbride Primary School</v>
          </cell>
          <cell r="G4184" t="str">
            <v>Maintained</v>
          </cell>
          <cell r="H4184" t="str">
            <v>Community school</v>
          </cell>
          <cell r="I4184">
            <v>6225</v>
          </cell>
          <cell r="J4184">
            <v>9781.1999999999989</v>
          </cell>
        </row>
        <row r="4185">
          <cell r="B4185">
            <v>9092040</v>
          </cell>
          <cell r="C4185">
            <v>909</v>
          </cell>
          <cell r="D4185" t="str">
            <v>Cumbria</v>
          </cell>
          <cell r="E4185">
            <v>2040</v>
          </cell>
          <cell r="F4185" t="str">
            <v>Nenthead Primary School</v>
          </cell>
          <cell r="G4185" t="str">
            <v>Maintained</v>
          </cell>
          <cell r="H4185" t="str">
            <v>Community school</v>
          </cell>
          <cell r="I4185">
            <v>1816</v>
          </cell>
          <cell r="J4185">
            <v>3556.7999999999997</v>
          </cell>
        </row>
        <row r="4186">
          <cell r="B4186">
            <v>9092045</v>
          </cell>
          <cell r="C4186">
            <v>909</v>
          </cell>
          <cell r="D4186" t="str">
            <v>Cumbria</v>
          </cell>
          <cell r="E4186">
            <v>2045</v>
          </cell>
          <cell r="F4186" t="str">
            <v>Brunswick School</v>
          </cell>
          <cell r="G4186" t="str">
            <v>Maintained</v>
          </cell>
          <cell r="H4186" t="str">
            <v>Community school</v>
          </cell>
          <cell r="I4186">
            <v>30863</v>
          </cell>
          <cell r="J4186">
            <v>48461.399999999994</v>
          </cell>
        </row>
        <row r="4187">
          <cell r="B4187">
            <v>9095225</v>
          </cell>
          <cell r="C4187">
            <v>909</v>
          </cell>
          <cell r="D4187" t="str">
            <v>Cumbria</v>
          </cell>
          <cell r="E4187">
            <v>5225</v>
          </cell>
          <cell r="F4187" t="str">
            <v>Penruddock Primary School</v>
          </cell>
          <cell r="G4187" t="str">
            <v>Maintained</v>
          </cell>
          <cell r="H4187" t="str">
            <v>Foundation school</v>
          </cell>
          <cell r="I4187">
            <v>5577</v>
          </cell>
          <cell r="J4187">
            <v>10670.4</v>
          </cell>
        </row>
        <row r="4188">
          <cell r="B4188">
            <v>9092054</v>
          </cell>
          <cell r="C4188">
            <v>909</v>
          </cell>
          <cell r="D4188" t="str">
            <v>Cumbria</v>
          </cell>
          <cell r="E4188">
            <v>2054</v>
          </cell>
          <cell r="F4188" t="str">
            <v>Plumpton School</v>
          </cell>
          <cell r="G4188" t="str">
            <v>Maintained</v>
          </cell>
          <cell r="H4188" t="str">
            <v>Community school</v>
          </cell>
          <cell r="I4188">
            <v>7262</v>
          </cell>
          <cell r="J4188">
            <v>14671.8</v>
          </cell>
        </row>
        <row r="4189">
          <cell r="B4189">
            <v>9092058</v>
          </cell>
          <cell r="C4189">
            <v>909</v>
          </cell>
          <cell r="D4189" t="str">
            <v>Cumbria</v>
          </cell>
          <cell r="E4189">
            <v>2058</v>
          </cell>
          <cell r="F4189" t="str">
            <v>Skelton School</v>
          </cell>
          <cell r="G4189" t="str">
            <v>Maintained</v>
          </cell>
          <cell r="H4189" t="str">
            <v>Community school</v>
          </cell>
          <cell r="I4189">
            <v>6095</v>
          </cell>
          <cell r="J4189">
            <v>10670.4</v>
          </cell>
        </row>
        <row r="4190">
          <cell r="B4190">
            <v>9092059</v>
          </cell>
          <cell r="C4190">
            <v>909</v>
          </cell>
          <cell r="D4190" t="str">
            <v>Cumbria</v>
          </cell>
          <cell r="E4190">
            <v>2059</v>
          </cell>
          <cell r="F4190" t="str">
            <v>Stoneraise School</v>
          </cell>
          <cell r="G4190" t="str">
            <v>Maintained</v>
          </cell>
          <cell r="H4190" t="str">
            <v>Community school</v>
          </cell>
          <cell r="I4190">
            <v>12060</v>
          </cell>
          <cell r="J4190">
            <v>27787.499999999996</v>
          </cell>
        </row>
        <row r="4191">
          <cell r="B4191">
            <v>9092060</v>
          </cell>
          <cell r="C4191">
            <v>909</v>
          </cell>
          <cell r="D4191" t="str">
            <v>Cumbria</v>
          </cell>
          <cell r="E4191">
            <v>2060</v>
          </cell>
          <cell r="F4191" t="str">
            <v>Thursby Primary School</v>
          </cell>
          <cell r="G4191" t="str">
            <v>Maintained</v>
          </cell>
          <cell r="H4191" t="str">
            <v>Community school</v>
          </cell>
          <cell r="I4191">
            <v>11801</v>
          </cell>
          <cell r="J4191">
            <v>19117.8</v>
          </cell>
        </row>
        <row r="4192">
          <cell r="B4192">
            <v>9092070</v>
          </cell>
          <cell r="C4192">
            <v>909</v>
          </cell>
          <cell r="D4192" t="str">
            <v>Cumbria</v>
          </cell>
          <cell r="E4192">
            <v>2070</v>
          </cell>
          <cell r="F4192" t="str">
            <v>Wigton Infant School</v>
          </cell>
          <cell r="G4192" t="str">
            <v>Maintained</v>
          </cell>
          <cell r="H4192" t="str">
            <v>Community school</v>
          </cell>
          <cell r="I4192">
            <v>40978</v>
          </cell>
          <cell r="J4192">
            <v>68913</v>
          </cell>
        </row>
        <row r="4193">
          <cell r="B4193">
            <v>9092071</v>
          </cell>
          <cell r="C4193">
            <v>909</v>
          </cell>
          <cell r="D4193" t="str">
            <v>Cumbria</v>
          </cell>
          <cell r="E4193">
            <v>2071</v>
          </cell>
          <cell r="F4193" t="str">
            <v>Richmond Hill School</v>
          </cell>
          <cell r="G4193" t="str">
            <v>Maintained</v>
          </cell>
          <cell r="H4193" t="str">
            <v>Community school</v>
          </cell>
          <cell r="I4193">
            <v>12579</v>
          </cell>
          <cell r="J4193">
            <v>18895.5</v>
          </cell>
        </row>
        <row r="4194">
          <cell r="B4194">
            <v>9092103</v>
          </cell>
          <cell r="C4194">
            <v>909</v>
          </cell>
          <cell r="D4194" t="str">
            <v>Cumbria</v>
          </cell>
          <cell r="E4194">
            <v>2103</v>
          </cell>
          <cell r="F4194" t="str">
            <v>Broughton Moor Primary School</v>
          </cell>
          <cell r="G4194" t="str">
            <v>Maintained</v>
          </cell>
          <cell r="H4194" t="str">
            <v>Community school</v>
          </cell>
          <cell r="I4194">
            <v>6484</v>
          </cell>
          <cell r="J4194">
            <v>10670.4</v>
          </cell>
        </row>
        <row r="4195">
          <cell r="B4195">
            <v>9092117</v>
          </cell>
          <cell r="C4195">
            <v>909</v>
          </cell>
          <cell r="D4195" t="str">
            <v>Cumbria</v>
          </cell>
          <cell r="E4195">
            <v>2117</v>
          </cell>
          <cell r="F4195" t="str">
            <v>Grasslot Infant School</v>
          </cell>
          <cell r="G4195" t="str">
            <v>Maintained</v>
          </cell>
          <cell r="H4195" t="str">
            <v>Community school</v>
          </cell>
          <cell r="I4195">
            <v>10245</v>
          </cell>
          <cell r="J4195">
            <v>15338.699999999999</v>
          </cell>
        </row>
        <row r="4196">
          <cell r="B4196">
            <v>9092124</v>
          </cell>
          <cell r="C4196">
            <v>909</v>
          </cell>
          <cell r="D4196" t="str">
            <v>Cumbria</v>
          </cell>
          <cell r="E4196">
            <v>2124</v>
          </cell>
          <cell r="F4196" t="str">
            <v>Ellenborough and Ewanrigg Infant School</v>
          </cell>
          <cell r="G4196" t="str">
            <v>Maintained</v>
          </cell>
          <cell r="H4196" t="str">
            <v>Community school</v>
          </cell>
          <cell r="I4196">
            <v>6744</v>
          </cell>
          <cell r="J4196">
            <v>11781.9</v>
          </cell>
        </row>
        <row r="4197">
          <cell r="B4197">
            <v>9092127</v>
          </cell>
          <cell r="C4197">
            <v>909</v>
          </cell>
          <cell r="D4197" t="str">
            <v>Cumbria</v>
          </cell>
          <cell r="E4197">
            <v>2127</v>
          </cell>
          <cell r="F4197" t="str">
            <v>Netherton Infant School</v>
          </cell>
          <cell r="G4197" t="str">
            <v>Maintained</v>
          </cell>
          <cell r="H4197" t="str">
            <v>Community school</v>
          </cell>
          <cell r="I4197">
            <v>9596</v>
          </cell>
          <cell r="J4197">
            <v>13337.999999999998</v>
          </cell>
        </row>
        <row r="4198">
          <cell r="B4198">
            <v>9095226</v>
          </cell>
          <cell r="C4198">
            <v>909</v>
          </cell>
          <cell r="D4198" t="str">
            <v>Cumbria</v>
          </cell>
          <cell r="E4198">
            <v>5226</v>
          </cell>
          <cell r="F4198" t="str">
            <v>Oughterside Primary School</v>
          </cell>
          <cell r="G4198" t="str">
            <v>Maintained</v>
          </cell>
          <cell r="H4198" t="str">
            <v>Foundation school</v>
          </cell>
          <cell r="I4198">
            <v>5187</v>
          </cell>
          <cell r="J4198">
            <v>6668.9999999999991</v>
          </cell>
        </row>
        <row r="4199">
          <cell r="B4199">
            <v>9092143</v>
          </cell>
          <cell r="C4199">
            <v>909</v>
          </cell>
          <cell r="D4199" t="str">
            <v>Cumbria</v>
          </cell>
          <cell r="E4199">
            <v>2143</v>
          </cell>
          <cell r="F4199" t="str">
            <v>St Michael's Nursery and Infant School</v>
          </cell>
          <cell r="G4199" t="str">
            <v>Maintained</v>
          </cell>
          <cell r="H4199" t="str">
            <v>Community school</v>
          </cell>
          <cell r="I4199">
            <v>9985</v>
          </cell>
          <cell r="J4199">
            <v>16450.199999999997</v>
          </cell>
        </row>
        <row r="4200">
          <cell r="B4200">
            <v>9092144</v>
          </cell>
          <cell r="C4200">
            <v>909</v>
          </cell>
          <cell r="D4200" t="str">
            <v>Cumbria</v>
          </cell>
          <cell r="E4200">
            <v>2144</v>
          </cell>
          <cell r="F4200" t="str">
            <v>Victoria Infant and Nursery School</v>
          </cell>
          <cell r="G4200" t="str">
            <v>Maintained</v>
          </cell>
          <cell r="H4200" t="str">
            <v>Community school</v>
          </cell>
          <cell r="I4200">
            <v>31512</v>
          </cell>
          <cell r="J4200">
            <v>59798.7</v>
          </cell>
        </row>
        <row r="4201">
          <cell r="B4201">
            <v>9092147</v>
          </cell>
          <cell r="C4201">
            <v>909</v>
          </cell>
          <cell r="D4201" t="str">
            <v>Cumbria</v>
          </cell>
          <cell r="E4201">
            <v>2147</v>
          </cell>
          <cell r="F4201" t="str">
            <v>Ashfield Infant &amp; Nursery School</v>
          </cell>
          <cell r="G4201" t="str">
            <v>Maintained</v>
          </cell>
          <cell r="H4201" t="str">
            <v>Community school</v>
          </cell>
          <cell r="I4201">
            <v>37347</v>
          </cell>
          <cell r="J4201">
            <v>69802.2</v>
          </cell>
        </row>
        <row r="4202">
          <cell r="B4202">
            <v>9092207</v>
          </cell>
          <cell r="C4202">
            <v>909</v>
          </cell>
          <cell r="D4202" t="str">
            <v>Cumbria</v>
          </cell>
          <cell r="E4202">
            <v>2207</v>
          </cell>
          <cell r="F4202" t="str">
            <v>Bookwell Primary School</v>
          </cell>
          <cell r="G4202" t="str">
            <v>Maintained</v>
          </cell>
          <cell r="H4202" t="str">
            <v>Community school</v>
          </cell>
          <cell r="I4202">
            <v>19063</v>
          </cell>
          <cell r="J4202">
            <v>33567.299999999996</v>
          </cell>
        </row>
        <row r="4203">
          <cell r="B4203">
            <v>9092211</v>
          </cell>
          <cell r="C4203">
            <v>909</v>
          </cell>
          <cell r="D4203" t="str">
            <v>Cumbria</v>
          </cell>
          <cell r="E4203">
            <v>2211</v>
          </cell>
          <cell r="F4203" t="str">
            <v>Frizington Community Primary School</v>
          </cell>
          <cell r="G4203" t="str">
            <v>Maintained</v>
          </cell>
          <cell r="H4203" t="str">
            <v>Community school</v>
          </cell>
          <cell r="I4203">
            <v>11542</v>
          </cell>
          <cell r="J4203">
            <v>19562.399999999998</v>
          </cell>
        </row>
        <row r="4204">
          <cell r="B4204">
            <v>9092212</v>
          </cell>
          <cell r="C4204">
            <v>909</v>
          </cell>
          <cell r="D4204" t="str">
            <v>Cumbria</v>
          </cell>
          <cell r="E4204">
            <v>2212</v>
          </cell>
          <cell r="F4204" t="str">
            <v>Haverigg Primary School</v>
          </cell>
          <cell r="G4204" t="str">
            <v>Maintained</v>
          </cell>
          <cell r="H4204" t="str">
            <v>Community school</v>
          </cell>
          <cell r="I4204">
            <v>15172</v>
          </cell>
          <cell r="J4204">
            <v>26231.399999999998</v>
          </cell>
        </row>
        <row r="4205">
          <cell r="B4205">
            <v>9092216</v>
          </cell>
          <cell r="C4205">
            <v>909</v>
          </cell>
          <cell r="D4205" t="str">
            <v>Cumbria</v>
          </cell>
          <cell r="E4205">
            <v>2216</v>
          </cell>
          <cell r="F4205" t="str">
            <v>Lowca Community School</v>
          </cell>
          <cell r="G4205" t="str">
            <v>Maintained</v>
          </cell>
          <cell r="H4205" t="str">
            <v>Community school</v>
          </cell>
          <cell r="I4205">
            <v>4669</v>
          </cell>
          <cell r="J4205">
            <v>8669.6999999999989</v>
          </cell>
        </row>
        <row r="4206">
          <cell r="B4206">
            <v>9092219</v>
          </cell>
          <cell r="C4206">
            <v>909</v>
          </cell>
          <cell r="D4206" t="str">
            <v>Cumbria</v>
          </cell>
          <cell r="E4206">
            <v>2219</v>
          </cell>
          <cell r="F4206" t="str">
            <v>Millom Infant School</v>
          </cell>
          <cell r="G4206" t="str">
            <v>Maintained</v>
          </cell>
          <cell r="H4206" t="str">
            <v>Community school</v>
          </cell>
          <cell r="I4206">
            <v>15302</v>
          </cell>
          <cell r="J4206">
            <v>21785.399999999998</v>
          </cell>
        </row>
        <row r="4207">
          <cell r="B4207">
            <v>9092222</v>
          </cell>
          <cell r="C4207">
            <v>909</v>
          </cell>
          <cell r="D4207" t="str">
            <v>Cumbria</v>
          </cell>
          <cell r="E4207">
            <v>2222</v>
          </cell>
          <cell r="F4207" t="str">
            <v>Moor Row Community Primary School</v>
          </cell>
          <cell r="G4207" t="str">
            <v>Maintained</v>
          </cell>
          <cell r="H4207" t="str">
            <v>Community school</v>
          </cell>
          <cell r="I4207">
            <v>7262</v>
          </cell>
          <cell r="J4207">
            <v>10448.099999999999</v>
          </cell>
        </row>
        <row r="4208">
          <cell r="B4208">
            <v>9092223</v>
          </cell>
          <cell r="C4208">
            <v>909</v>
          </cell>
          <cell r="D4208" t="str">
            <v>Cumbria</v>
          </cell>
          <cell r="E4208">
            <v>2223</v>
          </cell>
          <cell r="F4208" t="str">
            <v>Moresby Primary School</v>
          </cell>
          <cell r="G4208" t="str">
            <v>Maintained</v>
          </cell>
          <cell r="H4208" t="str">
            <v>Community school</v>
          </cell>
          <cell r="I4208">
            <v>11023</v>
          </cell>
          <cell r="J4208">
            <v>18673.199999999997</v>
          </cell>
        </row>
        <row r="4209">
          <cell r="B4209">
            <v>9092224</v>
          </cell>
          <cell r="C4209">
            <v>909</v>
          </cell>
          <cell r="D4209" t="str">
            <v>Cumbria</v>
          </cell>
          <cell r="E4209">
            <v>2224</v>
          </cell>
          <cell r="F4209" t="str">
            <v>Seascale Primary School</v>
          </cell>
          <cell r="G4209" t="str">
            <v>Maintained</v>
          </cell>
          <cell r="H4209" t="str">
            <v>Community school</v>
          </cell>
          <cell r="I4209">
            <v>12838</v>
          </cell>
          <cell r="J4209">
            <v>15560.999999999998</v>
          </cell>
        </row>
        <row r="4210">
          <cell r="B4210">
            <v>9092225</v>
          </cell>
          <cell r="C4210">
            <v>909</v>
          </cell>
          <cell r="D4210" t="str">
            <v>Cumbria</v>
          </cell>
          <cell r="E4210">
            <v>2225</v>
          </cell>
          <cell r="F4210" t="str">
            <v>St Bees Village Primary School</v>
          </cell>
          <cell r="G4210" t="str">
            <v>Maintained</v>
          </cell>
          <cell r="H4210" t="str">
            <v>Community school</v>
          </cell>
          <cell r="I4210">
            <v>16599</v>
          </cell>
          <cell r="J4210">
            <v>29565.899999999998</v>
          </cell>
        </row>
        <row r="4211">
          <cell r="B4211">
            <v>9092227</v>
          </cell>
          <cell r="C4211">
            <v>909</v>
          </cell>
          <cell r="D4211" t="str">
            <v>Cumbria</v>
          </cell>
          <cell r="E4211">
            <v>2227</v>
          </cell>
          <cell r="F4211" t="str">
            <v>Thwaites School</v>
          </cell>
          <cell r="G4211" t="str">
            <v>Maintained</v>
          </cell>
          <cell r="H4211" t="str">
            <v>Community school</v>
          </cell>
          <cell r="I4211">
            <v>1427</v>
          </cell>
          <cell r="J4211">
            <v>2667.6</v>
          </cell>
        </row>
        <row r="4212">
          <cell r="B4212">
            <v>9092228</v>
          </cell>
          <cell r="C4212">
            <v>909</v>
          </cell>
          <cell r="D4212" t="str">
            <v>Cumbria</v>
          </cell>
          <cell r="E4212">
            <v>2228</v>
          </cell>
          <cell r="F4212" t="str">
            <v>Bransty Primary School</v>
          </cell>
          <cell r="G4212" t="str">
            <v>Maintained</v>
          </cell>
          <cell r="H4212" t="str">
            <v>Community school</v>
          </cell>
          <cell r="I4212">
            <v>17118</v>
          </cell>
          <cell r="J4212">
            <v>31788.899999999998</v>
          </cell>
        </row>
        <row r="4213">
          <cell r="B4213">
            <v>9092230</v>
          </cell>
          <cell r="C4213">
            <v>909</v>
          </cell>
          <cell r="D4213" t="str">
            <v>Cumbria</v>
          </cell>
          <cell r="E4213">
            <v>2230</v>
          </cell>
          <cell r="F4213" t="str">
            <v>Kells Infant School</v>
          </cell>
          <cell r="G4213" t="str">
            <v>Maintained</v>
          </cell>
          <cell r="H4213" t="str">
            <v>Community school</v>
          </cell>
          <cell r="I4213">
            <v>12060</v>
          </cell>
          <cell r="J4213">
            <v>17784</v>
          </cell>
        </row>
        <row r="4214">
          <cell r="B4214">
            <v>9092237</v>
          </cell>
          <cell r="C4214">
            <v>909</v>
          </cell>
          <cell r="D4214" t="str">
            <v>Cumbria</v>
          </cell>
          <cell r="E4214">
            <v>2237</v>
          </cell>
          <cell r="F4214" t="str">
            <v>Jericho Primary School</v>
          </cell>
          <cell r="G4214" t="str">
            <v>Maintained</v>
          </cell>
          <cell r="H4214" t="str">
            <v>Community school</v>
          </cell>
          <cell r="I4214">
            <v>37736</v>
          </cell>
          <cell r="J4214">
            <v>58020.299999999996</v>
          </cell>
        </row>
        <row r="4215">
          <cell r="B4215">
            <v>9092301</v>
          </cell>
          <cell r="C4215">
            <v>909</v>
          </cell>
          <cell r="D4215" t="str">
            <v>Cumbria</v>
          </cell>
          <cell r="E4215">
            <v>2301</v>
          </cell>
          <cell r="F4215" t="str">
            <v>Bolton Primary School</v>
          </cell>
          <cell r="G4215" t="str">
            <v>Maintained</v>
          </cell>
          <cell r="H4215" t="str">
            <v>Community school</v>
          </cell>
          <cell r="I4215">
            <v>4928</v>
          </cell>
          <cell r="J4215">
            <v>7335.9</v>
          </cell>
        </row>
        <row r="4216">
          <cell r="B4216">
            <v>9092302</v>
          </cell>
          <cell r="C4216">
            <v>909</v>
          </cell>
          <cell r="D4216" t="str">
            <v>Cumbria</v>
          </cell>
          <cell r="E4216">
            <v>2302</v>
          </cell>
          <cell r="F4216" t="str">
            <v>Brough Community Primary School</v>
          </cell>
          <cell r="G4216" t="str">
            <v>Maintained</v>
          </cell>
          <cell r="H4216" t="str">
            <v>Community school</v>
          </cell>
          <cell r="I4216">
            <v>5836</v>
          </cell>
          <cell r="J4216">
            <v>8225.0999999999985</v>
          </cell>
        </row>
        <row r="4217">
          <cell r="B4217">
            <v>9092305</v>
          </cell>
          <cell r="C4217">
            <v>909</v>
          </cell>
          <cell r="D4217" t="str">
            <v>Cumbria</v>
          </cell>
          <cell r="E4217">
            <v>2305</v>
          </cell>
          <cell r="F4217" t="str">
            <v>Clifton Primary School</v>
          </cell>
          <cell r="G4217" t="str">
            <v>Maintained</v>
          </cell>
          <cell r="H4217" t="str">
            <v>Community school</v>
          </cell>
          <cell r="I4217">
            <v>7651</v>
          </cell>
          <cell r="J4217">
            <v>12893.4</v>
          </cell>
        </row>
        <row r="4218">
          <cell r="B4218">
            <v>9092308</v>
          </cell>
          <cell r="C4218">
            <v>909</v>
          </cell>
          <cell r="D4218" t="str">
            <v>Cumbria</v>
          </cell>
          <cell r="E4218">
            <v>2308</v>
          </cell>
          <cell r="F4218" t="str">
            <v>Holme Primary School</v>
          </cell>
          <cell r="G4218" t="str">
            <v>Maintained</v>
          </cell>
          <cell r="H4218" t="str">
            <v>Community school</v>
          </cell>
          <cell r="I4218">
            <v>11023</v>
          </cell>
          <cell r="J4218">
            <v>17117.099999999999</v>
          </cell>
        </row>
        <row r="4219">
          <cell r="B4219">
            <v>9092310</v>
          </cell>
          <cell r="C4219">
            <v>909</v>
          </cell>
          <cell r="D4219" t="str">
            <v>Cumbria</v>
          </cell>
          <cell r="E4219">
            <v>2310</v>
          </cell>
          <cell r="F4219" t="str">
            <v>Kirkby Stephen Primary School</v>
          </cell>
          <cell r="G4219" t="str">
            <v>Maintained</v>
          </cell>
          <cell r="H4219" t="str">
            <v>Community school</v>
          </cell>
          <cell r="I4219">
            <v>23990</v>
          </cell>
          <cell r="J4219">
            <v>29565.899999999998</v>
          </cell>
        </row>
        <row r="4220">
          <cell r="B4220">
            <v>9092311</v>
          </cell>
          <cell r="C4220">
            <v>909</v>
          </cell>
          <cell r="D4220" t="str">
            <v>Cumbria</v>
          </cell>
          <cell r="E4220">
            <v>2311</v>
          </cell>
          <cell r="F4220" t="str">
            <v>Kirkby Thore School</v>
          </cell>
          <cell r="G4220" t="str">
            <v>Maintained</v>
          </cell>
          <cell r="H4220" t="str">
            <v>Community school</v>
          </cell>
          <cell r="I4220">
            <v>4280</v>
          </cell>
          <cell r="J4220">
            <v>6446.7</v>
          </cell>
        </row>
        <row r="4221">
          <cell r="B4221">
            <v>9092313</v>
          </cell>
          <cell r="C4221">
            <v>909</v>
          </cell>
          <cell r="D4221" t="str">
            <v>Cumbria</v>
          </cell>
          <cell r="E4221">
            <v>2313</v>
          </cell>
          <cell r="F4221" t="str">
            <v>Long Marton School</v>
          </cell>
          <cell r="G4221" t="str">
            <v>Maintained</v>
          </cell>
          <cell r="H4221" t="str">
            <v>Community school</v>
          </cell>
          <cell r="I4221">
            <v>9596</v>
          </cell>
          <cell r="J4221">
            <v>15560.999999999998</v>
          </cell>
        </row>
        <row r="4222">
          <cell r="B4222">
            <v>9092314</v>
          </cell>
          <cell r="C4222">
            <v>909</v>
          </cell>
          <cell r="D4222" t="str">
            <v>Cumbria</v>
          </cell>
          <cell r="E4222">
            <v>2314</v>
          </cell>
          <cell r="F4222" t="str">
            <v>Milburn School</v>
          </cell>
          <cell r="G4222" t="str">
            <v>Maintained</v>
          </cell>
          <cell r="H4222" t="str">
            <v>Community school</v>
          </cell>
          <cell r="I4222">
            <v>519</v>
          </cell>
          <cell r="J4222">
            <v>1111.5</v>
          </cell>
        </row>
        <row r="4223">
          <cell r="B4223">
            <v>9092315</v>
          </cell>
          <cell r="C4223">
            <v>909</v>
          </cell>
          <cell r="D4223" t="str">
            <v>Cumbria</v>
          </cell>
          <cell r="E4223">
            <v>2315</v>
          </cell>
          <cell r="F4223" t="str">
            <v>Milnthorpe Primary School</v>
          </cell>
          <cell r="G4223" t="str">
            <v>Maintained</v>
          </cell>
          <cell r="H4223" t="str">
            <v>Community school</v>
          </cell>
          <cell r="I4223">
            <v>16469</v>
          </cell>
          <cell r="J4223">
            <v>23563.8</v>
          </cell>
        </row>
        <row r="4224">
          <cell r="B4224">
            <v>9092321</v>
          </cell>
          <cell r="C4224">
            <v>909</v>
          </cell>
          <cell r="D4224" t="str">
            <v>Cumbria</v>
          </cell>
          <cell r="E4224">
            <v>2321</v>
          </cell>
          <cell r="F4224" t="str">
            <v>Heron Hill Primary School</v>
          </cell>
          <cell r="G4224" t="str">
            <v>Maintained</v>
          </cell>
          <cell r="H4224" t="str">
            <v>Community school</v>
          </cell>
          <cell r="I4224">
            <v>35272</v>
          </cell>
          <cell r="J4224">
            <v>58020.299999999996</v>
          </cell>
        </row>
        <row r="4225">
          <cell r="B4225">
            <v>9092322</v>
          </cell>
          <cell r="C4225">
            <v>909</v>
          </cell>
          <cell r="D4225" t="str">
            <v>Cumbria</v>
          </cell>
          <cell r="E4225">
            <v>2322</v>
          </cell>
          <cell r="F4225" t="str">
            <v>Goodly Dale Primary School</v>
          </cell>
          <cell r="G4225" t="str">
            <v>Maintained</v>
          </cell>
          <cell r="H4225" t="str">
            <v>Community school</v>
          </cell>
          <cell r="I4225">
            <v>7911</v>
          </cell>
          <cell r="J4225">
            <v>12893.4</v>
          </cell>
        </row>
        <row r="4226">
          <cell r="B4226">
            <v>9092403</v>
          </cell>
          <cell r="C4226">
            <v>909</v>
          </cell>
          <cell r="D4226" t="str">
            <v>Cumbria</v>
          </cell>
          <cell r="E4226">
            <v>2403</v>
          </cell>
          <cell r="F4226" t="str">
            <v>Chapel Street Infants and Nursery School</v>
          </cell>
          <cell r="G4226" t="str">
            <v>Maintained</v>
          </cell>
          <cell r="H4226" t="str">
            <v>Community school</v>
          </cell>
          <cell r="I4226">
            <v>16988</v>
          </cell>
          <cell r="J4226">
            <v>24452.999999999996</v>
          </cell>
        </row>
        <row r="4227">
          <cell r="B4227">
            <v>9092404</v>
          </cell>
          <cell r="C4227">
            <v>909</v>
          </cell>
          <cell r="D4227" t="str">
            <v>Cumbria</v>
          </cell>
          <cell r="E4227">
            <v>2404</v>
          </cell>
          <cell r="F4227" t="str">
            <v>Lindal and Marton Primary School</v>
          </cell>
          <cell r="G4227" t="str">
            <v>Maintained</v>
          </cell>
          <cell r="H4227" t="str">
            <v>Community school</v>
          </cell>
          <cell r="I4227">
            <v>7003</v>
          </cell>
          <cell r="J4227">
            <v>9114.2999999999993</v>
          </cell>
        </row>
        <row r="4228">
          <cell r="B4228">
            <v>9092406</v>
          </cell>
          <cell r="C4228">
            <v>909</v>
          </cell>
          <cell r="D4228" t="str">
            <v>Cumbria</v>
          </cell>
          <cell r="E4228">
            <v>2406</v>
          </cell>
          <cell r="F4228" t="str">
            <v>Newton Primary School</v>
          </cell>
          <cell r="G4228" t="str">
            <v>Maintained</v>
          </cell>
          <cell r="H4228" t="str">
            <v>Community school</v>
          </cell>
          <cell r="I4228">
            <v>7262</v>
          </cell>
          <cell r="J4228">
            <v>13782.599999999999</v>
          </cell>
        </row>
        <row r="4229">
          <cell r="B4229">
            <v>9092407</v>
          </cell>
          <cell r="C4229">
            <v>909</v>
          </cell>
          <cell r="D4229" t="str">
            <v>Cumbria</v>
          </cell>
          <cell r="E4229">
            <v>2407</v>
          </cell>
          <cell r="F4229" t="str">
            <v>Hawkshead Esthwaite Primary School</v>
          </cell>
          <cell r="G4229" t="str">
            <v>Maintained</v>
          </cell>
          <cell r="H4229" t="str">
            <v>Community school</v>
          </cell>
          <cell r="I4229">
            <v>6484</v>
          </cell>
          <cell r="J4229">
            <v>6891.2999999999993</v>
          </cell>
        </row>
        <row r="4230">
          <cell r="B4230">
            <v>9092413</v>
          </cell>
          <cell r="C4230">
            <v>909</v>
          </cell>
          <cell r="D4230" t="str">
            <v>Cumbria</v>
          </cell>
          <cell r="E4230">
            <v>2413</v>
          </cell>
          <cell r="F4230" t="str">
            <v>Croftlands Infant School</v>
          </cell>
          <cell r="G4230" t="str">
            <v>Maintained</v>
          </cell>
          <cell r="H4230" t="str">
            <v>Community school</v>
          </cell>
          <cell r="I4230">
            <v>25806</v>
          </cell>
          <cell r="J4230">
            <v>46460.7</v>
          </cell>
        </row>
        <row r="4231">
          <cell r="B4231">
            <v>9092502</v>
          </cell>
          <cell r="C4231">
            <v>909</v>
          </cell>
          <cell r="D4231" t="str">
            <v>Cumbria</v>
          </cell>
          <cell r="E4231">
            <v>2502</v>
          </cell>
          <cell r="F4231" t="str">
            <v>Brisbane Park Infant School</v>
          </cell>
          <cell r="G4231" t="str">
            <v>Maintained</v>
          </cell>
          <cell r="H4231" t="str">
            <v>Community school</v>
          </cell>
          <cell r="I4231">
            <v>18155</v>
          </cell>
          <cell r="J4231">
            <v>32233.499999999996</v>
          </cell>
        </row>
        <row r="4232">
          <cell r="B4232">
            <v>9092511</v>
          </cell>
          <cell r="C4232">
            <v>909</v>
          </cell>
          <cell r="D4232" t="str">
            <v>Cumbria</v>
          </cell>
          <cell r="E4232">
            <v>2511</v>
          </cell>
          <cell r="F4232" t="str">
            <v>Roose School</v>
          </cell>
          <cell r="G4232" t="str">
            <v>Maintained</v>
          </cell>
          <cell r="H4232" t="str">
            <v>Community school</v>
          </cell>
          <cell r="I4232">
            <v>17377</v>
          </cell>
          <cell r="J4232">
            <v>28232.1</v>
          </cell>
        </row>
        <row r="4233">
          <cell r="B4233">
            <v>9092512</v>
          </cell>
          <cell r="C4233">
            <v>909</v>
          </cell>
          <cell r="D4233" t="str">
            <v>Cumbria</v>
          </cell>
          <cell r="E4233">
            <v>2512</v>
          </cell>
          <cell r="F4233" t="str">
            <v>Ramsden Infant School</v>
          </cell>
          <cell r="G4233" t="str">
            <v>Maintained</v>
          </cell>
          <cell r="H4233" t="str">
            <v>Community school</v>
          </cell>
          <cell r="I4233">
            <v>14654</v>
          </cell>
          <cell r="J4233">
            <v>24008.399999999998</v>
          </cell>
        </row>
        <row r="4234">
          <cell r="B4234">
            <v>9092513</v>
          </cell>
          <cell r="C4234">
            <v>909</v>
          </cell>
          <cell r="D4234" t="str">
            <v>Cumbria</v>
          </cell>
          <cell r="E4234">
            <v>2513</v>
          </cell>
          <cell r="F4234" t="str">
            <v>Vickerstown School</v>
          </cell>
          <cell r="G4234" t="str">
            <v>Maintained</v>
          </cell>
          <cell r="H4234" t="str">
            <v>Community school</v>
          </cell>
          <cell r="I4234">
            <v>13357</v>
          </cell>
          <cell r="J4234">
            <v>22896.899999999998</v>
          </cell>
        </row>
        <row r="4235">
          <cell r="B4235">
            <v>9092514</v>
          </cell>
          <cell r="C4235">
            <v>909</v>
          </cell>
          <cell r="D4235" t="str">
            <v>Cumbria</v>
          </cell>
          <cell r="E4235">
            <v>2514</v>
          </cell>
          <cell r="F4235" t="str">
            <v>Victoria Infant and Nursery School</v>
          </cell>
          <cell r="G4235" t="str">
            <v>Maintained</v>
          </cell>
          <cell r="H4235" t="str">
            <v>Community school</v>
          </cell>
          <cell r="I4235">
            <v>36050</v>
          </cell>
          <cell r="J4235">
            <v>64022.399999999994</v>
          </cell>
        </row>
        <row r="4236">
          <cell r="B4236">
            <v>9092518</v>
          </cell>
          <cell r="C4236">
            <v>909</v>
          </cell>
          <cell r="D4236" t="str">
            <v>Cumbria</v>
          </cell>
          <cell r="E4236">
            <v>2518</v>
          </cell>
          <cell r="F4236" t="str">
            <v>South Walney Infant and Nursery School</v>
          </cell>
          <cell r="G4236" t="str">
            <v>Maintained</v>
          </cell>
          <cell r="H4236" t="str">
            <v>Community school</v>
          </cell>
          <cell r="I4236">
            <v>26065</v>
          </cell>
          <cell r="J4236">
            <v>46460.7</v>
          </cell>
        </row>
        <row r="4237">
          <cell r="B4237">
            <v>9092521</v>
          </cell>
          <cell r="C4237">
            <v>909</v>
          </cell>
          <cell r="D4237" t="str">
            <v>Cumbria</v>
          </cell>
          <cell r="E4237">
            <v>2521</v>
          </cell>
          <cell r="F4237" t="str">
            <v>Dane Ghyll Community Primary School and Nursey</v>
          </cell>
          <cell r="G4237" t="str">
            <v>Maintained</v>
          </cell>
          <cell r="H4237" t="str">
            <v>Community school</v>
          </cell>
          <cell r="I4237">
            <v>17507</v>
          </cell>
          <cell r="J4237">
            <v>30232.799999999999</v>
          </cell>
        </row>
        <row r="4238">
          <cell r="B4238">
            <v>9092607</v>
          </cell>
          <cell r="C4238">
            <v>909</v>
          </cell>
          <cell r="D4238" t="str">
            <v>Cumbria</v>
          </cell>
          <cell r="E4238">
            <v>2607</v>
          </cell>
          <cell r="F4238" t="str">
            <v>Inglewood Infant School</v>
          </cell>
          <cell r="G4238" t="str">
            <v>Maintained</v>
          </cell>
          <cell r="H4238" t="str">
            <v>Community school</v>
          </cell>
          <cell r="I4238">
            <v>37477</v>
          </cell>
          <cell r="J4238">
            <v>58464.899999999994</v>
          </cell>
        </row>
        <row r="4239">
          <cell r="B4239">
            <v>9092609</v>
          </cell>
          <cell r="C4239">
            <v>909</v>
          </cell>
          <cell r="D4239" t="str">
            <v>Cumbria</v>
          </cell>
          <cell r="E4239">
            <v>2609</v>
          </cell>
          <cell r="F4239" t="str">
            <v>Norman Street Primary School</v>
          </cell>
          <cell r="G4239" t="str">
            <v>Maintained</v>
          </cell>
          <cell r="H4239" t="str">
            <v>Community school</v>
          </cell>
          <cell r="I4239">
            <v>32030</v>
          </cell>
          <cell r="J4239">
            <v>52685.1</v>
          </cell>
        </row>
        <row r="4240">
          <cell r="B4240">
            <v>9092610</v>
          </cell>
          <cell r="C4240">
            <v>909</v>
          </cell>
          <cell r="D4240" t="str">
            <v>Cumbria</v>
          </cell>
          <cell r="E4240">
            <v>2610</v>
          </cell>
          <cell r="F4240" t="str">
            <v>Petteril Bank School</v>
          </cell>
          <cell r="G4240" t="str">
            <v>Maintained</v>
          </cell>
          <cell r="H4240" t="str">
            <v>Community school</v>
          </cell>
          <cell r="I4240">
            <v>11801</v>
          </cell>
          <cell r="J4240">
            <v>11337.3</v>
          </cell>
        </row>
        <row r="4241">
          <cell r="B4241">
            <v>9092620</v>
          </cell>
          <cell r="C4241">
            <v>909</v>
          </cell>
          <cell r="D4241" t="str">
            <v>Cumbria</v>
          </cell>
          <cell r="E4241">
            <v>2620</v>
          </cell>
          <cell r="F4241" t="str">
            <v>Newlaithes Infant School</v>
          </cell>
          <cell r="G4241" t="str">
            <v>Maintained</v>
          </cell>
          <cell r="H4241" t="str">
            <v>Community school</v>
          </cell>
          <cell r="I4241">
            <v>40329</v>
          </cell>
          <cell r="J4241">
            <v>65356.2</v>
          </cell>
        </row>
        <row r="4242">
          <cell r="B4242">
            <v>9092622</v>
          </cell>
          <cell r="C4242">
            <v>909</v>
          </cell>
          <cell r="D4242" t="str">
            <v>Cumbria</v>
          </cell>
          <cell r="E4242">
            <v>2622</v>
          </cell>
          <cell r="F4242" t="str">
            <v>Belle Vue Primary School</v>
          </cell>
          <cell r="G4242" t="str">
            <v>Maintained</v>
          </cell>
          <cell r="H4242" t="str">
            <v>Community school</v>
          </cell>
          <cell r="I4242">
            <v>41626</v>
          </cell>
          <cell r="J4242">
            <v>67801.5</v>
          </cell>
        </row>
        <row r="4243">
          <cell r="B4243">
            <v>9092625</v>
          </cell>
          <cell r="C4243">
            <v>909</v>
          </cell>
          <cell r="D4243" t="str">
            <v>Cumbria</v>
          </cell>
          <cell r="E4243">
            <v>2625</v>
          </cell>
          <cell r="F4243" t="str">
            <v>Kingmoor Nursery and Infant School</v>
          </cell>
          <cell r="G4243" t="str">
            <v>Maintained</v>
          </cell>
          <cell r="H4243" t="str">
            <v>Community school</v>
          </cell>
          <cell r="I4243">
            <v>50574</v>
          </cell>
          <cell r="J4243">
            <v>88030.799999999988</v>
          </cell>
        </row>
        <row r="4244">
          <cell r="B4244">
            <v>9092626</v>
          </cell>
          <cell r="C4244">
            <v>909</v>
          </cell>
          <cell r="D4244" t="str">
            <v>Cumbria</v>
          </cell>
          <cell r="E4244">
            <v>2626</v>
          </cell>
          <cell r="F4244" t="str">
            <v>Brook Street Primary School</v>
          </cell>
          <cell r="G4244" t="str">
            <v>Maintained</v>
          </cell>
          <cell r="H4244" t="str">
            <v>Community school</v>
          </cell>
          <cell r="I4244">
            <v>17636</v>
          </cell>
          <cell r="J4244">
            <v>31566.6</v>
          </cell>
        </row>
        <row r="4245">
          <cell r="B4245">
            <v>9092627</v>
          </cell>
          <cell r="C4245">
            <v>909</v>
          </cell>
          <cell r="D4245" t="str">
            <v>Cumbria</v>
          </cell>
          <cell r="E4245">
            <v>2627</v>
          </cell>
          <cell r="F4245" t="str">
            <v>Sir John Barrow School</v>
          </cell>
          <cell r="G4245" t="str">
            <v>Maintained</v>
          </cell>
          <cell r="H4245" t="str">
            <v>Community school</v>
          </cell>
          <cell r="I4245">
            <v>18285</v>
          </cell>
          <cell r="J4245">
            <v>28454.399999999998</v>
          </cell>
        </row>
        <row r="4246">
          <cell r="B4246">
            <v>9092700</v>
          </cell>
          <cell r="C4246">
            <v>909</v>
          </cell>
          <cell r="D4246" t="str">
            <v>Cumbria</v>
          </cell>
          <cell r="E4246">
            <v>2700</v>
          </cell>
          <cell r="F4246" t="str">
            <v>Sedbergh Primary School</v>
          </cell>
          <cell r="G4246" t="str">
            <v>Maintained</v>
          </cell>
          <cell r="H4246" t="str">
            <v>Community school</v>
          </cell>
          <cell r="I4246">
            <v>11023</v>
          </cell>
          <cell r="J4246">
            <v>19117.8</v>
          </cell>
        </row>
        <row r="4247">
          <cell r="B4247">
            <v>9092703</v>
          </cell>
          <cell r="C4247">
            <v>909</v>
          </cell>
          <cell r="D4247" t="str">
            <v>Cumbria</v>
          </cell>
          <cell r="E4247">
            <v>2703</v>
          </cell>
          <cell r="F4247" t="str">
            <v>Silloth Primary School</v>
          </cell>
          <cell r="G4247" t="str">
            <v>Maintained</v>
          </cell>
          <cell r="H4247" t="str">
            <v>Community school</v>
          </cell>
          <cell r="I4247">
            <v>15043</v>
          </cell>
          <cell r="J4247">
            <v>26009.1</v>
          </cell>
        </row>
        <row r="4248">
          <cell r="B4248">
            <v>9092704</v>
          </cell>
          <cell r="C4248">
            <v>909</v>
          </cell>
          <cell r="D4248" t="str">
            <v>Cumbria</v>
          </cell>
          <cell r="E4248">
            <v>2704</v>
          </cell>
          <cell r="F4248" t="str">
            <v>Barrow Island Community Primary School</v>
          </cell>
          <cell r="G4248" t="str">
            <v>Maintained</v>
          </cell>
          <cell r="H4248" t="str">
            <v>Community school</v>
          </cell>
          <cell r="I4248">
            <v>12320</v>
          </cell>
          <cell r="J4248">
            <v>22674.6</v>
          </cell>
        </row>
        <row r="4249">
          <cell r="B4249">
            <v>9092706</v>
          </cell>
          <cell r="C4249">
            <v>909</v>
          </cell>
          <cell r="D4249" t="str">
            <v>Cumbria</v>
          </cell>
          <cell r="E4249">
            <v>2706</v>
          </cell>
          <cell r="F4249" t="str">
            <v>Fellview Primary School</v>
          </cell>
          <cell r="G4249" t="str">
            <v>Maintained</v>
          </cell>
          <cell r="H4249" t="str">
            <v>Community school</v>
          </cell>
          <cell r="I4249">
            <v>3372</v>
          </cell>
          <cell r="J4249">
            <v>5779.7999999999993</v>
          </cell>
        </row>
        <row r="4250">
          <cell r="B4250">
            <v>9092707</v>
          </cell>
          <cell r="C4250">
            <v>909</v>
          </cell>
          <cell r="D4250" t="str">
            <v>Cumbria</v>
          </cell>
          <cell r="E4250">
            <v>2707</v>
          </cell>
          <cell r="F4250" t="str">
            <v>Derwent Vale Primary and Nursery School</v>
          </cell>
          <cell r="G4250" t="str">
            <v>Maintained</v>
          </cell>
          <cell r="H4250" t="str">
            <v>Community school</v>
          </cell>
          <cell r="I4250">
            <v>7392</v>
          </cell>
          <cell r="J4250">
            <v>10670.4</v>
          </cell>
        </row>
        <row r="4251">
          <cell r="B4251">
            <v>9092708</v>
          </cell>
          <cell r="C4251">
            <v>909</v>
          </cell>
          <cell r="D4251" t="str">
            <v>Cumbria</v>
          </cell>
          <cell r="E4251">
            <v>2708</v>
          </cell>
          <cell r="F4251" t="str">
            <v>North Walney Primary &amp; Nursery School</v>
          </cell>
          <cell r="G4251" t="str">
            <v>Maintained</v>
          </cell>
          <cell r="H4251" t="str">
            <v>Community school</v>
          </cell>
          <cell r="I4251">
            <v>5577</v>
          </cell>
          <cell r="J4251">
            <v>10448.099999999999</v>
          </cell>
        </row>
        <row r="4252">
          <cell r="B4252">
            <v>9092710</v>
          </cell>
          <cell r="C4252">
            <v>909</v>
          </cell>
          <cell r="D4252" t="str">
            <v>Cumbria</v>
          </cell>
          <cell r="E4252">
            <v>2710</v>
          </cell>
          <cell r="F4252" t="str">
            <v>Robert Ferguson Primary School</v>
          </cell>
          <cell r="G4252" t="str">
            <v>Maintained</v>
          </cell>
          <cell r="H4252" t="str">
            <v>Community school</v>
          </cell>
          <cell r="I4252">
            <v>36050</v>
          </cell>
          <cell r="J4252">
            <v>62243.999999999993</v>
          </cell>
        </row>
        <row r="4253">
          <cell r="B4253">
            <v>9092711</v>
          </cell>
          <cell r="C4253">
            <v>909</v>
          </cell>
          <cell r="D4253" t="str">
            <v>Cumbria</v>
          </cell>
          <cell r="E4253">
            <v>2711</v>
          </cell>
          <cell r="F4253" t="str">
            <v>Upperby Primary School</v>
          </cell>
          <cell r="G4253" t="str">
            <v>Maintained</v>
          </cell>
          <cell r="H4253" t="str">
            <v>Community school</v>
          </cell>
          <cell r="I4253">
            <v>29048</v>
          </cell>
          <cell r="J4253">
            <v>38235.599999999999</v>
          </cell>
        </row>
        <row r="4254">
          <cell r="B4254">
            <v>9092712</v>
          </cell>
          <cell r="C4254">
            <v>909</v>
          </cell>
          <cell r="D4254" t="str">
            <v>Cumbria</v>
          </cell>
          <cell r="E4254">
            <v>2712</v>
          </cell>
          <cell r="F4254" t="str">
            <v>Newbarns Primary &amp; Nursery  School</v>
          </cell>
          <cell r="G4254" t="str">
            <v>Maintained</v>
          </cell>
          <cell r="H4254" t="str">
            <v>Community school</v>
          </cell>
          <cell r="I4254">
            <v>41107</v>
          </cell>
          <cell r="J4254">
            <v>66023.099999999991</v>
          </cell>
        </row>
        <row r="4255">
          <cell r="B4255">
            <v>9093002</v>
          </cell>
          <cell r="C4255">
            <v>909</v>
          </cell>
          <cell r="D4255" t="str">
            <v>Cumbria</v>
          </cell>
          <cell r="E4255">
            <v>3002</v>
          </cell>
          <cell r="F4255" t="str">
            <v>Boltons CofE School</v>
          </cell>
          <cell r="G4255" t="str">
            <v>Maintained</v>
          </cell>
          <cell r="H4255" t="str">
            <v>Voluntary controlled school</v>
          </cell>
          <cell r="I4255">
            <v>7522</v>
          </cell>
          <cell r="J4255">
            <v>10670.4</v>
          </cell>
        </row>
        <row r="4256">
          <cell r="B4256">
            <v>9093007</v>
          </cell>
          <cell r="C4256">
            <v>909</v>
          </cell>
          <cell r="D4256" t="str">
            <v>Cumbria</v>
          </cell>
          <cell r="E4256">
            <v>3007</v>
          </cell>
          <cell r="F4256" t="str">
            <v>St Michael's CofE Primary School</v>
          </cell>
          <cell r="G4256" t="str">
            <v>Maintained</v>
          </cell>
          <cell r="H4256" t="str">
            <v>Voluntary controlled school</v>
          </cell>
          <cell r="I4256">
            <v>21008</v>
          </cell>
          <cell r="J4256">
            <v>34234.199999999997</v>
          </cell>
        </row>
        <row r="4257">
          <cell r="B4257">
            <v>9093013</v>
          </cell>
          <cell r="C4257">
            <v>909</v>
          </cell>
          <cell r="D4257" t="str">
            <v>Cumbria</v>
          </cell>
          <cell r="E4257">
            <v>3013</v>
          </cell>
          <cell r="F4257" t="str">
            <v>High Hesket CofE School</v>
          </cell>
          <cell r="G4257" t="str">
            <v>Maintained</v>
          </cell>
          <cell r="H4257" t="str">
            <v>Voluntary controlled school</v>
          </cell>
          <cell r="I4257">
            <v>16599</v>
          </cell>
          <cell r="J4257">
            <v>24897.599999999999</v>
          </cell>
        </row>
        <row r="4258">
          <cell r="B4258">
            <v>9093014</v>
          </cell>
          <cell r="C4258">
            <v>909</v>
          </cell>
          <cell r="D4258" t="str">
            <v>Cumbria</v>
          </cell>
          <cell r="E4258">
            <v>3014</v>
          </cell>
          <cell r="F4258" t="str">
            <v>Holm Cultram Abbey CofE School</v>
          </cell>
          <cell r="G4258" t="str">
            <v>Maintained</v>
          </cell>
          <cell r="H4258" t="str">
            <v>Voluntary controlled school</v>
          </cell>
          <cell r="I4258">
            <v>5187</v>
          </cell>
          <cell r="J4258">
            <v>8002.7999999999993</v>
          </cell>
        </row>
        <row r="4259">
          <cell r="B4259">
            <v>9093015</v>
          </cell>
          <cell r="C4259">
            <v>909</v>
          </cell>
          <cell r="D4259" t="str">
            <v>Cumbria</v>
          </cell>
          <cell r="E4259">
            <v>3015</v>
          </cell>
          <cell r="F4259" t="str">
            <v>Houghton CofE School</v>
          </cell>
          <cell r="G4259" t="str">
            <v>Maintained</v>
          </cell>
          <cell r="H4259" t="str">
            <v>Voluntary controlled school</v>
          </cell>
          <cell r="I4259">
            <v>20748</v>
          </cell>
          <cell r="J4259">
            <v>33789.599999999999</v>
          </cell>
        </row>
        <row r="4260">
          <cell r="B4260">
            <v>9093017</v>
          </cell>
          <cell r="C4260">
            <v>909</v>
          </cell>
          <cell r="D4260" t="str">
            <v>Cumbria</v>
          </cell>
          <cell r="E4260">
            <v>3017</v>
          </cell>
          <cell r="F4260" t="str">
            <v>Ireby CofE School</v>
          </cell>
          <cell r="G4260" t="str">
            <v>Maintained</v>
          </cell>
          <cell r="H4260" t="str">
            <v>Voluntary controlled school</v>
          </cell>
          <cell r="I4260">
            <v>3502</v>
          </cell>
          <cell r="J4260">
            <v>4890.5999999999995</v>
          </cell>
        </row>
        <row r="4261">
          <cell r="B4261">
            <v>9093018</v>
          </cell>
          <cell r="C4261">
            <v>909</v>
          </cell>
          <cell r="D4261" t="str">
            <v>Cumbria</v>
          </cell>
          <cell r="E4261">
            <v>3018</v>
          </cell>
          <cell r="F4261" t="str">
            <v>Kirkbampton CofE School</v>
          </cell>
          <cell r="G4261" t="str">
            <v>Maintained</v>
          </cell>
          <cell r="H4261" t="str">
            <v>Voluntary controlled school</v>
          </cell>
          <cell r="I4261">
            <v>10504</v>
          </cell>
          <cell r="J4261">
            <v>15783.3</v>
          </cell>
        </row>
        <row r="4262">
          <cell r="B4262">
            <v>9093019</v>
          </cell>
          <cell r="C4262">
            <v>909</v>
          </cell>
          <cell r="D4262" t="str">
            <v>Cumbria</v>
          </cell>
          <cell r="E4262">
            <v>3019</v>
          </cell>
          <cell r="F4262" t="str">
            <v>Kirkoswald CofE School</v>
          </cell>
          <cell r="G4262" t="str">
            <v>Maintained</v>
          </cell>
          <cell r="H4262" t="str">
            <v>Voluntary controlled school</v>
          </cell>
          <cell r="I4262">
            <v>6744</v>
          </cell>
          <cell r="J4262">
            <v>9781.1999999999989</v>
          </cell>
        </row>
        <row r="4263">
          <cell r="B4263">
            <v>9093020</v>
          </cell>
          <cell r="C4263">
            <v>909</v>
          </cell>
          <cell r="D4263" t="str">
            <v>Cumbria</v>
          </cell>
          <cell r="E4263">
            <v>3020</v>
          </cell>
          <cell r="F4263" t="str">
            <v>Lanercost CofE Primary School</v>
          </cell>
          <cell r="G4263" t="str">
            <v>Maintained</v>
          </cell>
          <cell r="H4263" t="str">
            <v>Voluntary controlled school</v>
          </cell>
          <cell r="I4263">
            <v>7522</v>
          </cell>
          <cell r="J4263">
            <v>12448.8</v>
          </cell>
        </row>
        <row r="4264">
          <cell r="B4264">
            <v>9093021</v>
          </cell>
          <cell r="C4264">
            <v>909</v>
          </cell>
          <cell r="D4264" t="str">
            <v>Cumbria</v>
          </cell>
          <cell r="E4264">
            <v>3021</v>
          </cell>
          <cell r="F4264" t="str">
            <v>Langwathby CofE Primary School</v>
          </cell>
          <cell r="G4264" t="str">
            <v>Maintained</v>
          </cell>
          <cell r="H4264" t="str">
            <v>Voluntary controlled school</v>
          </cell>
          <cell r="I4264">
            <v>12060</v>
          </cell>
          <cell r="J4264">
            <v>20673.899999999998</v>
          </cell>
        </row>
        <row r="4265">
          <cell r="B4265">
            <v>9093023</v>
          </cell>
          <cell r="C4265">
            <v>909</v>
          </cell>
          <cell r="D4265" t="str">
            <v>Cumbria</v>
          </cell>
          <cell r="E4265">
            <v>3023</v>
          </cell>
          <cell r="F4265" t="str">
            <v>Walton &amp; Lees Hill CofE School</v>
          </cell>
          <cell r="G4265" t="str">
            <v>Maintained</v>
          </cell>
          <cell r="H4265" t="str">
            <v>Voluntary controlled school</v>
          </cell>
          <cell r="I4265">
            <v>1168</v>
          </cell>
          <cell r="J4265">
            <v>3112.2</v>
          </cell>
        </row>
        <row r="4266">
          <cell r="B4266">
            <v>9093030</v>
          </cell>
          <cell r="C4266">
            <v>909</v>
          </cell>
          <cell r="D4266" t="str">
            <v>Cumbria</v>
          </cell>
          <cell r="E4266">
            <v>3030</v>
          </cell>
          <cell r="F4266" t="str">
            <v>Raughton Head CofE School &amp; Nursery</v>
          </cell>
          <cell r="G4266" t="str">
            <v>Maintained</v>
          </cell>
          <cell r="H4266" t="str">
            <v>Voluntary controlled school</v>
          </cell>
          <cell r="I4266">
            <v>4669</v>
          </cell>
          <cell r="J4266">
            <v>10225.799999999999</v>
          </cell>
        </row>
        <row r="4267">
          <cell r="B4267">
            <v>9093031</v>
          </cell>
          <cell r="C4267">
            <v>909</v>
          </cell>
          <cell r="D4267" t="str">
            <v>Cumbria</v>
          </cell>
          <cell r="E4267">
            <v>3031</v>
          </cell>
          <cell r="F4267" t="str">
            <v>Rockcliffe CofE School</v>
          </cell>
          <cell r="G4267" t="str">
            <v>Maintained</v>
          </cell>
          <cell r="H4267" t="str">
            <v>Voluntary controlled school</v>
          </cell>
          <cell r="I4267">
            <v>14783</v>
          </cell>
          <cell r="J4267">
            <v>22674.6</v>
          </cell>
        </row>
        <row r="4268">
          <cell r="B4268">
            <v>9093032</v>
          </cell>
          <cell r="C4268">
            <v>909</v>
          </cell>
          <cell r="D4268" t="str">
            <v>Cumbria</v>
          </cell>
          <cell r="E4268">
            <v>3032</v>
          </cell>
          <cell r="F4268" t="str">
            <v>Shankhill CofE Primary School</v>
          </cell>
          <cell r="G4268" t="str">
            <v>Maintained</v>
          </cell>
          <cell r="H4268" t="str">
            <v>Voluntary controlled school</v>
          </cell>
          <cell r="I4268">
            <v>4280</v>
          </cell>
          <cell r="J4268">
            <v>6224.4</v>
          </cell>
        </row>
        <row r="4269">
          <cell r="B4269">
            <v>9093054</v>
          </cell>
          <cell r="C4269">
            <v>909</v>
          </cell>
          <cell r="D4269" t="str">
            <v>Cumbria</v>
          </cell>
          <cell r="E4269">
            <v>3054</v>
          </cell>
          <cell r="F4269" t="str">
            <v>Levens CofE School</v>
          </cell>
          <cell r="G4269" t="str">
            <v>Maintained</v>
          </cell>
          <cell r="H4269" t="str">
            <v>Voluntary controlled school</v>
          </cell>
          <cell r="I4269">
            <v>7392</v>
          </cell>
          <cell r="J4269">
            <v>15338.699999999999</v>
          </cell>
        </row>
        <row r="4270">
          <cell r="B4270">
            <v>9093056</v>
          </cell>
          <cell r="C4270">
            <v>909</v>
          </cell>
          <cell r="D4270" t="str">
            <v>Cumbria</v>
          </cell>
          <cell r="E4270">
            <v>3056</v>
          </cell>
          <cell r="F4270" t="str">
            <v>Old Hutton CofE School</v>
          </cell>
          <cell r="G4270" t="str">
            <v>Maintained</v>
          </cell>
          <cell r="H4270" t="str">
            <v>Voluntary controlled school</v>
          </cell>
          <cell r="I4270">
            <v>9985</v>
          </cell>
          <cell r="J4270">
            <v>16672.5</v>
          </cell>
        </row>
        <row r="4271">
          <cell r="B4271">
            <v>9093057</v>
          </cell>
          <cell r="C4271">
            <v>909</v>
          </cell>
          <cell r="D4271" t="str">
            <v>Cumbria</v>
          </cell>
          <cell r="E4271">
            <v>3057</v>
          </cell>
          <cell r="F4271" t="str">
            <v>Staveley CofE School</v>
          </cell>
          <cell r="G4271" t="str">
            <v>Maintained</v>
          </cell>
          <cell r="H4271" t="str">
            <v>Voluntary controlled school</v>
          </cell>
          <cell r="I4271">
            <v>10245</v>
          </cell>
          <cell r="J4271">
            <v>12004.199999999999</v>
          </cell>
        </row>
        <row r="4272">
          <cell r="B4272">
            <v>9093058</v>
          </cell>
          <cell r="C4272">
            <v>909</v>
          </cell>
          <cell r="D4272" t="str">
            <v>Cumbria</v>
          </cell>
          <cell r="E4272">
            <v>3058</v>
          </cell>
          <cell r="F4272" t="str">
            <v>Storth CofE School</v>
          </cell>
          <cell r="G4272" t="str">
            <v>Maintained</v>
          </cell>
          <cell r="H4272" t="str">
            <v>Voluntary controlled school</v>
          </cell>
          <cell r="I4272">
            <v>7133</v>
          </cell>
          <cell r="J4272">
            <v>12448.8</v>
          </cell>
        </row>
        <row r="4273">
          <cell r="B4273">
            <v>9093059</v>
          </cell>
          <cell r="C4273">
            <v>909</v>
          </cell>
          <cell r="D4273" t="str">
            <v>Cumbria</v>
          </cell>
          <cell r="E4273">
            <v>3059</v>
          </cell>
          <cell r="F4273" t="str">
            <v>Temple Sowerby CofE Primary School</v>
          </cell>
          <cell r="G4273" t="str">
            <v>Maintained</v>
          </cell>
          <cell r="H4273" t="str">
            <v>Voluntary controlled school</v>
          </cell>
          <cell r="I4273">
            <v>3631</v>
          </cell>
          <cell r="J4273">
            <v>9558.9</v>
          </cell>
        </row>
        <row r="4274">
          <cell r="B4274">
            <v>9093061</v>
          </cell>
          <cell r="C4274">
            <v>909</v>
          </cell>
          <cell r="D4274" t="str">
            <v>Cumbria</v>
          </cell>
          <cell r="E4274">
            <v>3061</v>
          </cell>
          <cell r="F4274" t="str">
            <v>Asby Endowed School</v>
          </cell>
          <cell r="G4274" t="str">
            <v>Maintained</v>
          </cell>
          <cell r="H4274" t="str">
            <v>Voluntary controlled school</v>
          </cell>
          <cell r="I4274">
            <v>1816</v>
          </cell>
          <cell r="J4274">
            <v>4001.3999999999996</v>
          </cell>
        </row>
        <row r="4275">
          <cell r="B4275">
            <v>9093064</v>
          </cell>
          <cell r="C4275">
            <v>909</v>
          </cell>
          <cell r="D4275" t="str">
            <v>Cumbria</v>
          </cell>
          <cell r="E4275">
            <v>3064</v>
          </cell>
          <cell r="F4275" t="str">
            <v>Vicarage Park CofE Primary School</v>
          </cell>
          <cell r="G4275" t="str">
            <v>Maintained</v>
          </cell>
          <cell r="H4275" t="str">
            <v>Voluntary controlled school</v>
          </cell>
          <cell r="I4275">
            <v>8948</v>
          </cell>
          <cell r="J4275">
            <v>10448.099999999999</v>
          </cell>
        </row>
        <row r="4276">
          <cell r="B4276">
            <v>9093100</v>
          </cell>
          <cell r="C4276">
            <v>909</v>
          </cell>
          <cell r="D4276" t="str">
            <v>Cumbria</v>
          </cell>
          <cell r="E4276">
            <v>3100</v>
          </cell>
          <cell r="F4276" t="str">
            <v>Bridekirk Dovenby CofE Primary School</v>
          </cell>
          <cell r="G4276" t="str">
            <v>Maintained</v>
          </cell>
          <cell r="H4276" t="str">
            <v>Voluntary controlled school</v>
          </cell>
          <cell r="I4276">
            <v>13098</v>
          </cell>
          <cell r="J4276">
            <v>24452.999999999996</v>
          </cell>
        </row>
        <row r="4277">
          <cell r="B4277">
            <v>9093101</v>
          </cell>
          <cell r="C4277">
            <v>909</v>
          </cell>
          <cell r="D4277" t="str">
            <v>Cumbria</v>
          </cell>
          <cell r="E4277">
            <v>3101</v>
          </cell>
          <cell r="F4277" t="str">
            <v>St Bridget's CofE School</v>
          </cell>
          <cell r="G4277" t="str">
            <v>Maintained</v>
          </cell>
          <cell r="H4277" t="str">
            <v>Voluntary controlled school</v>
          </cell>
          <cell r="I4277">
            <v>7133</v>
          </cell>
          <cell r="J4277">
            <v>12893.4</v>
          </cell>
        </row>
        <row r="4278">
          <cell r="B4278">
            <v>9093102</v>
          </cell>
          <cell r="C4278">
            <v>909</v>
          </cell>
          <cell r="D4278" t="str">
            <v>Cumbria</v>
          </cell>
          <cell r="E4278">
            <v>3102</v>
          </cell>
          <cell r="F4278" t="str">
            <v>All Saints' CofE School</v>
          </cell>
          <cell r="G4278" t="str">
            <v>Maintained</v>
          </cell>
          <cell r="H4278" t="str">
            <v>Voluntary controlled school</v>
          </cell>
          <cell r="I4278">
            <v>12968</v>
          </cell>
          <cell r="J4278">
            <v>18673.199999999997</v>
          </cell>
        </row>
        <row r="4279">
          <cell r="B4279">
            <v>9093103</v>
          </cell>
          <cell r="C4279">
            <v>909</v>
          </cell>
          <cell r="D4279" t="str">
            <v>Cumbria</v>
          </cell>
          <cell r="E4279">
            <v>3103</v>
          </cell>
          <cell r="F4279" t="str">
            <v>Crosscanonby St John's CofE School</v>
          </cell>
          <cell r="G4279" t="str">
            <v>Maintained</v>
          </cell>
          <cell r="H4279" t="str">
            <v>Voluntary controlled school</v>
          </cell>
          <cell r="I4279">
            <v>3631</v>
          </cell>
          <cell r="J4279">
            <v>6446.7</v>
          </cell>
        </row>
        <row r="4280">
          <cell r="B4280">
            <v>9093112</v>
          </cell>
          <cell r="C4280">
            <v>909</v>
          </cell>
          <cell r="D4280" t="str">
            <v>Cumbria</v>
          </cell>
          <cell r="E4280">
            <v>3112</v>
          </cell>
          <cell r="F4280" t="str">
            <v>Maryport CofE Primary School</v>
          </cell>
          <cell r="G4280" t="str">
            <v>Maintained</v>
          </cell>
          <cell r="H4280" t="str">
            <v>Voluntary controlled school</v>
          </cell>
          <cell r="I4280">
            <v>19063</v>
          </cell>
          <cell r="J4280">
            <v>35790.299999999996</v>
          </cell>
        </row>
        <row r="4281">
          <cell r="B4281">
            <v>9093114</v>
          </cell>
          <cell r="C4281">
            <v>909</v>
          </cell>
          <cell r="D4281" t="str">
            <v>Cumbria</v>
          </cell>
          <cell r="E4281">
            <v>3114</v>
          </cell>
          <cell r="F4281" t="str">
            <v>Plumbland CofE School</v>
          </cell>
          <cell r="G4281" t="str">
            <v>Maintained</v>
          </cell>
          <cell r="H4281" t="str">
            <v>Voluntary controlled school</v>
          </cell>
          <cell r="I4281">
            <v>5447</v>
          </cell>
          <cell r="J4281">
            <v>10003.5</v>
          </cell>
        </row>
        <row r="4282">
          <cell r="B4282">
            <v>9093115</v>
          </cell>
          <cell r="C4282">
            <v>909</v>
          </cell>
          <cell r="D4282" t="str">
            <v>Cumbria</v>
          </cell>
          <cell r="E4282">
            <v>3115</v>
          </cell>
          <cell r="F4282" t="str">
            <v>Threlkeld CofE Primary School</v>
          </cell>
          <cell r="G4282" t="str">
            <v>Maintained</v>
          </cell>
          <cell r="H4282" t="str">
            <v>Voluntary controlled school</v>
          </cell>
          <cell r="I4282">
            <v>2724</v>
          </cell>
          <cell r="J4282">
            <v>4001.3999999999996</v>
          </cell>
        </row>
        <row r="4283">
          <cell r="B4283">
            <v>9093122</v>
          </cell>
          <cell r="C4283">
            <v>909</v>
          </cell>
          <cell r="D4283" t="str">
            <v>Cumbria</v>
          </cell>
          <cell r="E4283">
            <v>3122</v>
          </cell>
          <cell r="F4283" t="str">
            <v>Coniston CofE Primary School</v>
          </cell>
          <cell r="G4283" t="str">
            <v>Maintained</v>
          </cell>
          <cell r="H4283" t="str">
            <v>Voluntary controlled school</v>
          </cell>
          <cell r="I4283">
            <v>4280</v>
          </cell>
          <cell r="J4283">
            <v>9781.1999999999989</v>
          </cell>
        </row>
        <row r="4284">
          <cell r="B4284">
            <v>9093123</v>
          </cell>
          <cell r="C4284">
            <v>909</v>
          </cell>
          <cell r="D4284" t="str">
            <v>Cumbria</v>
          </cell>
          <cell r="E4284">
            <v>3123</v>
          </cell>
          <cell r="F4284" t="str">
            <v>Grange CofE Primary School</v>
          </cell>
          <cell r="G4284" t="str">
            <v>Maintained</v>
          </cell>
          <cell r="H4284" t="str">
            <v>Voluntary controlled school</v>
          </cell>
          <cell r="I4284">
            <v>12838</v>
          </cell>
          <cell r="J4284">
            <v>24230.699999999997</v>
          </cell>
        </row>
        <row r="4285">
          <cell r="B4285">
            <v>9093124</v>
          </cell>
          <cell r="C4285">
            <v>909</v>
          </cell>
          <cell r="D4285" t="str">
            <v>Cumbria</v>
          </cell>
          <cell r="E4285">
            <v>3124</v>
          </cell>
          <cell r="F4285" t="str">
            <v>Burlington CofE School</v>
          </cell>
          <cell r="G4285" t="str">
            <v>Maintained</v>
          </cell>
          <cell r="H4285" t="str">
            <v>Voluntary controlled school</v>
          </cell>
          <cell r="I4285">
            <v>5187</v>
          </cell>
          <cell r="J4285">
            <v>10225.799999999999</v>
          </cell>
        </row>
        <row r="4286">
          <cell r="B4286">
            <v>9093125</v>
          </cell>
          <cell r="C4286">
            <v>909</v>
          </cell>
          <cell r="D4286" t="str">
            <v>Cumbria</v>
          </cell>
          <cell r="E4286">
            <v>3125</v>
          </cell>
          <cell r="F4286" t="str">
            <v>Allithwaite CofE Primary School</v>
          </cell>
          <cell r="G4286" t="str">
            <v>Maintained</v>
          </cell>
          <cell r="H4286" t="str">
            <v>Voluntary controlled school</v>
          </cell>
          <cell r="I4286">
            <v>6225</v>
          </cell>
          <cell r="J4286">
            <v>11781.9</v>
          </cell>
        </row>
        <row r="4287">
          <cell r="B4287">
            <v>9093126</v>
          </cell>
          <cell r="C4287">
            <v>909</v>
          </cell>
          <cell r="D4287" t="str">
            <v>Cumbria</v>
          </cell>
          <cell r="E4287">
            <v>3126</v>
          </cell>
          <cell r="F4287" t="str">
            <v>Cartmel CofE Primary School</v>
          </cell>
          <cell r="G4287" t="str">
            <v>Maintained</v>
          </cell>
          <cell r="H4287" t="str">
            <v>Voluntary controlled school</v>
          </cell>
          <cell r="I4287">
            <v>6095</v>
          </cell>
          <cell r="J4287">
            <v>10003.5</v>
          </cell>
        </row>
        <row r="4288">
          <cell r="B4288">
            <v>9093128</v>
          </cell>
          <cell r="C4288">
            <v>909</v>
          </cell>
          <cell r="D4288" t="str">
            <v>Cumbria</v>
          </cell>
          <cell r="E4288">
            <v>3128</v>
          </cell>
          <cell r="F4288" t="str">
            <v>Pennington CofE School</v>
          </cell>
          <cell r="G4288" t="str">
            <v>Maintained</v>
          </cell>
          <cell r="H4288" t="str">
            <v>Voluntary controlled school</v>
          </cell>
          <cell r="I4288">
            <v>18285</v>
          </cell>
          <cell r="J4288">
            <v>32678.1</v>
          </cell>
        </row>
        <row r="4289">
          <cell r="B4289">
            <v>9093130</v>
          </cell>
          <cell r="C4289">
            <v>909</v>
          </cell>
          <cell r="D4289" t="str">
            <v>Cumbria</v>
          </cell>
          <cell r="E4289">
            <v>3130</v>
          </cell>
          <cell r="F4289" t="str">
            <v>Lindale CofE Primary School</v>
          </cell>
          <cell r="G4289" t="str">
            <v>Maintained</v>
          </cell>
          <cell r="H4289" t="str">
            <v>Voluntary controlled school</v>
          </cell>
          <cell r="I4289">
            <v>6225</v>
          </cell>
          <cell r="J4289">
            <v>8669.6999999999989</v>
          </cell>
        </row>
        <row r="4290">
          <cell r="B4290">
            <v>9093132</v>
          </cell>
          <cell r="C4290">
            <v>909</v>
          </cell>
          <cell r="D4290" t="str">
            <v>Cumbria</v>
          </cell>
          <cell r="E4290">
            <v>3132</v>
          </cell>
          <cell r="F4290" t="str">
            <v>Broughton CofE Primary and Nursery School</v>
          </cell>
          <cell r="G4290" t="str">
            <v>Maintained</v>
          </cell>
          <cell r="H4290" t="str">
            <v>Voluntary controlled school</v>
          </cell>
          <cell r="I4290">
            <v>8300</v>
          </cell>
          <cell r="J4290">
            <v>12448.8</v>
          </cell>
        </row>
        <row r="4291">
          <cell r="B4291">
            <v>9093150</v>
          </cell>
          <cell r="C4291">
            <v>909</v>
          </cell>
          <cell r="D4291" t="str">
            <v>Cumbria</v>
          </cell>
          <cell r="E4291">
            <v>3150</v>
          </cell>
          <cell r="F4291" t="str">
            <v>St George's CofE School</v>
          </cell>
          <cell r="G4291" t="str">
            <v>Maintained</v>
          </cell>
          <cell r="H4291" t="str">
            <v>Voluntary controlled school</v>
          </cell>
          <cell r="I4291">
            <v>9467</v>
          </cell>
          <cell r="J4291">
            <v>16894.8</v>
          </cell>
        </row>
        <row r="4292">
          <cell r="B4292">
            <v>9093200</v>
          </cell>
          <cell r="C4292">
            <v>909</v>
          </cell>
          <cell r="D4292" t="str">
            <v>Cumbria</v>
          </cell>
          <cell r="E4292">
            <v>3200</v>
          </cell>
          <cell r="F4292" t="str">
            <v>Captain Shaw's CofE School</v>
          </cell>
          <cell r="G4292" t="str">
            <v>Maintained</v>
          </cell>
          <cell r="H4292" t="str">
            <v>Voluntary controlled school</v>
          </cell>
          <cell r="I4292">
            <v>2724</v>
          </cell>
          <cell r="J4292">
            <v>3334.4999999999995</v>
          </cell>
        </row>
        <row r="4293">
          <cell r="B4293">
            <v>9093204</v>
          </cell>
          <cell r="C4293">
            <v>909</v>
          </cell>
          <cell r="D4293" t="str">
            <v>Cumbria</v>
          </cell>
          <cell r="E4293">
            <v>3204</v>
          </cell>
          <cell r="F4293" t="str">
            <v>Ennerdale and Kinniside CofE Primary School</v>
          </cell>
          <cell r="G4293" t="str">
            <v>Maintained</v>
          </cell>
          <cell r="H4293" t="str">
            <v>Voluntary controlled school</v>
          </cell>
          <cell r="I4293">
            <v>5966</v>
          </cell>
          <cell r="J4293">
            <v>10225.799999999999</v>
          </cell>
        </row>
        <row r="4294">
          <cell r="B4294">
            <v>9093206</v>
          </cell>
          <cell r="C4294">
            <v>909</v>
          </cell>
          <cell r="D4294" t="str">
            <v>Cumbria</v>
          </cell>
          <cell r="E4294">
            <v>3206</v>
          </cell>
          <cell r="F4294" t="str">
            <v>Gosforth CofE Primary School</v>
          </cell>
          <cell r="G4294" t="str">
            <v>Maintained</v>
          </cell>
          <cell r="H4294" t="str">
            <v>Voluntary controlled school</v>
          </cell>
          <cell r="I4294">
            <v>13616</v>
          </cell>
          <cell r="J4294">
            <v>20896.199999999997</v>
          </cell>
        </row>
        <row r="4295">
          <cell r="B4295">
            <v>9093209</v>
          </cell>
          <cell r="C4295">
            <v>909</v>
          </cell>
          <cell r="D4295" t="str">
            <v>Cumbria</v>
          </cell>
          <cell r="E4295">
            <v>3209</v>
          </cell>
          <cell r="F4295" t="str">
            <v>St Bridget's CofE School</v>
          </cell>
          <cell r="G4295" t="str">
            <v>Maintained</v>
          </cell>
          <cell r="H4295" t="str">
            <v>Voluntary controlled school</v>
          </cell>
          <cell r="I4295">
            <v>7133</v>
          </cell>
          <cell r="J4295">
            <v>10225.799999999999</v>
          </cell>
        </row>
        <row r="4296">
          <cell r="B4296">
            <v>9093210</v>
          </cell>
          <cell r="C4296">
            <v>909</v>
          </cell>
          <cell r="D4296" t="str">
            <v>Cumbria</v>
          </cell>
          <cell r="E4296">
            <v>3210</v>
          </cell>
          <cell r="F4296" t="str">
            <v>St James' CofE Infant and Nursery School</v>
          </cell>
          <cell r="G4296" t="str">
            <v>Maintained</v>
          </cell>
          <cell r="H4296" t="str">
            <v>Voluntary controlled school</v>
          </cell>
          <cell r="I4296">
            <v>23342</v>
          </cell>
          <cell r="J4296">
            <v>41570.1</v>
          </cell>
        </row>
        <row r="4297">
          <cell r="B4297">
            <v>9093212</v>
          </cell>
          <cell r="C4297">
            <v>909</v>
          </cell>
          <cell r="D4297" t="str">
            <v>Cumbria</v>
          </cell>
          <cell r="E4297">
            <v>3212</v>
          </cell>
          <cell r="F4297" t="str">
            <v>Low Furness CofE Primary School</v>
          </cell>
          <cell r="G4297" t="str">
            <v>Maintained</v>
          </cell>
          <cell r="H4297" t="str">
            <v>Voluntary controlled school</v>
          </cell>
          <cell r="I4297">
            <v>12190</v>
          </cell>
          <cell r="J4297">
            <v>24452.999999999996</v>
          </cell>
        </row>
        <row r="4298">
          <cell r="B4298">
            <v>9093301</v>
          </cell>
          <cell r="C4298">
            <v>909</v>
          </cell>
          <cell r="D4298" t="str">
            <v>Cumbria</v>
          </cell>
          <cell r="E4298">
            <v>3301</v>
          </cell>
          <cell r="F4298" t="str">
            <v>Blackford CofE Primary School</v>
          </cell>
          <cell r="G4298" t="str">
            <v>Maintained</v>
          </cell>
          <cell r="H4298" t="str">
            <v>Voluntary aided school</v>
          </cell>
          <cell r="I4298">
            <v>1686</v>
          </cell>
          <cell r="J4298">
            <v>5557.5</v>
          </cell>
        </row>
        <row r="4299">
          <cell r="B4299">
            <v>9093304</v>
          </cell>
          <cell r="C4299">
            <v>909</v>
          </cell>
          <cell r="D4299" t="str">
            <v>Cumbria</v>
          </cell>
          <cell r="E4299">
            <v>3304</v>
          </cell>
          <cell r="F4299" t="str">
            <v>Calthwaite CofE School</v>
          </cell>
          <cell r="G4299" t="str">
            <v>Maintained</v>
          </cell>
          <cell r="H4299" t="str">
            <v>Voluntary aided school</v>
          </cell>
          <cell r="I4299">
            <v>7262</v>
          </cell>
          <cell r="J4299">
            <v>10448.099999999999</v>
          </cell>
        </row>
        <row r="4300">
          <cell r="B4300">
            <v>9093305</v>
          </cell>
          <cell r="C4300">
            <v>909</v>
          </cell>
          <cell r="D4300" t="str">
            <v>Cumbria</v>
          </cell>
          <cell r="E4300">
            <v>3305</v>
          </cell>
          <cell r="F4300" t="str">
            <v>Culgaith CofE School</v>
          </cell>
          <cell r="G4300" t="str">
            <v>Maintained</v>
          </cell>
          <cell r="H4300" t="str">
            <v>Voluntary aided school</v>
          </cell>
          <cell r="I4300">
            <v>4669</v>
          </cell>
          <cell r="J4300">
            <v>4223.7</v>
          </cell>
        </row>
        <row r="4301">
          <cell r="B4301">
            <v>9093309</v>
          </cell>
          <cell r="C4301">
            <v>909</v>
          </cell>
          <cell r="D4301" t="str">
            <v>Cumbria</v>
          </cell>
          <cell r="E4301">
            <v>3309</v>
          </cell>
          <cell r="F4301" t="str">
            <v>Ivegill CofE School</v>
          </cell>
          <cell r="G4301" t="str">
            <v>Maintained</v>
          </cell>
          <cell r="H4301" t="str">
            <v>Voluntary aided school</v>
          </cell>
          <cell r="I4301">
            <v>7522</v>
          </cell>
          <cell r="J4301">
            <v>13782.599999999999</v>
          </cell>
        </row>
        <row r="4302">
          <cell r="B4302">
            <v>9093315</v>
          </cell>
          <cell r="C4302">
            <v>909</v>
          </cell>
          <cell r="D4302" t="str">
            <v>Cumbria</v>
          </cell>
          <cell r="E4302">
            <v>3315</v>
          </cell>
          <cell r="F4302" t="str">
            <v>St Catherine's Catholic Primary School</v>
          </cell>
          <cell r="G4302" t="str">
            <v>Maintained</v>
          </cell>
          <cell r="H4302" t="str">
            <v>Voluntary aided school</v>
          </cell>
          <cell r="I4302">
            <v>12190</v>
          </cell>
          <cell r="J4302">
            <v>17561.699999999997</v>
          </cell>
        </row>
        <row r="4303">
          <cell r="B4303">
            <v>9093316</v>
          </cell>
          <cell r="C4303">
            <v>909</v>
          </cell>
          <cell r="D4303" t="str">
            <v>Cumbria</v>
          </cell>
          <cell r="E4303">
            <v>3316</v>
          </cell>
          <cell r="F4303" t="str">
            <v>Rosley CofE School</v>
          </cell>
          <cell r="G4303" t="str">
            <v>Maintained</v>
          </cell>
          <cell r="H4303" t="str">
            <v>Voluntary aided school</v>
          </cell>
          <cell r="I4303">
            <v>6355</v>
          </cell>
          <cell r="J4303">
            <v>9114.2999999999993</v>
          </cell>
        </row>
        <row r="4304">
          <cell r="B4304">
            <v>9093319</v>
          </cell>
          <cell r="C4304">
            <v>909</v>
          </cell>
          <cell r="D4304" t="str">
            <v>Cumbria</v>
          </cell>
          <cell r="E4304">
            <v>3319</v>
          </cell>
          <cell r="F4304" t="str">
            <v>Stainton CofE Primary School</v>
          </cell>
          <cell r="G4304" t="str">
            <v>Maintained</v>
          </cell>
          <cell r="H4304" t="str">
            <v>Voluntary aided school</v>
          </cell>
          <cell r="I4304">
            <v>14135</v>
          </cell>
          <cell r="J4304">
            <v>23341.5</v>
          </cell>
        </row>
        <row r="4305">
          <cell r="B4305">
            <v>9093322</v>
          </cell>
          <cell r="C4305">
            <v>909</v>
          </cell>
          <cell r="D4305" t="str">
            <v>Cumbria</v>
          </cell>
          <cell r="E4305">
            <v>3322</v>
          </cell>
          <cell r="F4305" t="str">
            <v>St Matthew's CofE School</v>
          </cell>
          <cell r="G4305" t="str">
            <v>Maintained</v>
          </cell>
          <cell r="H4305" t="str">
            <v>Voluntary aided school</v>
          </cell>
          <cell r="I4305">
            <v>5577</v>
          </cell>
          <cell r="J4305">
            <v>10225.799999999999</v>
          </cell>
        </row>
        <row r="4306">
          <cell r="B4306">
            <v>9093324</v>
          </cell>
          <cell r="C4306">
            <v>909</v>
          </cell>
          <cell r="D4306" t="str">
            <v>Cumbria</v>
          </cell>
          <cell r="E4306">
            <v>3324</v>
          </cell>
          <cell r="F4306" t="str">
            <v>Wiggonby CofE School</v>
          </cell>
          <cell r="G4306" t="str">
            <v>Maintained</v>
          </cell>
          <cell r="H4306" t="str">
            <v>Voluntary aided school</v>
          </cell>
          <cell r="I4306">
            <v>8300</v>
          </cell>
          <cell r="J4306">
            <v>10448.099999999999</v>
          </cell>
        </row>
        <row r="4307">
          <cell r="B4307">
            <v>9093328</v>
          </cell>
          <cell r="C4307">
            <v>909</v>
          </cell>
          <cell r="D4307" t="str">
            <v>Cumbria</v>
          </cell>
          <cell r="E4307">
            <v>3328</v>
          </cell>
          <cell r="F4307" t="str">
            <v>St Cuthbert's Catholic Primary School</v>
          </cell>
          <cell r="G4307" t="str">
            <v>Maintained</v>
          </cell>
          <cell r="H4307" t="str">
            <v>Voluntary aided school</v>
          </cell>
          <cell r="I4307">
            <v>5706</v>
          </cell>
          <cell r="J4307">
            <v>8892</v>
          </cell>
        </row>
        <row r="4308">
          <cell r="B4308">
            <v>9093354</v>
          </cell>
          <cell r="C4308">
            <v>909</v>
          </cell>
          <cell r="D4308" t="str">
            <v>Cumbria</v>
          </cell>
          <cell r="E4308">
            <v>3354</v>
          </cell>
          <cell r="F4308" t="str">
            <v>Beetham CofE Primary School</v>
          </cell>
          <cell r="G4308" t="str">
            <v>Maintained</v>
          </cell>
          <cell r="H4308" t="str">
            <v>Voluntary aided school</v>
          </cell>
          <cell r="I4308">
            <v>4669</v>
          </cell>
          <cell r="J4308">
            <v>10225.799999999999</v>
          </cell>
        </row>
        <row r="4309">
          <cell r="B4309">
            <v>9093355</v>
          </cell>
          <cell r="C4309">
            <v>909</v>
          </cell>
          <cell r="D4309" t="str">
            <v>Cumbria</v>
          </cell>
          <cell r="E4309">
            <v>3355</v>
          </cell>
          <cell r="F4309" t="str">
            <v>St Oswald's CofE Primary School</v>
          </cell>
          <cell r="G4309" t="str">
            <v>Maintained</v>
          </cell>
          <cell r="H4309" t="str">
            <v>Voluntary aided school</v>
          </cell>
          <cell r="I4309">
            <v>8429</v>
          </cell>
          <cell r="J4309">
            <v>13337.999999999998</v>
          </cell>
        </row>
        <row r="4310">
          <cell r="B4310">
            <v>9093356</v>
          </cell>
          <cell r="C4310">
            <v>909</v>
          </cell>
          <cell r="D4310" t="str">
            <v>Cumbria</v>
          </cell>
          <cell r="E4310">
            <v>3356</v>
          </cell>
          <cell r="F4310" t="str">
            <v>Crosby Ravensworth CofE School</v>
          </cell>
          <cell r="G4310" t="str">
            <v>Maintained</v>
          </cell>
          <cell r="H4310" t="str">
            <v>Voluntary aided school</v>
          </cell>
          <cell r="I4310">
            <v>1946</v>
          </cell>
          <cell r="J4310">
            <v>2889.8999999999996</v>
          </cell>
        </row>
        <row r="4311">
          <cell r="B4311">
            <v>9093357</v>
          </cell>
          <cell r="C4311">
            <v>909</v>
          </cell>
          <cell r="D4311" t="str">
            <v>Cumbria</v>
          </cell>
          <cell r="E4311">
            <v>3357</v>
          </cell>
          <cell r="F4311" t="str">
            <v>Crosscrake CofE Primary School</v>
          </cell>
          <cell r="G4311" t="str">
            <v>Maintained</v>
          </cell>
          <cell r="H4311" t="str">
            <v>Voluntary aided school</v>
          </cell>
          <cell r="I4311">
            <v>6744</v>
          </cell>
          <cell r="J4311">
            <v>12671.099999999999</v>
          </cell>
        </row>
        <row r="4312">
          <cell r="B4312">
            <v>9093358</v>
          </cell>
          <cell r="C4312">
            <v>909</v>
          </cell>
          <cell r="D4312" t="str">
            <v>Cumbria</v>
          </cell>
          <cell r="E4312">
            <v>3358</v>
          </cell>
          <cell r="F4312" t="str">
            <v>Crosthwaite CofE School</v>
          </cell>
          <cell r="G4312" t="str">
            <v>Maintained</v>
          </cell>
          <cell r="H4312" t="str">
            <v>Voluntary aided school</v>
          </cell>
          <cell r="I4312">
            <v>8170</v>
          </cell>
          <cell r="J4312">
            <v>13337.999999999998</v>
          </cell>
        </row>
        <row r="4313">
          <cell r="B4313">
            <v>9093359</v>
          </cell>
          <cell r="C4313">
            <v>909</v>
          </cell>
          <cell r="D4313" t="str">
            <v>Cumbria</v>
          </cell>
          <cell r="E4313">
            <v>3359</v>
          </cell>
          <cell r="F4313" t="str">
            <v>St Patrick's CofE School</v>
          </cell>
          <cell r="G4313" t="str">
            <v>Maintained</v>
          </cell>
          <cell r="H4313" t="str">
            <v>Voluntary aided school</v>
          </cell>
          <cell r="I4313">
            <v>6355</v>
          </cell>
          <cell r="J4313">
            <v>12448.8</v>
          </cell>
        </row>
        <row r="4314">
          <cell r="B4314">
            <v>9093360</v>
          </cell>
          <cell r="C4314">
            <v>909</v>
          </cell>
          <cell r="D4314" t="str">
            <v>Cumbria</v>
          </cell>
          <cell r="E4314">
            <v>3360</v>
          </cell>
          <cell r="F4314" t="str">
            <v>Grasmere CofE Primary School</v>
          </cell>
          <cell r="G4314" t="str">
            <v>Maintained</v>
          </cell>
          <cell r="H4314" t="str">
            <v>Voluntary aided school</v>
          </cell>
          <cell r="I4314">
            <v>5966</v>
          </cell>
          <cell r="J4314">
            <v>11559.599999999999</v>
          </cell>
        </row>
        <row r="4315">
          <cell r="B4315">
            <v>9093361</v>
          </cell>
          <cell r="C4315">
            <v>909</v>
          </cell>
          <cell r="D4315" t="str">
            <v>Cumbria</v>
          </cell>
          <cell r="E4315">
            <v>3361</v>
          </cell>
          <cell r="F4315" t="str">
            <v>Grayrigg CofE School</v>
          </cell>
          <cell r="G4315" t="str">
            <v>Maintained</v>
          </cell>
          <cell r="H4315" t="str">
            <v>Voluntary aided school</v>
          </cell>
          <cell r="I4315">
            <v>8429</v>
          </cell>
          <cell r="J4315">
            <v>11781.9</v>
          </cell>
        </row>
        <row r="4316">
          <cell r="B4316">
            <v>9093362</v>
          </cell>
          <cell r="C4316">
            <v>909</v>
          </cell>
          <cell r="D4316" t="str">
            <v>Cumbria</v>
          </cell>
          <cell r="E4316">
            <v>3362</v>
          </cell>
          <cell r="F4316" t="str">
            <v>Langdale CofE School</v>
          </cell>
          <cell r="G4316" t="str">
            <v>Maintained</v>
          </cell>
          <cell r="H4316" t="str">
            <v>Voluntary aided school</v>
          </cell>
          <cell r="I4316">
            <v>1168</v>
          </cell>
          <cell r="J4316">
            <v>2889.8999999999996</v>
          </cell>
        </row>
        <row r="4317">
          <cell r="B4317">
            <v>9093365</v>
          </cell>
          <cell r="C4317">
            <v>909</v>
          </cell>
          <cell r="D4317" t="str">
            <v>Cumbria</v>
          </cell>
          <cell r="E4317">
            <v>3365</v>
          </cell>
          <cell r="F4317" t="str">
            <v>St Thomas's CofE Primary School</v>
          </cell>
          <cell r="G4317" t="str">
            <v>Maintained</v>
          </cell>
          <cell r="H4317" t="str">
            <v>Voluntary aided school</v>
          </cell>
          <cell r="I4317">
            <v>17118</v>
          </cell>
          <cell r="J4317">
            <v>31788.899999999998</v>
          </cell>
        </row>
        <row r="4318">
          <cell r="B4318">
            <v>9093367</v>
          </cell>
          <cell r="C4318">
            <v>909</v>
          </cell>
          <cell r="D4318" t="str">
            <v>Cumbria</v>
          </cell>
          <cell r="E4318">
            <v>3367</v>
          </cell>
          <cell r="F4318" t="str">
            <v>St Mary's CofE Primary School</v>
          </cell>
          <cell r="G4318" t="str">
            <v>Maintained</v>
          </cell>
          <cell r="H4318" t="str">
            <v>Voluntary aided school</v>
          </cell>
          <cell r="I4318">
            <v>19452</v>
          </cell>
          <cell r="J4318">
            <v>36457.199999999997</v>
          </cell>
        </row>
        <row r="4319">
          <cell r="B4319">
            <v>9093368</v>
          </cell>
          <cell r="C4319">
            <v>909</v>
          </cell>
          <cell r="D4319" t="str">
            <v>Cumbria</v>
          </cell>
          <cell r="E4319">
            <v>3368</v>
          </cell>
          <cell r="F4319" t="str">
            <v>Morland Area CofE Primary School</v>
          </cell>
          <cell r="G4319" t="str">
            <v>Maintained</v>
          </cell>
          <cell r="H4319" t="str">
            <v>Voluntary aided school</v>
          </cell>
          <cell r="I4319">
            <v>9207</v>
          </cell>
          <cell r="J4319">
            <v>14671.8</v>
          </cell>
        </row>
        <row r="4320">
          <cell r="B4320">
            <v>9093370</v>
          </cell>
          <cell r="C4320">
            <v>909</v>
          </cell>
          <cell r="D4320" t="str">
            <v>Cumbria</v>
          </cell>
          <cell r="E4320">
            <v>3370</v>
          </cell>
          <cell r="F4320" t="str">
            <v>St Mark's CofE Primary School</v>
          </cell>
          <cell r="G4320" t="str">
            <v>Maintained</v>
          </cell>
          <cell r="H4320" t="str">
            <v>Voluntary aided school</v>
          </cell>
          <cell r="I4320">
            <v>15821</v>
          </cell>
          <cell r="J4320">
            <v>26231.399999999998</v>
          </cell>
        </row>
        <row r="4321">
          <cell r="B4321">
            <v>9093372</v>
          </cell>
          <cell r="C4321">
            <v>909</v>
          </cell>
          <cell r="D4321" t="str">
            <v>Cumbria</v>
          </cell>
          <cell r="E4321">
            <v>3372</v>
          </cell>
          <cell r="F4321" t="str">
            <v>Patterdale CofE School</v>
          </cell>
          <cell r="G4321" t="str">
            <v>Maintained</v>
          </cell>
          <cell r="H4321" t="str">
            <v>Voluntary aided school</v>
          </cell>
          <cell r="I4321">
            <v>3502</v>
          </cell>
          <cell r="J4321">
            <v>4890.5999999999995</v>
          </cell>
        </row>
        <row r="4322">
          <cell r="B4322">
            <v>9093373</v>
          </cell>
          <cell r="C4322">
            <v>909</v>
          </cell>
          <cell r="D4322" t="str">
            <v>Cumbria</v>
          </cell>
          <cell r="E4322">
            <v>3373</v>
          </cell>
          <cell r="F4322" t="str">
            <v>Selside Endowed CofE Primary School</v>
          </cell>
          <cell r="G4322" t="str">
            <v>Maintained</v>
          </cell>
          <cell r="H4322" t="str">
            <v>Voluntary aided school</v>
          </cell>
          <cell r="I4322">
            <v>1686</v>
          </cell>
          <cell r="J4322">
            <v>3779.1</v>
          </cell>
        </row>
        <row r="4323">
          <cell r="B4323">
            <v>9093374</v>
          </cell>
          <cell r="C4323">
            <v>909</v>
          </cell>
          <cell r="D4323" t="str">
            <v>Cumbria</v>
          </cell>
          <cell r="E4323">
            <v>3374</v>
          </cell>
          <cell r="F4323" t="str">
            <v>Shap Endowed CofE Primary School</v>
          </cell>
          <cell r="G4323" t="str">
            <v>Maintained</v>
          </cell>
          <cell r="H4323" t="str">
            <v>Voluntary aided school</v>
          </cell>
          <cell r="I4323">
            <v>7262</v>
          </cell>
          <cell r="J4323">
            <v>12226.499999999998</v>
          </cell>
        </row>
        <row r="4324">
          <cell r="B4324">
            <v>9093381</v>
          </cell>
          <cell r="C4324">
            <v>909</v>
          </cell>
          <cell r="D4324" t="str">
            <v>Cumbria</v>
          </cell>
          <cell r="E4324">
            <v>3381</v>
          </cell>
          <cell r="F4324" t="str">
            <v>Dent CofE Voluntary Aided Primary School</v>
          </cell>
          <cell r="G4324" t="str">
            <v>Maintained</v>
          </cell>
          <cell r="H4324" t="str">
            <v>Voluntary aided school</v>
          </cell>
          <cell r="I4324">
            <v>2983</v>
          </cell>
          <cell r="J4324">
            <v>5112.8999999999996</v>
          </cell>
        </row>
        <row r="4325">
          <cell r="B4325">
            <v>9093400</v>
          </cell>
          <cell r="C4325">
            <v>909</v>
          </cell>
          <cell r="D4325" t="str">
            <v>Cumbria</v>
          </cell>
          <cell r="E4325">
            <v>3400</v>
          </cell>
          <cell r="F4325" t="str">
            <v>St Michael's CofE Primary School</v>
          </cell>
          <cell r="G4325" t="str">
            <v>Maintained</v>
          </cell>
          <cell r="H4325" t="str">
            <v>Voluntary aided school</v>
          </cell>
          <cell r="I4325">
            <v>4798</v>
          </cell>
          <cell r="J4325">
            <v>6224.4</v>
          </cell>
        </row>
        <row r="4326">
          <cell r="B4326">
            <v>9093401</v>
          </cell>
          <cell r="C4326">
            <v>909</v>
          </cell>
          <cell r="D4326" t="str">
            <v>Cumbria</v>
          </cell>
          <cell r="E4326">
            <v>3401</v>
          </cell>
          <cell r="F4326" t="str">
            <v>Borrowdale CofE Primary School</v>
          </cell>
          <cell r="G4326" t="str">
            <v>Maintained</v>
          </cell>
          <cell r="H4326" t="str">
            <v>Voluntary aided school</v>
          </cell>
          <cell r="I4326">
            <v>2075</v>
          </cell>
          <cell r="J4326">
            <v>2889.8999999999996</v>
          </cell>
        </row>
        <row r="4327">
          <cell r="B4327">
            <v>9093404</v>
          </cell>
          <cell r="C4327">
            <v>909</v>
          </cell>
          <cell r="D4327" t="str">
            <v>Cumbria</v>
          </cell>
          <cell r="E4327">
            <v>3404</v>
          </cell>
          <cell r="F4327" t="str">
            <v>St Joseph's Catholic Primary School</v>
          </cell>
          <cell r="G4327" t="str">
            <v>Maintained</v>
          </cell>
          <cell r="H4327" t="str">
            <v>Voluntary aided school</v>
          </cell>
          <cell r="I4327">
            <v>2464</v>
          </cell>
          <cell r="J4327">
            <v>3112.2</v>
          </cell>
        </row>
        <row r="4328">
          <cell r="B4328">
            <v>9093410</v>
          </cell>
          <cell r="C4328">
            <v>909</v>
          </cell>
          <cell r="D4328" t="str">
            <v>Cumbria</v>
          </cell>
          <cell r="E4328">
            <v>3410</v>
          </cell>
          <cell r="F4328" t="str">
            <v>Our Lady and St Patrick's Catholic Primary School</v>
          </cell>
          <cell r="G4328" t="str">
            <v>Maintained</v>
          </cell>
          <cell r="H4328" t="str">
            <v>Voluntary aided school</v>
          </cell>
          <cell r="I4328">
            <v>13098</v>
          </cell>
          <cell r="J4328">
            <v>19562.399999999998</v>
          </cell>
        </row>
        <row r="4329">
          <cell r="B4329">
            <v>9093414</v>
          </cell>
          <cell r="C4329">
            <v>909</v>
          </cell>
          <cell r="D4329" t="str">
            <v>Cumbria</v>
          </cell>
          <cell r="E4329">
            <v>3414</v>
          </cell>
          <cell r="F4329" t="str">
            <v>St Mary's Catholic Primary School</v>
          </cell>
          <cell r="G4329" t="str">
            <v>Maintained</v>
          </cell>
          <cell r="H4329" t="str">
            <v>Voluntary aided school</v>
          </cell>
          <cell r="I4329">
            <v>13616</v>
          </cell>
          <cell r="J4329">
            <v>22896.899999999998</v>
          </cell>
        </row>
        <row r="4330">
          <cell r="B4330">
            <v>9093415</v>
          </cell>
          <cell r="C4330">
            <v>909</v>
          </cell>
          <cell r="D4330" t="str">
            <v>Cumbria</v>
          </cell>
          <cell r="E4330">
            <v>3415</v>
          </cell>
          <cell r="F4330" t="str">
            <v>St Gregory's Catholic Primary School</v>
          </cell>
          <cell r="G4330" t="str">
            <v>Maintained</v>
          </cell>
          <cell r="H4330" t="str">
            <v>Voluntary aided school</v>
          </cell>
          <cell r="I4330">
            <v>12320</v>
          </cell>
          <cell r="J4330">
            <v>22896.899999999998</v>
          </cell>
        </row>
        <row r="4331">
          <cell r="B4331">
            <v>9093416</v>
          </cell>
          <cell r="C4331">
            <v>909</v>
          </cell>
          <cell r="D4331" t="str">
            <v>Cumbria</v>
          </cell>
          <cell r="E4331">
            <v>3416</v>
          </cell>
          <cell r="F4331" t="str">
            <v>St Patrick's Catholic Primary School</v>
          </cell>
          <cell r="G4331" t="str">
            <v>Maintained</v>
          </cell>
          <cell r="H4331" t="str">
            <v>Voluntary aided school</v>
          </cell>
          <cell r="I4331">
            <v>20748</v>
          </cell>
          <cell r="J4331">
            <v>31566.6</v>
          </cell>
        </row>
        <row r="4332">
          <cell r="B4332">
            <v>9093450</v>
          </cell>
          <cell r="C4332">
            <v>909</v>
          </cell>
          <cell r="D4332" t="str">
            <v>Cumbria</v>
          </cell>
          <cell r="E4332">
            <v>3450</v>
          </cell>
          <cell r="F4332" t="str">
            <v>Dean Gibson Catholic Primary School</v>
          </cell>
          <cell r="G4332" t="str">
            <v>Maintained</v>
          </cell>
          <cell r="H4332" t="str">
            <v>Voluntary aided school</v>
          </cell>
          <cell r="I4332">
            <v>19063</v>
          </cell>
          <cell r="J4332">
            <v>29121.3</v>
          </cell>
        </row>
        <row r="4333">
          <cell r="B4333">
            <v>9093451</v>
          </cell>
          <cell r="C4333">
            <v>909</v>
          </cell>
          <cell r="D4333" t="str">
            <v>Cumbria</v>
          </cell>
          <cell r="E4333">
            <v>3451</v>
          </cell>
          <cell r="F4333" t="str">
            <v>Lowther Endowed School</v>
          </cell>
          <cell r="G4333" t="str">
            <v>Maintained</v>
          </cell>
          <cell r="H4333" t="str">
            <v>Voluntary aided school</v>
          </cell>
          <cell r="I4333">
            <v>5447</v>
          </cell>
          <cell r="J4333">
            <v>7558.2</v>
          </cell>
        </row>
        <row r="4334">
          <cell r="B4334">
            <v>9093452</v>
          </cell>
          <cell r="C4334">
            <v>909</v>
          </cell>
          <cell r="D4334" t="str">
            <v>Cumbria</v>
          </cell>
          <cell r="E4334">
            <v>3452</v>
          </cell>
          <cell r="F4334" t="str">
            <v>Dean Barwick Primary School</v>
          </cell>
          <cell r="G4334" t="str">
            <v>Maintained</v>
          </cell>
          <cell r="H4334" t="str">
            <v>Voluntary aided school</v>
          </cell>
          <cell r="I4334">
            <v>4669</v>
          </cell>
          <cell r="J4334">
            <v>9558.9</v>
          </cell>
        </row>
        <row r="4335">
          <cell r="B4335">
            <v>9093453</v>
          </cell>
          <cell r="C4335">
            <v>909</v>
          </cell>
          <cell r="D4335" t="str">
            <v>Cumbria</v>
          </cell>
          <cell r="E4335">
            <v>3453</v>
          </cell>
          <cell r="F4335" t="str">
            <v>St Cuthbert's Catholic Primary School</v>
          </cell>
          <cell r="G4335" t="str">
            <v>Maintained</v>
          </cell>
          <cell r="H4335" t="str">
            <v>Voluntary aided school</v>
          </cell>
          <cell r="I4335">
            <v>3631</v>
          </cell>
          <cell r="J4335">
            <v>6002.0999999999995</v>
          </cell>
        </row>
        <row r="4336">
          <cell r="B4336">
            <v>9093500</v>
          </cell>
          <cell r="C4336">
            <v>909</v>
          </cell>
          <cell r="D4336" t="str">
            <v>Cumbria</v>
          </cell>
          <cell r="E4336">
            <v>3500</v>
          </cell>
          <cell r="F4336" t="str">
            <v>Beckermet CofE School</v>
          </cell>
          <cell r="G4336" t="str">
            <v>Maintained</v>
          </cell>
          <cell r="H4336" t="str">
            <v>Voluntary aided school</v>
          </cell>
          <cell r="I4336">
            <v>8300</v>
          </cell>
          <cell r="J4336">
            <v>12671.099999999999</v>
          </cell>
        </row>
        <row r="4337">
          <cell r="B4337">
            <v>9093506</v>
          </cell>
          <cell r="C4337">
            <v>909</v>
          </cell>
          <cell r="D4337" t="str">
            <v>Cumbria</v>
          </cell>
          <cell r="E4337">
            <v>3506</v>
          </cell>
          <cell r="F4337" t="str">
            <v>St Bridget's Catholic Primary School</v>
          </cell>
          <cell r="G4337" t="str">
            <v>Maintained</v>
          </cell>
          <cell r="H4337" t="str">
            <v>Voluntary aided school</v>
          </cell>
          <cell r="I4337">
            <v>17507</v>
          </cell>
          <cell r="J4337">
            <v>27342.899999999998</v>
          </cell>
        </row>
        <row r="4338">
          <cell r="B4338">
            <v>9093508</v>
          </cell>
          <cell r="C4338">
            <v>909</v>
          </cell>
          <cell r="D4338" t="str">
            <v>Cumbria</v>
          </cell>
          <cell r="E4338">
            <v>3508</v>
          </cell>
          <cell r="F4338" t="str">
            <v>St Bega's CofE Primary School</v>
          </cell>
          <cell r="G4338" t="str">
            <v>Maintained</v>
          </cell>
          <cell r="H4338" t="str">
            <v>Voluntary aided school</v>
          </cell>
          <cell r="I4338">
            <v>2983</v>
          </cell>
          <cell r="J4338">
            <v>4001.3999999999996</v>
          </cell>
        </row>
        <row r="4339">
          <cell r="B4339">
            <v>9093510</v>
          </cell>
          <cell r="C4339">
            <v>909</v>
          </cell>
          <cell r="D4339" t="str">
            <v>Cumbria</v>
          </cell>
          <cell r="E4339">
            <v>3510</v>
          </cell>
          <cell r="F4339" t="str">
            <v>St Joseph's Catholic Primary School</v>
          </cell>
          <cell r="G4339" t="str">
            <v>Maintained</v>
          </cell>
          <cell r="H4339" t="str">
            <v>Voluntary aided school</v>
          </cell>
          <cell r="I4339">
            <v>4669</v>
          </cell>
          <cell r="J4339">
            <v>6668.9999999999991</v>
          </cell>
        </row>
        <row r="4340">
          <cell r="B4340">
            <v>9093514</v>
          </cell>
          <cell r="C4340">
            <v>909</v>
          </cell>
          <cell r="D4340" t="str">
            <v>Cumbria</v>
          </cell>
          <cell r="E4340">
            <v>3514</v>
          </cell>
          <cell r="F4340" t="str">
            <v>St James' Catholic Primary School</v>
          </cell>
          <cell r="G4340" t="str">
            <v>Maintained</v>
          </cell>
          <cell r="H4340" t="str">
            <v>Voluntary aided school</v>
          </cell>
          <cell r="I4340">
            <v>17896</v>
          </cell>
          <cell r="J4340">
            <v>28009.8</v>
          </cell>
        </row>
        <row r="4341">
          <cell r="B4341">
            <v>9093516</v>
          </cell>
          <cell r="C4341">
            <v>909</v>
          </cell>
          <cell r="D4341" t="str">
            <v>Cumbria</v>
          </cell>
          <cell r="E4341">
            <v>3516</v>
          </cell>
          <cell r="F4341" t="str">
            <v>Waberthwaite CofE School</v>
          </cell>
          <cell r="G4341" t="str">
            <v>Maintained</v>
          </cell>
          <cell r="H4341" t="str">
            <v>Voluntary aided school</v>
          </cell>
          <cell r="I4341">
            <v>5058</v>
          </cell>
          <cell r="J4341">
            <v>8669.6999999999989</v>
          </cell>
        </row>
        <row r="4342">
          <cell r="B4342">
            <v>9093519</v>
          </cell>
          <cell r="C4342">
            <v>909</v>
          </cell>
          <cell r="D4342" t="str">
            <v>Cumbria</v>
          </cell>
          <cell r="E4342">
            <v>3519</v>
          </cell>
          <cell r="F4342" t="str">
            <v>St Mary's Catholic Primary School</v>
          </cell>
          <cell r="G4342" t="str">
            <v>Maintained</v>
          </cell>
          <cell r="H4342" t="str">
            <v>Voluntary aided school</v>
          </cell>
          <cell r="I4342">
            <v>15043</v>
          </cell>
          <cell r="J4342">
            <v>22896.899999999998</v>
          </cell>
        </row>
        <row r="4343">
          <cell r="B4343">
            <v>9093521</v>
          </cell>
          <cell r="C4343">
            <v>909</v>
          </cell>
          <cell r="D4343" t="str">
            <v>Cumbria</v>
          </cell>
          <cell r="E4343">
            <v>3521</v>
          </cell>
          <cell r="F4343" t="str">
            <v>St Gregory and St Patrick's Catholic Infant School</v>
          </cell>
          <cell r="G4343" t="str">
            <v>Maintained</v>
          </cell>
          <cell r="H4343" t="str">
            <v>Voluntary aided school</v>
          </cell>
          <cell r="I4343">
            <v>33846</v>
          </cell>
          <cell r="J4343">
            <v>60465.599999999999</v>
          </cell>
        </row>
        <row r="4344">
          <cell r="B4344">
            <v>9093550</v>
          </cell>
          <cell r="C4344">
            <v>909</v>
          </cell>
          <cell r="D4344" t="str">
            <v>Cumbria</v>
          </cell>
          <cell r="E4344">
            <v>3550</v>
          </cell>
          <cell r="F4344" t="str">
            <v>Leven Valley CofE Primary School</v>
          </cell>
          <cell r="G4344" t="str">
            <v>Maintained</v>
          </cell>
          <cell r="H4344" t="str">
            <v>Voluntary aided school</v>
          </cell>
          <cell r="I4344">
            <v>4539</v>
          </cell>
          <cell r="J4344">
            <v>8669.6999999999989</v>
          </cell>
        </row>
        <row r="4345">
          <cell r="B4345">
            <v>9093551</v>
          </cell>
          <cell r="C4345">
            <v>909</v>
          </cell>
          <cell r="D4345" t="str">
            <v>Cumbria</v>
          </cell>
          <cell r="E4345">
            <v>3551</v>
          </cell>
          <cell r="F4345" t="str">
            <v>Our Lady of the Rosary Catholic Primary School</v>
          </cell>
          <cell r="G4345" t="str">
            <v>Maintained</v>
          </cell>
          <cell r="H4345" t="str">
            <v>Voluntary aided school</v>
          </cell>
          <cell r="I4345">
            <v>7262</v>
          </cell>
          <cell r="J4345">
            <v>8447.4</v>
          </cell>
        </row>
        <row r="4346">
          <cell r="B4346">
            <v>9093552</v>
          </cell>
          <cell r="C4346">
            <v>909</v>
          </cell>
          <cell r="D4346" t="str">
            <v>Cumbria</v>
          </cell>
          <cell r="E4346">
            <v>3552</v>
          </cell>
          <cell r="F4346" t="str">
            <v>St Mary's Catholic Primary School</v>
          </cell>
          <cell r="G4346" t="str">
            <v>Maintained</v>
          </cell>
          <cell r="H4346" t="str">
            <v>Voluntary aided school</v>
          </cell>
          <cell r="I4346">
            <v>8818</v>
          </cell>
          <cell r="J4346">
            <v>16227.9</v>
          </cell>
        </row>
        <row r="4347">
          <cell r="B4347">
            <v>9093557</v>
          </cell>
          <cell r="C4347">
            <v>909</v>
          </cell>
          <cell r="D4347" t="str">
            <v>Cumbria</v>
          </cell>
          <cell r="E4347">
            <v>3557</v>
          </cell>
          <cell r="F4347" t="str">
            <v>Church Walk CofE Primary School</v>
          </cell>
          <cell r="G4347" t="str">
            <v>Maintained</v>
          </cell>
          <cell r="H4347" t="str">
            <v>Voluntary aided school</v>
          </cell>
          <cell r="I4347">
            <v>9207</v>
          </cell>
          <cell r="J4347">
            <v>16672.5</v>
          </cell>
        </row>
        <row r="4348">
          <cell r="B4348">
            <v>9093602</v>
          </cell>
          <cell r="C4348">
            <v>909</v>
          </cell>
          <cell r="D4348" t="str">
            <v>Cumbria</v>
          </cell>
          <cell r="E4348">
            <v>3602</v>
          </cell>
          <cell r="F4348" t="str">
            <v>Sacred Heart Catholic Primary School</v>
          </cell>
          <cell r="G4348" t="str">
            <v>Maintained</v>
          </cell>
          <cell r="H4348" t="str">
            <v>Voluntary aided school</v>
          </cell>
          <cell r="I4348">
            <v>12190</v>
          </cell>
          <cell r="J4348">
            <v>20451.599999999999</v>
          </cell>
        </row>
        <row r="4349">
          <cell r="B4349">
            <v>9093603</v>
          </cell>
          <cell r="C4349">
            <v>909</v>
          </cell>
          <cell r="D4349" t="str">
            <v>Cumbria</v>
          </cell>
          <cell r="E4349">
            <v>3603</v>
          </cell>
          <cell r="F4349" t="str">
            <v>St Columba's School</v>
          </cell>
          <cell r="G4349" t="str">
            <v>Maintained</v>
          </cell>
          <cell r="H4349" t="str">
            <v>Voluntary aided school</v>
          </cell>
          <cell r="I4349">
            <v>19322</v>
          </cell>
          <cell r="J4349">
            <v>32455.8</v>
          </cell>
        </row>
        <row r="4350">
          <cell r="B4350">
            <v>9093606</v>
          </cell>
          <cell r="C4350">
            <v>909</v>
          </cell>
          <cell r="D4350" t="str">
            <v>Cumbria</v>
          </cell>
          <cell r="E4350">
            <v>3606</v>
          </cell>
          <cell r="F4350" t="str">
            <v>St Pius X Catholic Primary School</v>
          </cell>
          <cell r="G4350" t="str">
            <v>Maintained</v>
          </cell>
          <cell r="H4350" t="str">
            <v>Voluntary aided school</v>
          </cell>
          <cell r="I4350">
            <v>11671</v>
          </cell>
          <cell r="J4350">
            <v>20451.599999999999</v>
          </cell>
        </row>
        <row r="4351">
          <cell r="B4351">
            <v>9093607</v>
          </cell>
          <cell r="C4351">
            <v>909</v>
          </cell>
          <cell r="D4351" t="str">
            <v>Cumbria</v>
          </cell>
          <cell r="E4351">
            <v>3607</v>
          </cell>
          <cell r="F4351" t="str">
            <v>Holy Family Catholic Primary School</v>
          </cell>
          <cell r="G4351" t="str">
            <v>Maintained</v>
          </cell>
          <cell r="H4351" t="str">
            <v>Voluntary aided school</v>
          </cell>
          <cell r="I4351">
            <v>21008</v>
          </cell>
          <cell r="J4351">
            <v>36457.199999999997</v>
          </cell>
        </row>
        <row r="4352">
          <cell r="B4352">
            <v>9093652</v>
          </cell>
          <cell r="C4352">
            <v>909</v>
          </cell>
          <cell r="D4352" t="str">
            <v>Cumbria</v>
          </cell>
          <cell r="E4352">
            <v>3652</v>
          </cell>
          <cell r="F4352" t="str">
            <v>St Bede's Catholic Primary School</v>
          </cell>
          <cell r="G4352" t="str">
            <v>Maintained</v>
          </cell>
          <cell r="H4352" t="str">
            <v>Voluntary aided school</v>
          </cell>
          <cell r="I4352">
            <v>15043</v>
          </cell>
          <cell r="J4352">
            <v>24897.599999999999</v>
          </cell>
        </row>
        <row r="4353">
          <cell r="B4353">
            <v>9093653</v>
          </cell>
          <cell r="C4353">
            <v>909</v>
          </cell>
          <cell r="D4353" t="str">
            <v>Cumbria</v>
          </cell>
          <cell r="E4353">
            <v>3653</v>
          </cell>
          <cell r="F4353" t="str">
            <v>St Cuthbert's Catholic Community School</v>
          </cell>
          <cell r="G4353" t="str">
            <v>Maintained</v>
          </cell>
          <cell r="H4353" t="str">
            <v>Voluntary aided school</v>
          </cell>
          <cell r="I4353">
            <v>9337</v>
          </cell>
          <cell r="J4353">
            <v>18228.599999999999</v>
          </cell>
        </row>
        <row r="4354">
          <cell r="B4354">
            <v>9093654</v>
          </cell>
          <cell r="C4354">
            <v>909</v>
          </cell>
          <cell r="D4354" t="str">
            <v>Cumbria</v>
          </cell>
          <cell r="E4354">
            <v>3654</v>
          </cell>
          <cell r="F4354" t="str">
            <v>St Margaret Mary Catholic Primary School</v>
          </cell>
          <cell r="G4354" t="str">
            <v>Maintained</v>
          </cell>
          <cell r="H4354" t="str">
            <v>Voluntary aided school</v>
          </cell>
          <cell r="I4354">
            <v>17896</v>
          </cell>
          <cell r="J4354">
            <v>25342.199999999997</v>
          </cell>
        </row>
        <row r="4355">
          <cell r="B4355">
            <v>9093656</v>
          </cell>
          <cell r="C4355">
            <v>909</v>
          </cell>
          <cell r="D4355" t="str">
            <v>Cumbria</v>
          </cell>
          <cell r="E4355">
            <v>3656</v>
          </cell>
          <cell r="F4355" t="str">
            <v>Warcop CofE Primary School</v>
          </cell>
          <cell r="G4355" t="str">
            <v>Maintained</v>
          </cell>
          <cell r="H4355" t="str">
            <v>Voluntary aided school</v>
          </cell>
          <cell r="I4355">
            <v>6614</v>
          </cell>
          <cell r="J4355">
            <v>9558.9</v>
          </cell>
        </row>
        <row r="4356">
          <cell r="B4356">
            <v>9095200</v>
          </cell>
          <cell r="C4356">
            <v>909</v>
          </cell>
          <cell r="D4356" t="str">
            <v>Cumbria</v>
          </cell>
          <cell r="E4356">
            <v>5200</v>
          </cell>
          <cell r="F4356" t="str">
            <v>Hayton CofE Primary School</v>
          </cell>
          <cell r="G4356" t="str">
            <v>Maintained</v>
          </cell>
          <cell r="H4356" t="str">
            <v>Foundation school</v>
          </cell>
          <cell r="I4356">
            <v>12190</v>
          </cell>
          <cell r="J4356">
            <v>22230</v>
          </cell>
        </row>
        <row r="4357">
          <cell r="B4357">
            <v>9095201</v>
          </cell>
          <cell r="C4357">
            <v>909</v>
          </cell>
          <cell r="D4357" t="str">
            <v>Cumbria</v>
          </cell>
          <cell r="E4357">
            <v>5201</v>
          </cell>
          <cell r="F4357" t="str">
            <v>Scotby CofE Primary School</v>
          </cell>
          <cell r="G4357" t="str">
            <v>Maintained</v>
          </cell>
          <cell r="H4357" t="str">
            <v>Foundation school</v>
          </cell>
          <cell r="I4357">
            <v>26065</v>
          </cell>
          <cell r="J4357">
            <v>47349.899999999994</v>
          </cell>
        </row>
        <row r="4358">
          <cell r="B4358">
            <v>9095202</v>
          </cell>
          <cell r="C4358">
            <v>909</v>
          </cell>
          <cell r="D4358" t="str">
            <v>Cumbria</v>
          </cell>
          <cell r="E4358">
            <v>5202</v>
          </cell>
          <cell r="F4358" t="str">
            <v>Warwick Bridge Primary School</v>
          </cell>
          <cell r="G4358" t="str">
            <v>Maintained</v>
          </cell>
          <cell r="H4358" t="str">
            <v>Foundation school</v>
          </cell>
          <cell r="I4358">
            <v>8300</v>
          </cell>
          <cell r="J4358">
            <v>15783.3</v>
          </cell>
        </row>
        <row r="4359">
          <cell r="B4359">
            <v>9095203</v>
          </cell>
          <cell r="C4359">
            <v>909</v>
          </cell>
          <cell r="D4359" t="str">
            <v>Cumbria</v>
          </cell>
          <cell r="E4359">
            <v>5203</v>
          </cell>
          <cell r="F4359" t="str">
            <v>Brampton Primary School</v>
          </cell>
          <cell r="G4359" t="str">
            <v>Maintained</v>
          </cell>
          <cell r="H4359" t="str">
            <v>Foundation school</v>
          </cell>
          <cell r="I4359">
            <v>13227</v>
          </cell>
          <cell r="J4359">
            <v>19562.399999999998</v>
          </cell>
        </row>
        <row r="4360">
          <cell r="B4360">
            <v>9095206</v>
          </cell>
          <cell r="C4360">
            <v>909</v>
          </cell>
          <cell r="D4360" t="str">
            <v>Cumbria</v>
          </cell>
          <cell r="E4360">
            <v>5206</v>
          </cell>
          <cell r="F4360" t="str">
            <v>Appleby Primary School</v>
          </cell>
          <cell r="G4360" t="str">
            <v>Maintained</v>
          </cell>
          <cell r="H4360" t="str">
            <v>Foundation school</v>
          </cell>
          <cell r="I4360">
            <v>19711</v>
          </cell>
          <cell r="J4360">
            <v>29565.899999999998</v>
          </cell>
        </row>
        <row r="4361">
          <cell r="B4361">
            <v>9095207</v>
          </cell>
          <cell r="C4361">
            <v>909</v>
          </cell>
          <cell r="D4361" t="str">
            <v>Cumbria</v>
          </cell>
          <cell r="E4361">
            <v>5207</v>
          </cell>
          <cell r="F4361" t="str">
            <v>Askam Village School</v>
          </cell>
          <cell r="G4361" t="str">
            <v>Maintained</v>
          </cell>
          <cell r="H4361" t="str">
            <v>Foundation school</v>
          </cell>
          <cell r="I4361">
            <v>13746</v>
          </cell>
          <cell r="J4361">
            <v>25786.799999999999</v>
          </cell>
        </row>
        <row r="4362">
          <cell r="B4362">
            <v>9095208</v>
          </cell>
          <cell r="C4362">
            <v>909</v>
          </cell>
          <cell r="D4362" t="str">
            <v>Cumbria</v>
          </cell>
          <cell r="E4362">
            <v>5208</v>
          </cell>
          <cell r="F4362" t="str">
            <v>Flookburgh CofE Primary School</v>
          </cell>
          <cell r="G4362" t="str">
            <v>Maintained</v>
          </cell>
          <cell r="H4362" t="str">
            <v>Foundation school</v>
          </cell>
          <cell r="I4362">
            <v>5317</v>
          </cell>
          <cell r="J4362">
            <v>9336.5999999999985</v>
          </cell>
        </row>
        <row r="4363">
          <cell r="B4363">
            <v>9095210</v>
          </cell>
          <cell r="C4363">
            <v>909</v>
          </cell>
          <cell r="D4363" t="str">
            <v>Cumbria</v>
          </cell>
          <cell r="E4363">
            <v>5210</v>
          </cell>
          <cell r="F4363" t="str">
            <v>Dalton St Mary's CofE Primary School</v>
          </cell>
          <cell r="G4363" t="str">
            <v>Maintained</v>
          </cell>
          <cell r="H4363" t="str">
            <v>Voluntary aided school</v>
          </cell>
          <cell r="I4363">
            <v>19452</v>
          </cell>
          <cell r="J4363">
            <v>31121.999999999996</v>
          </cell>
        </row>
        <row r="4364">
          <cell r="B4364">
            <v>9095212</v>
          </cell>
          <cell r="C4364">
            <v>909</v>
          </cell>
          <cell r="D4364" t="str">
            <v>Cumbria</v>
          </cell>
          <cell r="E4364">
            <v>5212</v>
          </cell>
          <cell r="F4364" t="str">
            <v>Bowness-on-Solway Primary School</v>
          </cell>
          <cell r="G4364" t="str">
            <v>Maintained</v>
          </cell>
          <cell r="H4364" t="str">
            <v>Foundation school</v>
          </cell>
          <cell r="I4364">
            <v>4669</v>
          </cell>
          <cell r="J4364">
            <v>8447.4</v>
          </cell>
        </row>
        <row r="4365">
          <cell r="B4365">
            <v>9095213</v>
          </cell>
          <cell r="C4365">
            <v>909</v>
          </cell>
          <cell r="D4365" t="str">
            <v>Cumbria</v>
          </cell>
          <cell r="E4365">
            <v>5213</v>
          </cell>
          <cell r="F4365" t="str">
            <v>Ireleth St Peter's CofE Primary School</v>
          </cell>
          <cell r="G4365" t="str">
            <v>Maintained</v>
          </cell>
          <cell r="H4365" t="str">
            <v>Voluntary aided school</v>
          </cell>
          <cell r="I4365">
            <v>6744</v>
          </cell>
          <cell r="J4365">
            <v>14004.9</v>
          </cell>
        </row>
        <row r="4366">
          <cell r="B4366">
            <v>9095215</v>
          </cell>
          <cell r="C4366">
            <v>909</v>
          </cell>
          <cell r="D4366" t="str">
            <v>Cumbria</v>
          </cell>
          <cell r="E4366">
            <v>5215</v>
          </cell>
          <cell r="F4366" t="str">
            <v>Hallbankgate Village School</v>
          </cell>
          <cell r="G4366" t="str">
            <v>Maintained</v>
          </cell>
          <cell r="H4366" t="str">
            <v>Foundation school</v>
          </cell>
          <cell r="I4366">
            <v>4798</v>
          </cell>
          <cell r="J4366">
            <v>8002.7999999999993</v>
          </cell>
        </row>
        <row r="4367">
          <cell r="B4367">
            <v>9095217</v>
          </cell>
          <cell r="C4367">
            <v>909</v>
          </cell>
          <cell r="D4367" t="str">
            <v>Cumbria</v>
          </cell>
          <cell r="E4367">
            <v>5217</v>
          </cell>
          <cell r="F4367" t="str">
            <v>Orton CofE School</v>
          </cell>
          <cell r="G4367" t="str">
            <v>Maintained</v>
          </cell>
          <cell r="H4367" t="str">
            <v>Voluntary aided school</v>
          </cell>
          <cell r="I4367">
            <v>7003</v>
          </cell>
          <cell r="J4367">
            <v>10892.699999999999</v>
          </cell>
        </row>
        <row r="4368">
          <cell r="B4368">
            <v>9095218</v>
          </cell>
          <cell r="C4368">
            <v>909</v>
          </cell>
          <cell r="D4368" t="str">
            <v>Cumbria</v>
          </cell>
          <cell r="E4368">
            <v>5218</v>
          </cell>
          <cell r="F4368" t="str">
            <v>Fir Ends Primary School</v>
          </cell>
          <cell r="G4368" t="str">
            <v>Maintained</v>
          </cell>
          <cell r="H4368" t="str">
            <v>Foundation school</v>
          </cell>
          <cell r="I4368">
            <v>10764</v>
          </cell>
          <cell r="J4368">
            <v>18228.599999999999</v>
          </cell>
        </row>
        <row r="4369">
          <cell r="B4369">
            <v>9095221</v>
          </cell>
          <cell r="C4369">
            <v>909</v>
          </cell>
          <cell r="D4369" t="str">
            <v>Cumbria</v>
          </cell>
          <cell r="E4369">
            <v>5221</v>
          </cell>
          <cell r="F4369" t="str">
            <v>Beaconside CofE Primary School</v>
          </cell>
          <cell r="G4369" t="str">
            <v>Maintained</v>
          </cell>
          <cell r="H4369" t="str">
            <v>Voluntary aided school</v>
          </cell>
          <cell r="I4369">
            <v>38255</v>
          </cell>
          <cell r="J4369">
            <v>60687.899999999994</v>
          </cell>
        </row>
        <row r="4370">
          <cell r="B4370">
            <v>9097002</v>
          </cell>
          <cell r="C4370">
            <v>909</v>
          </cell>
          <cell r="D4370" t="str">
            <v>Cumbria</v>
          </cell>
          <cell r="E4370">
            <v>7002</v>
          </cell>
          <cell r="F4370" t="str">
            <v>Mayfield School</v>
          </cell>
          <cell r="G4370" t="str">
            <v>Maintained</v>
          </cell>
          <cell r="H4370" t="str">
            <v>Community special school</v>
          </cell>
          <cell r="I4370">
            <v>5706</v>
          </cell>
          <cell r="J4370">
            <v>11115</v>
          </cell>
        </row>
        <row r="4371">
          <cell r="B4371">
            <v>9097006</v>
          </cell>
          <cell r="C4371">
            <v>909</v>
          </cell>
          <cell r="D4371" t="str">
            <v>Cumbria</v>
          </cell>
          <cell r="E4371">
            <v>7006</v>
          </cell>
          <cell r="F4371" t="str">
            <v>Sandgate School</v>
          </cell>
          <cell r="G4371" t="str">
            <v>Maintained</v>
          </cell>
          <cell r="H4371" t="str">
            <v>Community special school</v>
          </cell>
          <cell r="I4371">
            <v>1297</v>
          </cell>
          <cell r="J4371">
            <v>4446</v>
          </cell>
        </row>
        <row r="4372">
          <cell r="B4372">
            <v>9097013</v>
          </cell>
          <cell r="C4372">
            <v>909</v>
          </cell>
          <cell r="D4372" t="str">
            <v>Cumbria</v>
          </cell>
          <cell r="E4372">
            <v>7013</v>
          </cell>
          <cell r="F4372" t="str">
            <v>Sandside Lodge School</v>
          </cell>
          <cell r="G4372" t="str">
            <v>Maintained</v>
          </cell>
          <cell r="H4372" t="str">
            <v>Community special school</v>
          </cell>
          <cell r="I4372">
            <v>649</v>
          </cell>
          <cell r="J4372">
            <v>2223</v>
          </cell>
        </row>
        <row r="4373">
          <cell r="B4373">
            <v>8302002</v>
          </cell>
          <cell r="C4373">
            <v>830</v>
          </cell>
          <cell r="D4373" t="str">
            <v>Derbyshire</v>
          </cell>
          <cell r="E4373">
            <v>2002</v>
          </cell>
          <cell r="F4373" t="str">
            <v>Croft Infant School</v>
          </cell>
          <cell r="G4373" t="str">
            <v>Maintained</v>
          </cell>
          <cell r="H4373" t="str">
            <v>Community school</v>
          </cell>
          <cell r="I4373">
            <v>25417</v>
          </cell>
          <cell r="J4373">
            <v>41125.5</v>
          </cell>
        </row>
        <row r="4374">
          <cell r="B4374">
            <v>8302006</v>
          </cell>
          <cell r="C4374">
            <v>830</v>
          </cell>
          <cell r="D4374" t="str">
            <v>Derbyshire</v>
          </cell>
          <cell r="E4374">
            <v>2006</v>
          </cell>
          <cell r="F4374" t="str">
            <v>Riddings Infant and Nursery School</v>
          </cell>
          <cell r="G4374" t="str">
            <v>Maintained</v>
          </cell>
          <cell r="H4374" t="str">
            <v>Community school</v>
          </cell>
          <cell r="I4374">
            <v>34624</v>
          </cell>
          <cell r="J4374">
            <v>54018.899999999994</v>
          </cell>
        </row>
        <row r="4375">
          <cell r="B4375">
            <v>8302010</v>
          </cell>
          <cell r="C4375">
            <v>830</v>
          </cell>
          <cell r="D4375" t="str">
            <v>Derbyshire</v>
          </cell>
          <cell r="E4375">
            <v>2010</v>
          </cell>
          <cell r="F4375" t="str">
            <v>Swanwick Primary School</v>
          </cell>
          <cell r="G4375" t="str">
            <v>Maintained</v>
          </cell>
          <cell r="H4375" t="str">
            <v>Community school</v>
          </cell>
          <cell r="I4375">
            <v>31512</v>
          </cell>
          <cell r="J4375">
            <v>54908.1</v>
          </cell>
        </row>
        <row r="4376">
          <cell r="B4376">
            <v>8302017</v>
          </cell>
          <cell r="C4376">
            <v>830</v>
          </cell>
          <cell r="D4376" t="str">
            <v>Derbyshire</v>
          </cell>
          <cell r="E4376">
            <v>2017</v>
          </cell>
          <cell r="F4376" t="str">
            <v>Ashover Primary School</v>
          </cell>
          <cell r="G4376" t="str">
            <v>Maintained</v>
          </cell>
          <cell r="H4376" t="str">
            <v>Community school</v>
          </cell>
          <cell r="I4376">
            <v>21138</v>
          </cell>
          <cell r="J4376">
            <v>35790.299999999996</v>
          </cell>
        </row>
        <row r="4377">
          <cell r="B4377">
            <v>8302018</v>
          </cell>
          <cell r="C4377">
            <v>830</v>
          </cell>
          <cell r="D4377" t="str">
            <v>Derbyshire</v>
          </cell>
          <cell r="E4377">
            <v>2018</v>
          </cell>
          <cell r="F4377" t="str">
            <v>Aston-on-Trent Primary School</v>
          </cell>
          <cell r="G4377" t="str">
            <v>Maintained</v>
          </cell>
          <cell r="H4377" t="str">
            <v>Community school</v>
          </cell>
          <cell r="I4377">
            <v>19063</v>
          </cell>
          <cell r="J4377">
            <v>31566.6</v>
          </cell>
        </row>
        <row r="4378">
          <cell r="B4378">
            <v>8302019</v>
          </cell>
          <cell r="C4378">
            <v>830</v>
          </cell>
          <cell r="D4378" t="str">
            <v>Derbyshire</v>
          </cell>
          <cell r="E4378">
            <v>2019</v>
          </cell>
          <cell r="F4378" t="str">
            <v>Bramley Vale Primary School</v>
          </cell>
          <cell r="G4378" t="str">
            <v>Maintained</v>
          </cell>
          <cell r="H4378" t="str">
            <v>Community school</v>
          </cell>
          <cell r="I4378">
            <v>11023</v>
          </cell>
          <cell r="J4378">
            <v>14227.199999999999</v>
          </cell>
        </row>
        <row r="4379">
          <cell r="B4379">
            <v>8302021</v>
          </cell>
          <cell r="C4379">
            <v>830</v>
          </cell>
          <cell r="D4379" t="str">
            <v>Derbyshire</v>
          </cell>
          <cell r="E4379">
            <v>2021</v>
          </cell>
          <cell r="F4379" t="str">
            <v>Bamford Primary School</v>
          </cell>
          <cell r="G4379" t="str">
            <v>Maintained</v>
          </cell>
          <cell r="H4379" t="str">
            <v>Community school</v>
          </cell>
          <cell r="I4379">
            <v>5836</v>
          </cell>
          <cell r="J4379">
            <v>11115</v>
          </cell>
        </row>
        <row r="4380">
          <cell r="B4380">
            <v>8302022</v>
          </cell>
          <cell r="C4380">
            <v>830</v>
          </cell>
          <cell r="D4380" t="str">
            <v>Derbyshire</v>
          </cell>
          <cell r="E4380">
            <v>2022</v>
          </cell>
          <cell r="F4380" t="str">
            <v>Barlborough Primary School</v>
          </cell>
          <cell r="G4380" t="str">
            <v>Maintained</v>
          </cell>
          <cell r="H4380" t="str">
            <v>Community school</v>
          </cell>
          <cell r="I4380">
            <v>17247</v>
          </cell>
          <cell r="J4380">
            <v>25786.799999999999</v>
          </cell>
        </row>
        <row r="4381">
          <cell r="B4381">
            <v>8302041</v>
          </cell>
          <cell r="C4381">
            <v>830</v>
          </cell>
          <cell r="D4381" t="str">
            <v>Derbyshire</v>
          </cell>
          <cell r="E4381">
            <v>2041</v>
          </cell>
          <cell r="F4381" t="str">
            <v>Blackwell Community Primary and Nursery School</v>
          </cell>
          <cell r="G4381" t="str">
            <v>Maintained</v>
          </cell>
          <cell r="H4381" t="str">
            <v>Community school</v>
          </cell>
          <cell r="I4381">
            <v>7522</v>
          </cell>
          <cell r="J4381">
            <v>11115</v>
          </cell>
        </row>
        <row r="4382">
          <cell r="B4382">
            <v>8302043</v>
          </cell>
          <cell r="C4382">
            <v>830</v>
          </cell>
          <cell r="D4382" t="str">
            <v>Derbyshire</v>
          </cell>
          <cell r="E4382">
            <v>2043</v>
          </cell>
          <cell r="F4382" t="str">
            <v>Newton Primary School</v>
          </cell>
          <cell r="G4382" t="str">
            <v>Maintained</v>
          </cell>
          <cell r="H4382" t="str">
            <v>Community school</v>
          </cell>
          <cell r="I4382">
            <v>10115</v>
          </cell>
          <cell r="J4382">
            <v>19784.699999999997</v>
          </cell>
        </row>
        <row r="4383">
          <cell r="B4383">
            <v>8302044</v>
          </cell>
          <cell r="C4383">
            <v>830</v>
          </cell>
          <cell r="D4383" t="str">
            <v>Derbyshire</v>
          </cell>
          <cell r="E4383">
            <v>2044</v>
          </cell>
          <cell r="F4383" t="str">
            <v>Westhouses Primary School</v>
          </cell>
          <cell r="G4383" t="str">
            <v>Maintained</v>
          </cell>
          <cell r="H4383" t="str">
            <v>Community school</v>
          </cell>
          <cell r="I4383">
            <v>4928</v>
          </cell>
          <cell r="J4383">
            <v>8447.4</v>
          </cell>
        </row>
        <row r="4384">
          <cell r="B4384">
            <v>8302045</v>
          </cell>
          <cell r="C4384">
            <v>830</v>
          </cell>
          <cell r="D4384" t="str">
            <v>Derbyshire</v>
          </cell>
          <cell r="E4384">
            <v>2045</v>
          </cell>
          <cell r="F4384" t="str">
            <v>New Bolsover Primary and Nursery School</v>
          </cell>
          <cell r="G4384" t="str">
            <v>Maintained</v>
          </cell>
          <cell r="H4384" t="str">
            <v>Community school</v>
          </cell>
          <cell r="I4384">
            <v>12449</v>
          </cell>
          <cell r="J4384">
            <v>16005.599999999999</v>
          </cell>
        </row>
        <row r="4385">
          <cell r="B4385">
            <v>8302046</v>
          </cell>
          <cell r="C4385">
            <v>830</v>
          </cell>
          <cell r="D4385" t="str">
            <v>Derbyshire</v>
          </cell>
          <cell r="E4385">
            <v>2046</v>
          </cell>
          <cell r="F4385" t="str">
            <v>Brockley Primary School</v>
          </cell>
          <cell r="G4385" t="str">
            <v>Maintained</v>
          </cell>
          <cell r="H4385" t="str">
            <v>Community school</v>
          </cell>
          <cell r="I4385">
            <v>6095</v>
          </cell>
          <cell r="J4385">
            <v>10003.5</v>
          </cell>
        </row>
        <row r="4386">
          <cell r="B4386">
            <v>8302048</v>
          </cell>
          <cell r="C4386">
            <v>830</v>
          </cell>
          <cell r="D4386" t="str">
            <v>Derbyshire</v>
          </cell>
          <cell r="E4386">
            <v>2048</v>
          </cell>
          <cell r="F4386" t="str">
            <v>Bolsover Infant School</v>
          </cell>
          <cell r="G4386" t="str">
            <v>Maintained</v>
          </cell>
          <cell r="H4386" t="str">
            <v>Community school</v>
          </cell>
          <cell r="I4386">
            <v>34753</v>
          </cell>
          <cell r="J4386">
            <v>53129.7</v>
          </cell>
        </row>
        <row r="4387">
          <cell r="B4387">
            <v>8302050</v>
          </cell>
          <cell r="C4387">
            <v>830</v>
          </cell>
          <cell r="D4387" t="str">
            <v>Derbyshire</v>
          </cell>
          <cell r="E4387">
            <v>2050</v>
          </cell>
          <cell r="F4387" t="str">
            <v>Cutthorpe Primary School</v>
          </cell>
          <cell r="G4387" t="str">
            <v>Maintained</v>
          </cell>
          <cell r="H4387" t="str">
            <v>Community school</v>
          </cell>
          <cell r="I4387">
            <v>8559</v>
          </cell>
          <cell r="J4387">
            <v>14449.499999999998</v>
          </cell>
        </row>
        <row r="4388">
          <cell r="B4388">
            <v>8302051</v>
          </cell>
          <cell r="C4388">
            <v>830</v>
          </cell>
          <cell r="D4388" t="str">
            <v>Derbyshire</v>
          </cell>
          <cell r="E4388">
            <v>2051</v>
          </cell>
          <cell r="F4388" t="str">
            <v>Wigley Primary School</v>
          </cell>
          <cell r="G4388" t="str">
            <v>Maintained</v>
          </cell>
          <cell r="H4388" t="str">
            <v>Community school</v>
          </cell>
          <cell r="I4388">
            <v>4280</v>
          </cell>
          <cell r="J4388">
            <v>7558.2</v>
          </cell>
        </row>
        <row r="4389">
          <cell r="B4389">
            <v>8302052</v>
          </cell>
          <cell r="C4389">
            <v>830</v>
          </cell>
          <cell r="D4389" t="str">
            <v>Derbyshire</v>
          </cell>
          <cell r="E4389">
            <v>2052</v>
          </cell>
          <cell r="F4389" t="str">
            <v>Brassington Primary School</v>
          </cell>
          <cell r="G4389" t="str">
            <v>Maintained</v>
          </cell>
          <cell r="H4389" t="str">
            <v>Community school</v>
          </cell>
          <cell r="I4389">
            <v>3891</v>
          </cell>
          <cell r="J4389">
            <v>7558.2</v>
          </cell>
        </row>
        <row r="4390">
          <cell r="B4390">
            <v>8302053</v>
          </cell>
          <cell r="C4390">
            <v>830</v>
          </cell>
          <cell r="D4390" t="str">
            <v>Derbyshire</v>
          </cell>
          <cell r="E4390">
            <v>2053</v>
          </cell>
          <cell r="F4390" t="str">
            <v>Firfield Primary School</v>
          </cell>
          <cell r="G4390" t="str">
            <v>Maintained</v>
          </cell>
          <cell r="H4390" t="str">
            <v>Community school</v>
          </cell>
          <cell r="I4390">
            <v>40589</v>
          </cell>
          <cell r="J4390">
            <v>68023.799999999988</v>
          </cell>
        </row>
        <row r="4391">
          <cell r="B4391">
            <v>8302057</v>
          </cell>
          <cell r="C4391">
            <v>830</v>
          </cell>
          <cell r="D4391" t="str">
            <v>Derbyshire</v>
          </cell>
          <cell r="E4391">
            <v>2057</v>
          </cell>
          <cell r="F4391" t="str">
            <v>Henry Bradley Infant School</v>
          </cell>
          <cell r="G4391" t="str">
            <v>Maintained</v>
          </cell>
          <cell r="H4391" t="str">
            <v>Community school</v>
          </cell>
          <cell r="I4391">
            <v>27881</v>
          </cell>
          <cell r="J4391">
            <v>42681.599999999999</v>
          </cell>
        </row>
        <row r="4392">
          <cell r="B4392">
            <v>8302058</v>
          </cell>
          <cell r="C4392">
            <v>830</v>
          </cell>
          <cell r="D4392" t="str">
            <v>Derbyshire</v>
          </cell>
          <cell r="E4392">
            <v>2058</v>
          </cell>
          <cell r="F4392" t="str">
            <v>Burbage Primary School</v>
          </cell>
          <cell r="G4392" t="str">
            <v>Maintained</v>
          </cell>
          <cell r="H4392" t="str">
            <v>Community school</v>
          </cell>
          <cell r="I4392">
            <v>32938</v>
          </cell>
          <cell r="J4392">
            <v>56908.799999999996</v>
          </cell>
        </row>
        <row r="4393">
          <cell r="B4393">
            <v>8302061</v>
          </cell>
          <cell r="C4393">
            <v>830</v>
          </cell>
          <cell r="D4393" t="str">
            <v>Derbyshire</v>
          </cell>
          <cell r="E4393">
            <v>2061</v>
          </cell>
          <cell r="F4393" t="str">
            <v>Buxton Infant School</v>
          </cell>
          <cell r="G4393" t="str">
            <v>Maintained</v>
          </cell>
          <cell r="H4393" t="str">
            <v>Community school</v>
          </cell>
          <cell r="I4393">
            <v>32938</v>
          </cell>
          <cell r="J4393">
            <v>56464.2</v>
          </cell>
        </row>
        <row r="4394">
          <cell r="B4394">
            <v>8302062</v>
          </cell>
          <cell r="C4394">
            <v>830</v>
          </cell>
          <cell r="D4394" t="str">
            <v>Derbyshire</v>
          </cell>
          <cell r="E4394">
            <v>2062</v>
          </cell>
          <cell r="F4394" t="str">
            <v>Harpur Hill Primary School</v>
          </cell>
          <cell r="G4394" t="str">
            <v>Maintained</v>
          </cell>
          <cell r="H4394" t="str">
            <v>Community school</v>
          </cell>
          <cell r="I4394">
            <v>21138</v>
          </cell>
          <cell r="J4394">
            <v>32678.1</v>
          </cell>
        </row>
        <row r="4395">
          <cell r="B4395">
            <v>8302068</v>
          </cell>
          <cell r="C4395">
            <v>830</v>
          </cell>
          <cell r="D4395" t="str">
            <v>Derbyshire</v>
          </cell>
          <cell r="E4395">
            <v>2068</v>
          </cell>
          <cell r="F4395" t="str">
            <v>Combs Infant School</v>
          </cell>
          <cell r="G4395" t="str">
            <v>Maintained</v>
          </cell>
          <cell r="H4395" t="str">
            <v>Community school</v>
          </cell>
          <cell r="I4395">
            <v>8040</v>
          </cell>
          <cell r="J4395">
            <v>15560.999999999998</v>
          </cell>
        </row>
        <row r="4396">
          <cell r="B4396">
            <v>8302072</v>
          </cell>
          <cell r="C4396">
            <v>830</v>
          </cell>
          <cell r="D4396" t="str">
            <v>Derbyshire</v>
          </cell>
          <cell r="E4396">
            <v>2072</v>
          </cell>
          <cell r="F4396" t="str">
            <v>Buxworth Primary School</v>
          </cell>
          <cell r="G4396" t="str">
            <v>Maintained</v>
          </cell>
          <cell r="H4396" t="str">
            <v>Community school</v>
          </cell>
          <cell r="I4396">
            <v>9337</v>
          </cell>
          <cell r="J4396">
            <v>14449.499999999998</v>
          </cell>
        </row>
        <row r="4397">
          <cell r="B4397">
            <v>8305211</v>
          </cell>
          <cell r="C4397">
            <v>830</v>
          </cell>
          <cell r="D4397" t="str">
            <v>Derbyshire</v>
          </cell>
          <cell r="E4397">
            <v>5211</v>
          </cell>
          <cell r="F4397" t="str">
            <v>Chinley Primary School</v>
          </cell>
          <cell r="G4397" t="str">
            <v>Maintained</v>
          </cell>
          <cell r="H4397" t="str">
            <v>Foundation school</v>
          </cell>
          <cell r="I4397">
            <v>19970</v>
          </cell>
          <cell r="J4397">
            <v>32011.199999999997</v>
          </cell>
        </row>
        <row r="4398">
          <cell r="B4398">
            <v>8302076</v>
          </cell>
          <cell r="C4398">
            <v>830</v>
          </cell>
          <cell r="D4398" t="str">
            <v>Derbyshire</v>
          </cell>
          <cell r="E4398">
            <v>2076</v>
          </cell>
          <cell r="F4398" t="str">
            <v>Holmgate Primary School and Nursery</v>
          </cell>
          <cell r="G4398" t="str">
            <v>Maintained</v>
          </cell>
          <cell r="H4398" t="str">
            <v>Community school</v>
          </cell>
          <cell r="I4398">
            <v>15951</v>
          </cell>
          <cell r="J4398">
            <v>26009.1</v>
          </cell>
        </row>
        <row r="4399">
          <cell r="B4399">
            <v>8302080</v>
          </cell>
          <cell r="C4399">
            <v>830</v>
          </cell>
          <cell r="D4399" t="str">
            <v>Derbyshire</v>
          </cell>
          <cell r="E4399">
            <v>2080</v>
          </cell>
          <cell r="F4399" t="str">
            <v>Clowne Infant and Nursery School</v>
          </cell>
          <cell r="G4399" t="str">
            <v>Maintained</v>
          </cell>
          <cell r="H4399" t="str">
            <v>Community school</v>
          </cell>
          <cell r="I4399">
            <v>50444</v>
          </cell>
          <cell r="J4399">
            <v>75804.299999999988</v>
          </cell>
        </row>
        <row r="4400">
          <cell r="B4400">
            <v>8302083</v>
          </cell>
          <cell r="C4400">
            <v>830</v>
          </cell>
          <cell r="D4400" t="str">
            <v>Derbyshire</v>
          </cell>
          <cell r="E4400">
            <v>2083</v>
          </cell>
          <cell r="F4400" t="str">
            <v>Curbar Primary School</v>
          </cell>
          <cell r="G4400" t="str">
            <v>Maintained</v>
          </cell>
          <cell r="H4400" t="str">
            <v>Community school</v>
          </cell>
          <cell r="I4400">
            <v>7003</v>
          </cell>
          <cell r="J4400">
            <v>14227.199999999999</v>
          </cell>
        </row>
        <row r="4401">
          <cell r="B4401">
            <v>8302084</v>
          </cell>
          <cell r="C4401">
            <v>830</v>
          </cell>
          <cell r="D4401" t="str">
            <v>Derbyshire</v>
          </cell>
          <cell r="E4401">
            <v>2084</v>
          </cell>
          <cell r="F4401" t="str">
            <v>Lea Primary School</v>
          </cell>
          <cell r="G4401" t="str">
            <v>Maintained</v>
          </cell>
          <cell r="H4401" t="str">
            <v>Community school</v>
          </cell>
          <cell r="I4401">
            <v>15172</v>
          </cell>
          <cell r="J4401">
            <v>24675.3</v>
          </cell>
        </row>
        <row r="4402">
          <cell r="B4402">
            <v>8302085</v>
          </cell>
          <cell r="C4402">
            <v>830</v>
          </cell>
          <cell r="D4402" t="str">
            <v>Derbyshire</v>
          </cell>
          <cell r="E4402">
            <v>2085</v>
          </cell>
          <cell r="F4402" t="str">
            <v>Doveridge Primary School</v>
          </cell>
          <cell r="G4402" t="str">
            <v>Maintained</v>
          </cell>
          <cell r="H4402" t="str">
            <v>Community school</v>
          </cell>
          <cell r="I4402">
            <v>10504</v>
          </cell>
          <cell r="J4402">
            <v>18450.899999999998</v>
          </cell>
        </row>
        <row r="4403">
          <cell r="B4403">
            <v>8302086</v>
          </cell>
          <cell r="C4403">
            <v>830</v>
          </cell>
          <cell r="D4403" t="str">
            <v>Derbyshire</v>
          </cell>
          <cell r="E4403">
            <v>2086</v>
          </cell>
          <cell r="F4403" t="str">
            <v>Draycott Community Primary School</v>
          </cell>
          <cell r="G4403" t="str">
            <v>Maintained</v>
          </cell>
          <cell r="H4403" t="str">
            <v>Community school</v>
          </cell>
          <cell r="I4403">
            <v>12838</v>
          </cell>
          <cell r="J4403">
            <v>22896.899999999998</v>
          </cell>
        </row>
        <row r="4404">
          <cell r="B4404">
            <v>8302091</v>
          </cell>
          <cell r="C4404">
            <v>830</v>
          </cell>
          <cell r="D4404" t="str">
            <v>Derbyshire</v>
          </cell>
          <cell r="E4404">
            <v>2091</v>
          </cell>
          <cell r="F4404" t="str">
            <v>Dronfield Infant School</v>
          </cell>
          <cell r="G4404" t="str">
            <v>Maintained</v>
          </cell>
          <cell r="H4404" t="str">
            <v>Community school</v>
          </cell>
          <cell r="I4404">
            <v>58354</v>
          </cell>
          <cell r="J4404">
            <v>94477.5</v>
          </cell>
        </row>
        <row r="4405">
          <cell r="B4405">
            <v>8302092</v>
          </cell>
          <cell r="C4405">
            <v>830</v>
          </cell>
          <cell r="D4405" t="str">
            <v>Derbyshire</v>
          </cell>
          <cell r="E4405">
            <v>2092</v>
          </cell>
          <cell r="F4405" t="str">
            <v>William Levick Primary School</v>
          </cell>
          <cell r="G4405" t="str">
            <v>Maintained</v>
          </cell>
          <cell r="H4405" t="str">
            <v>Community school</v>
          </cell>
          <cell r="I4405">
            <v>19322</v>
          </cell>
          <cell r="J4405">
            <v>33567.299999999996</v>
          </cell>
        </row>
        <row r="4406">
          <cell r="B4406">
            <v>8302095</v>
          </cell>
          <cell r="C4406">
            <v>830</v>
          </cell>
          <cell r="D4406" t="str">
            <v>Derbyshire</v>
          </cell>
          <cell r="E4406">
            <v>2095</v>
          </cell>
          <cell r="F4406" t="str">
            <v>Birk Hill Infant &amp; Nursery School</v>
          </cell>
          <cell r="G4406" t="str">
            <v>Maintained</v>
          </cell>
          <cell r="H4406" t="str">
            <v>Community school</v>
          </cell>
          <cell r="I4406">
            <v>13876</v>
          </cell>
          <cell r="J4406">
            <v>22674.6</v>
          </cell>
        </row>
        <row r="4407">
          <cell r="B4407">
            <v>8302097</v>
          </cell>
          <cell r="C4407">
            <v>830</v>
          </cell>
          <cell r="D4407" t="str">
            <v>Derbyshire</v>
          </cell>
          <cell r="E4407">
            <v>2097</v>
          </cell>
          <cell r="F4407" t="str">
            <v>Marsh Lane Primary School</v>
          </cell>
          <cell r="G4407" t="str">
            <v>Maintained</v>
          </cell>
          <cell r="H4407" t="str">
            <v>Community school</v>
          </cell>
          <cell r="I4407">
            <v>10504</v>
          </cell>
          <cell r="J4407">
            <v>19784.699999999997</v>
          </cell>
        </row>
        <row r="4408">
          <cell r="B4408">
            <v>8302101</v>
          </cell>
          <cell r="C4408">
            <v>830</v>
          </cell>
          <cell r="D4408" t="str">
            <v>Derbyshire</v>
          </cell>
          <cell r="E4408">
            <v>2101</v>
          </cell>
          <cell r="F4408" t="str">
            <v>Renishaw Primary School</v>
          </cell>
          <cell r="G4408" t="str">
            <v>Maintained</v>
          </cell>
          <cell r="H4408" t="str">
            <v>Community school</v>
          </cell>
          <cell r="I4408">
            <v>10764</v>
          </cell>
          <cell r="J4408">
            <v>20673.899999999998</v>
          </cell>
        </row>
        <row r="4409">
          <cell r="B4409">
            <v>8302102</v>
          </cell>
          <cell r="C4409">
            <v>830</v>
          </cell>
          <cell r="D4409" t="str">
            <v>Derbyshire</v>
          </cell>
          <cell r="E4409">
            <v>2102</v>
          </cell>
          <cell r="F4409" t="str">
            <v>Ridgeway Primary School</v>
          </cell>
          <cell r="G4409" t="str">
            <v>Maintained</v>
          </cell>
          <cell r="H4409" t="str">
            <v>Community school</v>
          </cell>
          <cell r="I4409">
            <v>15043</v>
          </cell>
          <cell r="J4409">
            <v>23786.1</v>
          </cell>
        </row>
        <row r="4410">
          <cell r="B4410">
            <v>8302103</v>
          </cell>
          <cell r="C4410">
            <v>830</v>
          </cell>
          <cell r="D4410" t="str">
            <v>Derbyshire</v>
          </cell>
          <cell r="E4410">
            <v>2103</v>
          </cell>
          <cell r="F4410" t="str">
            <v>Egginton Primary School</v>
          </cell>
          <cell r="G4410" t="str">
            <v>Maintained</v>
          </cell>
          <cell r="H4410" t="str">
            <v>Community school</v>
          </cell>
          <cell r="I4410">
            <v>4409</v>
          </cell>
          <cell r="J4410">
            <v>7558.2</v>
          </cell>
        </row>
        <row r="4411">
          <cell r="B4411">
            <v>8302105</v>
          </cell>
          <cell r="C4411">
            <v>830</v>
          </cell>
          <cell r="D4411" t="str">
            <v>Derbyshire</v>
          </cell>
          <cell r="E4411">
            <v>2105</v>
          </cell>
          <cell r="F4411" t="str">
            <v>Etwall Primary School</v>
          </cell>
          <cell r="G4411" t="str">
            <v>Maintained</v>
          </cell>
          <cell r="H4411" t="str">
            <v>Community school</v>
          </cell>
          <cell r="I4411">
            <v>28659</v>
          </cell>
          <cell r="J4411">
            <v>49572.899999999994</v>
          </cell>
        </row>
        <row r="4412">
          <cell r="B4412">
            <v>8302106</v>
          </cell>
          <cell r="C4412">
            <v>830</v>
          </cell>
          <cell r="D4412" t="str">
            <v>Derbyshire</v>
          </cell>
          <cell r="E4412">
            <v>2106</v>
          </cell>
          <cell r="F4412" t="str">
            <v>Grindleford Primary School</v>
          </cell>
          <cell r="G4412" t="str">
            <v>Maintained</v>
          </cell>
          <cell r="H4412" t="str">
            <v>Community school</v>
          </cell>
          <cell r="I4412">
            <v>5447</v>
          </cell>
          <cell r="J4412">
            <v>7113.5999999999995</v>
          </cell>
        </row>
        <row r="4413">
          <cell r="B4413">
            <v>8302107</v>
          </cell>
          <cell r="C4413">
            <v>830</v>
          </cell>
          <cell r="D4413" t="str">
            <v>Derbyshire</v>
          </cell>
          <cell r="E4413">
            <v>2107</v>
          </cell>
          <cell r="F4413" t="str">
            <v>Findern Primary School</v>
          </cell>
          <cell r="G4413" t="str">
            <v>Maintained</v>
          </cell>
          <cell r="H4413" t="str">
            <v>Community school</v>
          </cell>
          <cell r="I4413">
            <v>21916</v>
          </cell>
          <cell r="J4413">
            <v>36234.899999999994</v>
          </cell>
        </row>
        <row r="4414">
          <cell r="B4414">
            <v>8302109</v>
          </cell>
          <cell r="C4414">
            <v>830</v>
          </cell>
          <cell r="D4414" t="str">
            <v>Derbyshire</v>
          </cell>
          <cell r="E4414">
            <v>2109</v>
          </cell>
          <cell r="F4414" t="str">
            <v>Padfield Community Primary School</v>
          </cell>
          <cell r="G4414" t="str">
            <v>Maintained</v>
          </cell>
          <cell r="H4414" t="str">
            <v>Community school</v>
          </cell>
          <cell r="I4414">
            <v>9985</v>
          </cell>
          <cell r="J4414">
            <v>17339.399999999998</v>
          </cell>
        </row>
        <row r="4415">
          <cell r="B4415">
            <v>8302113</v>
          </cell>
          <cell r="C4415">
            <v>830</v>
          </cell>
          <cell r="D4415" t="str">
            <v>Derbyshire</v>
          </cell>
          <cell r="E4415">
            <v>2113</v>
          </cell>
          <cell r="F4415" t="str">
            <v>Grassmoor Primary School</v>
          </cell>
          <cell r="G4415" t="str">
            <v>Maintained</v>
          </cell>
          <cell r="H4415" t="str">
            <v>Community school</v>
          </cell>
          <cell r="I4415">
            <v>14265</v>
          </cell>
          <cell r="J4415">
            <v>21340.799999999999</v>
          </cell>
        </row>
        <row r="4416">
          <cell r="B4416">
            <v>8302115</v>
          </cell>
          <cell r="C4416">
            <v>830</v>
          </cell>
          <cell r="D4416" t="str">
            <v>Derbyshire</v>
          </cell>
          <cell r="E4416">
            <v>2115</v>
          </cell>
          <cell r="F4416" t="str">
            <v>Hayfield Primary School</v>
          </cell>
          <cell r="G4416" t="str">
            <v>Maintained</v>
          </cell>
          <cell r="H4416" t="str">
            <v>Community school</v>
          </cell>
          <cell r="I4416">
            <v>16599</v>
          </cell>
          <cell r="J4416">
            <v>29343.599999999999</v>
          </cell>
        </row>
        <row r="4417">
          <cell r="B4417">
            <v>8302125</v>
          </cell>
          <cell r="C4417">
            <v>830</v>
          </cell>
          <cell r="D4417" t="str">
            <v>Derbyshire</v>
          </cell>
          <cell r="E4417">
            <v>2125</v>
          </cell>
          <cell r="F4417" t="str">
            <v>Marlpool Infant School</v>
          </cell>
          <cell r="G4417" t="str">
            <v>Maintained</v>
          </cell>
          <cell r="H4417" t="str">
            <v>Community school</v>
          </cell>
          <cell r="I4417">
            <v>9856</v>
          </cell>
          <cell r="J4417">
            <v>14449.499999999998</v>
          </cell>
        </row>
        <row r="4418">
          <cell r="B4418">
            <v>8302126</v>
          </cell>
          <cell r="C4418">
            <v>830</v>
          </cell>
          <cell r="D4418" t="str">
            <v>Derbyshire</v>
          </cell>
          <cell r="E4418">
            <v>2126</v>
          </cell>
          <cell r="F4418" t="str">
            <v>Coppice Primary School</v>
          </cell>
          <cell r="G4418" t="str">
            <v>Maintained</v>
          </cell>
          <cell r="H4418" t="str">
            <v>Community school</v>
          </cell>
          <cell r="I4418">
            <v>14005</v>
          </cell>
          <cell r="J4418">
            <v>22896.899999999998</v>
          </cell>
        </row>
        <row r="4419">
          <cell r="B4419">
            <v>8302131</v>
          </cell>
          <cell r="C4419">
            <v>830</v>
          </cell>
          <cell r="D4419" t="str">
            <v>Derbyshire</v>
          </cell>
          <cell r="E4419">
            <v>2131</v>
          </cell>
          <cell r="F4419" t="str">
            <v>Penny Acres Primary School</v>
          </cell>
          <cell r="G4419" t="str">
            <v>Maintained</v>
          </cell>
          <cell r="H4419" t="str">
            <v>Community school</v>
          </cell>
          <cell r="I4419">
            <v>4280</v>
          </cell>
          <cell r="J4419">
            <v>8892</v>
          </cell>
        </row>
        <row r="4420">
          <cell r="B4420">
            <v>8302132</v>
          </cell>
          <cell r="C4420">
            <v>830</v>
          </cell>
          <cell r="D4420" t="str">
            <v>Derbyshire</v>
          </cell>
          <cell r="E4420">
            <v>2132</v>
          </cell>
          <cell r="F4420" t="str">
            <v>Hope Primary School</v>
          </cell>
          <cell r="G4420" t="str">
            <v>Maintained</v>
          </cell>
          <cell r="H4420" t="str">
            <v>Community school</v>
          </cell>
          <cell r="I4420">
            <v>4409</v>
          </cell>
          <cell r="J4420">
            <v>7780.4999999999991</v>
          </cell>
        </row>
        <row r="4421">
          <cell r="B4421">
            <v>8302139</v>
          </cell>
          <cell r="C4421">
            <v>830</v>
          </cell>
          <cell r="D4421" t="str">
            <v>Derbyshire</v>
          </cell>
          <cell r="E4421">
            <v>2139</v>
          </cell>
          <cell r="F4421" t="str">
            <v>Cotmanhay Infant School</v>
          </cell>
          <cell r="G4421" t="str">
            <v>Maintained</v>
          </cell>
          <cell r="H4421" t="str">
            <v>Community school</v>
          </cell>
          <cell r="I4421">
            <v>22434</v>
          </cell>
          <cell r="J4421">
            <v>29565.899999999998</v>
          </cell>
        </row>
        <row r="4422">
          <cell r="B4422">
            <v>8302146</v>
          </cell>
          <cell r="C4422">
            <v>830</v>
          </cell>
          <cell r="D4422" t="str">
            <v>Derbyshire</v>
          </cell>
          <cell r="E4422">
            <v>2146</v>
          </cell>
          <cell r="F4422" t="str">
            <v>Charlotte Nursery and Infant School</v>
          </cell>
          <cell r="G4422" t="str">
            <v>Maintained</v>
          </cell>
          <cell r="H4422" t="str">
            <v>Community school</v>
          </cell>
          <cell r="I4422">
            <v>46424</v>
          </cell>
          <cell r="J4422">
            <v>87808.5</v>
          </cell>
        </row>
        <row r="4423">
          <cell r="B4423">
            <v>8302149</v>
          </cell>
          <cell r="C4423">
            <v>830</v>
          </cell>
          <cell r="D4423" t="str">
            <v>Derbyshire</v>
          </cell>
          <cell r="E4423">
            <v>2149</v>
          </cell>
          <cell r="F4423" t="str">
            <v>Kilburn Infant and Nursery School</v>
          </cell>
          <cell r="G4423" t="str">
            <v>Maintained</v>
          </cell>
          <cell r="H4423" t="str">
            <v>Community school</v>
          </cell>
          <cell r="I4423">
            <v>16988</v>
          </cell>
          <cell r="J4423">
            <v>27342.899999999998</v>
          </cell>
        </row>
        <row r="4424">
          <cell r="B4424">
            <v>8302151</v>
          </cell>
          <cell r="C4424">
            <v>830</v>
          </cell>
          <cell r="D4424" t="str">
            <v>Derbyshire</v>
          </cell>
          <cell r="E4424">
            <v>2151</v>
          </cell>
          <cell r="F4424" t="str">
            <v>Killamarsh Infant School</v>
          </cell>
          <cell r="G4424" t="str">
            <v>Maintained</v>
          </cell>
          <cell r="H4424" t="str">
            <v>Community school</v>
          </cell>
          <cell r="I4424">
            <v>18025</v>
          </cell>
          <cell r="J4424">
            <v>32455.8</v>
          </cell>
        </row>
        <row r="4425">
          <cell r="B4425">
            <v>8302153</v>
          </cell>
          <cell r="C4425">
            <v>830</v>
          </cell>
          <cell r="D4425" t="str">
            <v>Derbyshire</v>
          </cell>
          <cell r="E4425">
            <v>2153</v>
          </cell>
          <cell r="F4425" t="str">
            <v>Little Eaton Primary School</v>
          </cell>
          <cell r="G4425" t="str">
            <v>Maintained</v>
          </cell>
          <cell r="H4425" t="str">
            <v>Community school</v>
          </cell>
          <cell r="I4425">
            <v>22045</v>
          </cell>
          <cell r="J4425">
            <v>37124.1</v>
          </cell>
        </row>
        <row r="4426">
          <cell r="B4426">
            <v>8302159</v>
          </cell>
          <cell r="C4426">
            <v>830</v>
          </cell>
          <cell r="D4426" t="str">
            <v>Derbyshire</v>
          </cell>
          <cell r="E4426">
            <v>2159</v>
          </cell>
          <cell r="F4426" t="str">
            <v>Parklands Infant and Nursery School</v>
          </cell>
          <cell r="G4426" t="str">
            <v>Maintained</v>
          </cell>
          <cell r="H4426" t="str">
            <v>Community school</v>
          </cell>
          <cell r="I4426">
            <v>27881</v>
          </cell>
          <cell r="J4426">
            <v>46460.7</v>
          </cell>
        </row>
        <row r="4427">
          <cell r="B4427">
            <v>8302160</v>
          </cell>
          <cell r="C4427">
            <v>830</v>
          </cell>
          <cell r="D4427" t="str">
            <v>Derbyshire</v>
          </cell>
          <cell r="E4427">
            <v>2160</v>
          </cell>
          <cell r="F4427" t="str">
            <v>Grange Primary School</v>
          </cell>
          <cell r="G4427" t="str">
            <v>Maintained</v>
          </cell>
          <cell r="H4427" t="str">
            <v>Community school</v>
          </cell>
          <cell r="I4427">
            <v>28659</v>
          </cell>
          <cell r="J4427">
            <v>45571.5</v>
          </cell>
        </row>
        <row r="4428">
          <cell r="B4428">
            <v>8302161</v>
          </cell>
          <cell r="C4428">
            <v>830</v>
          </cell>
          <cell r="D4428" t="str">
            <v>Derbyshire</v>
          </cell>
          <cell r="E4428">
            <v>2161</v>
          </cell>
          <cell r="F4428" t="str">
            <v>Longmoor Primary School</v>
          </cell>
          <cell r="G4428" t="str">
            <v>Maintained</v>
          </cell>
          <cell r="H4428" t="str">
            <v>Community school</v>
          </cell>
          <cell r="I4428">
            <v>33327</v>
          </cell>
          <cell r="J4428">
            <v>57797.999999999993</v>
          </cell>
        </row>
        <row r="4429">
          <cell r="B4429">
            <v>8302169</v>
          </cell>
          <cell r="C4429">
            <v>830</v>
          </cell>
          <cell r="D4429" t="str">
            <v>Derbyshire</v>
          </cell>
          <cell r="E4429">
            <v>2169</v>
          </cell>
          <cell r="F4429" t="str">
            <v>Marston Montgomery Primary School</v>
          </cell>
          <cell r="G4429" t="str">
            <v>Maintained</v>
          </cell>
          <cell r="H4429" t="str">
            <v>Community school</v>
          </cell>
          <cell r="I4429">
            <v>3113</v>
          </cell>
          <cell r="J4429">
            <v>5112.8999999999996</v>
          </cell>
        </row>
        <row r="4430">
          <cell r="B4430">
            <v>8302172</v>
          </cell>
          <cell r="C4430">
            <v>830</v>
          </cell>
          <cell r="D4430" t="str">
            <v>Derbyshire</v>
          </cell>
          <cell r="E4430">
            <v>2172</v>
          </cell>
          <cell r="F4430" t="str">
            <v>Darley Dale Primary School</v>
          </cell>
          <cell r="G4430" t="str">
            <v>Maintained</v>
          </cell>
          <cell r="H4430" t="str">
            <v>Community school</v>
          </cell>
          <cell r="I4430">
            <v>19970</v>
          </cell>
          <cell r="J4430">
            <v>32455.8</v>
          </cell>
        </row>
        <row r="4431">
          <cell r="B4431">
            <v>8302173</v>
          </cell>
          <cell r="C4431">
            <v>830</v>
          </cell>
          <cell r="D4431" t="str">
            <v>Derbyshire</v>
          </cell>
          <cell r="E4431">
            <v>2173</v>
          </cell>
          <cell r="F4431" t="str">
            <v>Tansley Primary School</v>
          </cell>
          <cell r="G4431" t="str">
            <v>Maintained</v>
          </cell>
          <cell r="H4431" t="str">
            <v>Community school</v>
          </cell>
          <cell r="I4431">
            <v>7781</v>
          </cell>
          <cell r="J4431">
            <v>13337.999999999998</v>
          </cell>
        </row>
        <row r="4432">
          <cell r="B4432">
            <v>8302175</v>
          </cell>
          <cell r="C4432">
            <v>830</v>
          </cell>
          <cell r="D4432" t="str">
            <v>Derbyshire</v>
          </cell>
          <cell r="E4432">
            <v>2175</v>
          </cell>
          <cell r="F4432" t="str">
            <v>Melbourne Infant School</v>
          </cell>
          <cell r="G4432" t="str">
            <v>Maintained</v>
          </cell>
          <cell r="H4432" t="str">
            <v>Community school</v>
          </cell>
          <cell r="I4432">
            <v>43312</v>
          </cell>
          <cell r="J4432">
            <v>75804.299999999988</v>
          </cell>
        </row>
        <row r="4433">
          <cell r="B4433">
            <v>8302177</v>
          </cell>
          <cell r="C4433">
            <v>830</v>
          </cell>
          <cell r="D4433" t="str">
            <v>Derbyshire</v>
          </cell>
          <cell r="E4433">
            <v>2177</v>
          </cell>
          <cell r="F4433" t="str">
            <v>Morley Primary School</v>
          </cell>
          <cell r="G4433" t="str">
            <v>Maintained</v>
          </cell>
          <cell r="H4433" t="str">
            <v>Community school</v>
          </cell>
          <cell r="I4433">
            <v>8559</v>
          </cell>
          <cell r="J4433">
            <v>13782.599999999999</v>
          </cell>
        </row>
        <row r="4434">
          <cell r="B4434">
            <v>8302178</v>
          </cell>
          <cell r="C4434">
            <v>830</v>
          </cell>
          <cell r="D4434" t="str">
            <v>Derbyshire</v>
          </cell>
          <cell r="E4434">
            <v>2178</v>
          </cell>
          <cell r="F4434" t="str">
            <v>Morton Primary School</v>
          </cell>
          <cell r="G4434" t="str">
            <v>Maintained</v>
          </cell>
          <cell r="H4434" t="str">
            <v>Community school</v>
          </cell>
          <cell r="I4434">
            <v>9985</v>
          </cell>
          <cell r="J4434">
            <v>14894.099999999999</v>
          </cell>
        </row>
        <row r="4435">
          <cell r="B4435">
            <v>8302179</v>
          </cell>
          <cell r="C4435">
            <v>830</v>
          </cell>
          <cell r="D4435" t="str">
            <v>Derbyshire</v>
          </cell>
          <cell r="E4435">
            <v>2179</v>
          </cell>
          <cell r="F4435" t="str">
            <v>New Mills Primary School</v>
          </cell>
          <cell r="G4435" t="str">
            <v>Maintained</v>
          </cell>
          <cell r="H4435" t="str">
            <v>Community school</v>
          </cell>
          <cell r="I4435">
            <v>20230</v>
          </cell>
          <cell r="J4435">
            <v>33345</v>
          </cell>
        </row>
        <row r="4436">
          <cell r="B4436">
            <v>8302181</v>
          </cell>
          <cell r="C4436">
            <v>830</v>
          </cell>
          <cell r="D4436" t="str">
            <v>Derbyshire</v>
          </cell>
          <cell r="E4436">
            <v>2181</v>
          </cell>
          <cell r="F4436" t="str">
            <v>Newtown Primary School (High Peak Federation)</v>
          </cell>
          <cell r="G4436" t="str">
            <v>Maintained</v>
          </cell>
          <cell r="H4436" t="str">
            <v>Community school</v>
          </cell>
          <cell r="I4436">
            <v>7911</v>
          </cell>
          <cell r="J4436">
            <v>13115.699999999999</v>
          </cell>
        </row>
        <row r="4437">
          <cell r="B4437">
            <v>8302182</v>
          </cell>
          <cell r="C4437">
            <v>830</v>
          </cell>
          <cell r="D4437" t="str">
            <v>Derbyshire</v>
          </cell>
          <cell r="E4437">
            <v>2182</v>
          </cell>
          <cell r="F4437" t="str">
            <v>Thornsett Primary School (High Peak Federation)</v>
          </cell>
          <cell r="G4437" t="str">
            <v>Maintained</v>
          </cell>
          <cell r="H4437" t="str">
            <v>Community school</v>
          </cell>
          <cell r="I4437">
            <v>7651</v>
          </cell>
          <cell r="J4437">
            <v>10670.4</v>
          </cell>
        </row>
        <row r="4438">
          <cell r="B4438">
            <v>8302186</v>
          </cell>
          <cell r="C4438">
            <v>830</v>
          </cell>
          <cell r="D4438" t="str">
            <v>Derbyshire</v>
          </cell>
          <cell r="E4438">
            <v>2186</v>
          </cell>
          <cell r="F4438" t="str">
            <v>Overseal Primary School</v>
          </cell>
          <cell r="G4438" t="str">
            <v>Maintained</v>
          </cell>
          <cell r="H4438" t="str">
            <v>Community school</v>
          </cell>
          <cell r="I4438">
            <v>19711</v>
          </cell>
          <cell r="J4438">
            <v>28898.999999999996</v>
          </cell>
        </row>
        <row r="4439">
          <cell r="B4439">
            <v>8302187</v>
          </cell>
          <cell r="C4439">
            <v>830</v>
          </cell>
          <cell r="D4439" t="str">
            <v>Derbyshire</v>
          </cell>
          <cell r="E4439">
            <v>2187</v>
          </cell>
          <cell r="F4439" t="str">
            <v>Parwich Primary School</v>
          </cell>
          <cell r="G4439" t="str">
            <v>Maintained</v>
          </cell>
          <cell r="H4439" t="str">
            <v>Community school</v>
          </cell>
          <cell r="I4439">
            <v>2205</v>
          </cell>
          <cell r="J4439">
            <v>4890.5999999999995</v>
          </cell>
        </row>
        <row r="4440">
          <cell r="B4440">
            <v>8302190</v>
          </cell>
          <cell r="C4440">
            <v>830</v>
          </cell>
          <cell r="D4440" t="str">
            <v>Derbyshire</v>
          </cell>
          <cell r="E4440">
            <v>2190</v>
          </cell>
          <cell r="F4440" t="str">
            <v>Pilsley Primary School</v>
          </cell>
          <cell r="G4440" t="str">
            <v>Maintained</v>
          </cell>
          <cell r="H4440" t="str">
            <v>Community school</v>
          </cell>
          <cell r="I4440">
            <v>14783</v>
          </cell>
          <cell r="J4440">
            <v>28454.399999999998</v>
          </cell>
        </row>
        <row r="4441">
          <cell r="B4441">
            <v>8302191</v>
          </cell>
          <cell r="C4441">
            <v>830</v>
          </cell>
          <cell r="D4441" t="str">
            <v>Derbyshire</v>
          </cell>
          <cell r="E4441">
            <v>2191</v>
          </cell>
          <cell r="F4441" t="str">
            <v>Park House Primary School</v>
          </cell>
          <cell r="G4441" t="str">
            <v>Maintained</v>
          </cell>
          <cell r="H4441" t="str">
            <v>Community school</v>
          </cell>
          <cell r="I4441">
            <v>20619</v>
          </cell>
          <cell r="J4441">
            <v>36012.6</v>
          </cell>
        </row>
        <row r="4442">
          <cell r="B4442">
            <v>8302196</v>
          </cell>
          <cell r="C4442">
            <v>830</v>
          </cell>
          <cell r="D4442" t="str">
            <v>Derbyshire</v>
          </cell>
          <cell r="E4442">
            <v>2196</v>
          </cell>
          <cell r="F4442" t="str">
            <v>Anthony Bek Community Primary School</v>
          </cell>
          <cell r="G4442" t="str">
            <v>Maintained</v>
          </cell>
          <cell r="H4442" t="str">
            <v>Community school</v>
          </cell>
          <cell r="I4442">
            <v>14783</v>
          </cell>
          <cell r="J4442">
            <v>20673.899999999998</v>
          </cell>
        </row>
        <row r="4443">
          <cell r="B4443">
            <v>8302202</v>
          </cell>
          <cell r="C4443">
            <v>830</v>
          </cell>
          <cell r="D4443" t="str">
            <v>Derbyshire</v>
          </cell>
          <cell r="E4443">
            <v>2202</v>
          </cell>
          <cell r="F4443" t="str">
            <v>Ripley Infant School</v>
          </cell>
          <cell r="G4443" t="str">
            <v>Maintained</v>
          </cell>
          <cell r="H4443" t="str">
            <v>Community school</v>
          </cell>
          <cell r="I4443">
            <v>26714</v>
          </cell>
          <cell r="J4443">
            <v>38902.5</v>
          </cell>
        </row>
        <row r="4444">
          <cell r="B4444">
            <v>8302210</v>
          </cell>
          <cell r="C4444">
            <v>830</v>
          </cell>
          <cell r="D4444" t="str">
            <v>Derbyshire</v>
          </cell>
          <cell r="E4444">
            <v>2210</v>
          </cell>
          <cell r="F4444" t="str">
            <v>Ladycross Infant School</v>
          </cell>
          <cell r="G4444" t="str">
            <v>Maintained</v>
          </cell>
          <cell r="H4444" t="str">
            <v>Community school</v>
          </cell>
          <cell r="I4444">
            <v>32938</v>
          </cell>
          <cell r="J4444">
            <v>48016.799999999996</v>
          </cell>
        </row>
        <row r="4445">
          <cell r="B4445">
            <v>8302211</v>
          </cell>
          <cell r="C4445">
            <v>830</v>
          </cell>
          <cell r="D4445" t="str">
            <v>Derbyshire</v>
          </cell>
          <cell r="E4445">
            <v>2211</v>
          </cell>
          <cell r="F4445" t="str">
            <v>Scarcliffe Primary School</v>
          </cell>
          <cell r="G4445" t="str">
            <v>Maintained</v>
          </cell>
          <cell r="H4445" t="str">
            <v>Community school</v>
          </cell>
          <cell r="I4445">
            <v>8818</v>
          </cell>
          <cell r="J4445">
            <v>14227.199999999999</v>
          </cell>
        </row>
        <row r="4446">
          <cell r="B4446">
            <v>8302213</v>
          </cell>
          <cell r="C4446">
            <v>830</v>
          </cell>
          <cell r="D4446" t="str">
            <v>Derbyshire</v>
          </cell>
          <cell r="E4446">
            <v>2213</v>
          </cell>
          <cell r="F4446" t="str">
            <v>Palterton Primary School</v>
          </cell>
          <cell r="G4446" t="str">
            <v>Maintained</v>
          </cell>
          <cell r="H4446" t="str">
            <v>Community school</v>
          </cell>
          <cell r="I4446">
            <v>9207</v>
          </cell>
          <cell r="J4446">
            <v>15338.699999999999</v>
          </cell>
        </row>
        <row r="4447">
          <cell r="B4447">
            <v>8302219</v>
          </cell>
          <cell r="C4447">
            <v>830</v>
          </cell>
          <cell r="D4447" t="str">
            <v>Derbyshire</v>
          </cell>
          <cell r="E4447">
            <v>2219</v>
          </cell>
          <cell r="F4447" t="str">
            <v>Brookfield Primary School</v>
          </cell>
          <cell r="G4447" t="str">
            <v>Maintained</v>
          </cell>
          <cell r="H4447" t="str">
            <v>Community school</v>
          </cell>
          <cell r="I4447">
            <v>12060</v>
          </cell>
          <cell r="J4447">
            <v>19562.399999999998</v>
          </cell>
        </row>
        <row r="4448">
          <cell r="B4448">
            <v>8302223</v>
          </cell>
          <cell r="C4448">
            <v>830</v>
          </cell>
          <cell r="D4448" t="str">
            <v>Derbyshire</v>
          </cell>
          <cell r="E4448">
            <v>2223</v>
          </cell>
          <cell r="F4448" t="str">
            <v>Shirland Primary School</v>
          </cell>
          <cell r="G4448" t="str">
            <v>Maintained</v>
          </cell>
          <cell r="H4448" t="str">
            <v>Community school</v>
          </cell>
          <cell r="I4448">
            <v>13098</v>
          </cell>
          <cell r="J4448">
            <v>21118.5</v>
          </cell>
        </row>
        <row r="4449">
          <cell r="B4449">
            <v>8302224</v>
          </cell>
          <cell r="C4449">
            <v>830</v>
          </cell>
          <cell r="D4449" t="str">
            <v>Derbyshire</v>
          </cell>
          <cell r="E4449">
            <v>2224</v>
          </cell>
          <cell r="F4449" t="str">
            <v>Stonebroom Primary and Nursery School</v>
          </cell>
          <cell r="G4449" t="str">
            <v>Maintained</v>
          </cell>
          <cell r="H4449" t="str">
            <v>Community school</v>
          </cell>
          <cell r="I4449">
            <v>9985</v>
          </cell>
          <cell r="J4449">
            <v>17784</v>
          </cell>
        </row>
        <row r="4450">
          <cell r="B4450">
            <v>8302227</v>
          </cell>
          <cell r="C4450">
            <v>830</v>
          </cell>
          <cell r="D4450" t="str">
            <v>Derbyshire</v>
          </cell>
          <cell r="E4450">
            <v>2227</v>
          </cell>
          <cell r="F4450" t="str">
            <v>The Brigg Infant School</v>
          </cell>
          <cell r="G4450" t="str">
            <v>Maintained</v>
          </cell>
          <cell r="H4450" t="str">
            <v>Community school</v>
          </cell>
          <cell r="I4450">
            <v>25676</v>
          </cell>
          <cell r="J4450">
            <v>41570.1</v>
          </cell>
        </row>
        <row r="4451">
          <cell r="B4451">
            <v>8302229</v>
          </cell>
          <cell r="C4451">
            <v>830</v>
          </cell>
          <cell r="D4451" t="str">
            <v>Derbyshire</v>
          </cell>
          <cell r="E4451">
            <v>2229</v>
          </cell>
          <cell r="F4451" t="str">
            <v>South Wingfield Primary School</v>
          </cell>
          <cell r="G4451" t="str">
            <v>Maintained</v>
          </cell>
          <cell r="H4451" t="str">
            <v>Community school</v>
          </cell>
          <cell r="I4451">
            <v>11282</v>
          </cell>
          <cell r="J4451">
            <v>22674.6</v>
          </cell>
        </row>
        <row r="4452">
          <cell r="B4452">
            <v>8302242</v>
          </cell>
          <cell r="C4452">
            <v>830</v>
          </cell>
          <cell r="D4452" t="str">
            <v>Derbyshire</v>
          </cell>
          <cell r="E4452">
            <v>2242</v>
          </cell>
          <cell r="F4452" t="str">
            <v>Speedwell Infant School</v>
          </cell>
          <cell r="G4452" t="str">
            <v>Maintained</v>
          </cell>
          <cell r="H4452" t="str">
            <v>Community school</v>
          </cell>
          <cell r="I4452">
            <v>11801</v>
          </cell>
          <cell r="J4452">
            <v>22007.699999999997</v>
          </cell>
        </row>
        <row r="4453">
          <cell r="B4453">
            <v>8302243</v>
          </cell>
          <cell r="C4453">
            <v>830</v>
          </cell>
          <cell r="D4453" t="str">
            <v>Derbyshire</v>
          </cell>
          <cell r="E4453">
            <v>2243</v>
          </cell>
          <cell r="F4453" t="str">
            <v>Duckmanton Primary School</v>
          </cell>
          <cell r="G4453" t="str">
            <v>Maintained</v>
          </cell>
          <cell r="H4453" t="str">
            <v>Community school</v>
          </cell>
          <cell r="I4453">
            <v>9207</v>
          </cell>
          <cell r="J4453">
            <v>13782.599999999999</v>
          </cell>
        </row>
        <row r="4454">
          <cell r="B4454">
            <v>8302244</v>
          </cell>
          <cell r="C4454">
            <v>830</v>
          </cell>
          <cell r="D4454" t="str">
            <v>Derbyshire</v>
          </cell>
          <cell r="E4454">
            <v>2244</v>
          </cell>
          <cell r="F4454" t="str">
            <v>Sudbury Primary School</v>
          </cell>
          <cell r="G4454" t="str">
            <v>Maintained</v>
          </cell>
          <cell r="H4454" t="str">
            <v>Community school</v>
          </cell>
          <cell r="I4454">
            <v>6744</v>
          </cell>
          <cell r="J4454">
            <v>10003.5</v>
          </cell>
        </row>
        <row r="4455">
          <cell r="B4455">
            <v>8302245</v>
          </cell>
          <cell r="C4455">
            <v>830</v>
          </cell>
          <cell r="D4455" t="str">
            <v>Derbyshire</v>
          </cell>
          <cell r="E4455">
            <v>2245</v>
          </cell>
          <cell r="F4455" t="str">
            <v>Arkwright Primary School</v>
          </cell>
          <cell r="G4455" t="str">
            <v>Maintained</v>
          </cell>
          <cell r="H4455" t="str">
            <v>Community school</v>
          </cell>
          <cell r="I4455">
            <v>6484</v>
          </cell>
          <cell r="J4455">
            <v>8669.6999999999989</v>
          </cell>
        </row>
        <row r="4456">
          <cell r="B4456">
            <v>8302254</v>
          </cell>
          <cell r="C4456">
            <v>830</v>
          </cell>
          <cell r="D4456" t="str">
            <v>Derbyshire</v>
          </cell>
          <cell r="E4456">
            <v>2254</v>
          </cell>
          <cell r="F4456" t="str">
            <v>Newhall Infant School</v>
          </cell>
          <cell r="G4456" t="str">
            <v>Maintained</v>
          </cell>
          <cell r="H4456" t="str">
            <v>Community school</v>
          </cell>
          <cell r="I4456">
            <v>38644</v>
          </cell>
          <cell r="J4456">
            <v>56686.499999999993</v>
          </cell>
        </row>
        <row r="4457">
          <cell r="B4457">
            <v>8302255</v>
          </cell>
          <cell r="C4457">
            <v>830</v>
          </cell>
          <cell r="D4457" t="str">
            <v>Derbyshire</v>
          </cell>
          <cell r="E4457">
            <v>2255</v>
          </cell>
          <cell r="F4457" t="str">
            <v>Stanton Primary School</v>
          </cell>
          <cell r="G4457" t="str">
            <v>Maintained</v>
          </cell>
          <cell r="H4457" t="str">
            <v>Community school</v>
          </cell>
          <cell r="I4457">
            <v>12320</v>
          </cell>
          <cell r="J4457">
            <v>21118.5</v>
          </cell>
        </row>
        <row r="4458">
          <cell r="B4458">
            <v>8302258</v>
          </cell>
          <cell r="C4458">
            <v>830</v>
          </cell>
          <cell r="D4458" t="str">
            <v>Derbyshire</v>
          </cell>
          <cell r="E4458">
            <v>2258</v>
          </cell>
          <cell r="F4458" t="str">
            <v>Tibshelf Infant School</v>
          </cell>
          <cell r="G4458" t="str">
            <v>Maintained</v>
          </cell>
          <cell r="H4458" t="str">
            <v>Community school</v>
          </cell>
          <cell r="I4458">
            <v>29826</v>
          </cell>
          <cell r="J4458">
            <v>56019.6</v>
          </cell>
        </row>
        <row r="4459">
          <cell r="B4459">
            <v>8302262</v>
          </cell>
          <cell r="C4459">
            <v>830</v>
          </cell>
          <cell r="D4459" t="str">
            <v>Derbyshire</v>
          </cell>
          <cell r="E4459">
            <v>2262</v>
          </cell>
          <cell r="F4459" t="str">
            <v>Unstone St Mary's Infant School</v>
          </cell>
          <cell r="G4459" t="str">
            <v>Maintained</v>
          </cell>
          <cell r="H4459" t="str">
            <v>Community school</v>
          </cell>
          <cell r="I4459">
            <v>6484</v>
          </cell>
          <cell r="J4459">
            <v>7113.5999999999995</v>
          </cell>
        </row>
        <row r="4460">
          <cell r="B4460">
            <v>8302266</v>
          </cell>
          <cell r="C4460">
            <v>830</v>
          </cell>
          <cell r="D4460" t="str">
            <v>Derbyshire</v>
          </cell>
          <cell r="E4460">
            <v>2266</v>
          </cell>
          <cell r="F4460" t="str">
            <v>Wessington Primary School</v>
          </cell>
          <cell r="G4460" t="str">
            <v>Maintained</v>
          </cell>
          <cell r="H4460" t="str">
            <v>Community school</v>
          </cell>
          <cell r="I4460">
            <v>7781</v>
          </cell>
          <cell r="J4460">
            <v>12893.4</v>
          </cell>
        </row>
        <row r="4461">
          <cell r="B4461">
            <v>8302268</v>
          </cell>
          <cell r="C4461">
            <v>830</v>
          </cell>
          <cell r="D4461" t="str">
            <v>Derbyshire</v>
          </cell>
          <cell r="E4461">
            <v>2268</v>
          </cell>
          <cell r="F4461" t="str">
            <v>Whaley Bridge Primary School</v>
          </cell>
          <cell r="G4461" t="str">
            <v>Maintained</v>
          </cell>
          <cell r="H4461" t="str">
            <v>Community school</v>
          </cell>
          <cell r="I4461">
            <v>11542</v>
          </cell>
          <cell r="J4461">
            <v>16005.599999999999</v>
          </cell>
        </row>
        <row r="4462">
          <cell r="B4462">
            <v>8302269</v>
          </cell>
          <cell r="C4462">
            <v>830</v>
          </cell>
          <cell r="D4462" t="str">
            <v>Derbyshire</v>
          </cell>
          <cell r="E4462">
            <v>2269</v>
          </cell>
          <cell r="F4462" t="str">
            <v>Furness Vale Primary and Nursery School</v>
          </cell>
          <cell r="G4462" t="str">
            <v>Maintained</v>
          </cell>
          <cell r="H4462" t="str">
            <v>Community school</v>
          </cell>
          <cell r="I4462">
            <v>7911</v>
          </cell>
          <cell r="J4462">
            <v>13337.999999999998</v>
          </cell>
        </row>
        <row r="4463">
          <cell r="B4463">
            <v>8302270</v>
          </cell>
          <cell r="C4463">
            <v>830</v>
          </cell>
          <cell r="D4463" t="str">
            <v>Derbyshire</v>
          </cell>
          <cell r="E4463">
            <v>2270</v>
          </cell>
          <cell r="F4463" t="str">
            <v>Whitwell Primary School</v>
          </cell>
          <cell r="G4463" t="str">
            <v>Maintained</v>
          </cell>
          <cell r="H4463" t="str">
            <v>Community school</v>
          </cell>
          <cell r="I4463">
            <v>16080</v>
          </cell>
          <cell r="J4463">
            <v>23341.5</v>
          </cell>
        </row>
        <row r="4464">
          <cell r="B4464">
            <v>8302274</v>
          </cell>
          <cell r="C4464">
            <v>830</v>
          </cell>
          <cell r="D4464" t="str">
            <v>Derbyshire</v>
          </cell>
          <cell r="E4464">
            <v>2274</v>
          </cell>
          <cell r="F4464" t="str">
            <v>Deer Park Primary School</v>
          </cell>
          <cell r="G4464" t="str">
            <v>Maintained</v>
          </cell>
          <cell r="H4464" t="str">
            <v>Community school</v>
          </cell>
          <cell r="I4464">
            <v>31252</v>
          </cell>
          <cell r="J4464">
            <v>58020.299999999996</v>
          </cell>
        </row>
        <row r="4465">
          <cell r="B4465">
            <v>8302276</v>
          </cell>
          <cell r="C4465">
            <v>830</v>
          </cell>
          <cell r="D4465" t="str">
            <v>Derbyshire</v>
          </cell>
          <cell r="E4465">
            <v>2276</v>
          </cell>
          <cell r="F4465" t="str">
            <v>Wirksworth Infant School</v>
          </cell>
          <cell r="G4465" t="str">
            <v>Maintained</v>
          </cell>
          <cell r="H4465" t="str">
            <v>Community school</v>
          </cell>
          <cell r="I4465">
            <v>6614</v>
          </cell>
          <cell r="J4465">
            <v>10003.5</v>
          </cell>
        </row>
        <row r="4466">
          <cell r="B4466">
            <v>8302277</v>
          </cell>
          <cell r="C4466">
            <v>830</v>
          </cell>
          <cell r="D4466" t="str">
            <v>Derbyshire</v>
          </cell>
          <cell r="E4466">
            <v>2277</v>
          </cell>
          <cell r="F4466" t="str">
            <v>Middleton Community Primary School</v>
          </cell>
          <cell r="G4466" t="str">
            <v>Maintained</v>
          </cell>
          <cell r="H4466" t="str">
            <v>Community school</v>
          </cell>
          <cell r="I4466">
            <v>8429</v>
          </cell>
          <cell r="J4466">
            <v>14671.8</v>
          </cell>
        </row>
        <row r="4467">
          <cell r="B4467">
            <v>8302278</v>
          </cell>
          <cell r="C4467">
            <v>830</v>
          </cell>
          <cell r="D4467" t="str">
            <v>Derbyshire</v>
          </cell>
          <cell r="E4467">
            <v>2278</v>
          </cell>
          <cell r="F4467" t="str">
            <v>Woodville Infant School</v>
          </cell>
          <cell r="G4467" t="str">
            <v>Maintained</v>
          </cell>
          <cell r="H4467" t="str">
            <v>Community school</v>
          </cell>
          <cell r="I4467">
            <v>44090</v>
          </cell>
          <cell r="J4467">
            <v>65356.2</v>
          </cell>
        </row>
        <row r="4468">
          <cell r="B4468">
            <v>8302279</v>
          </cell>
          <cell r="C4468">
            <v>830</v>
          </cell>
          <cell r="D4468" t="str">
            <v>Derbyshire</v>
          </cell>
          <cell r="E4468">
            <v>2279</v>
          </cell>
          <cell r="F4468" t="str">
            <v>Peak Dale Primary School</v>
          </cell>
          <cell r="G4468" t="str">
            <v>Maintained</v>
          </cell>
          <cell r="H4468" t="str">
            <v>Community school</v>
          </cell>
          <cell r="I4468">
            <v>8559</v>
          </cell>
          <cell r="J4468">
            <v>16005.599999999999</v>
          </cell>
        </row>
        <row r="4469">
          <cell r="B4469">
            <v>8302285</v>
          </cell>
          <cell r="C4469">
            <v>830</v>
          </cell>
          <cell r="D4469" t="str">
            <v>Derbyshire</v>
          </cell>
          <cell r="E4469">
            <v>2285</v>
          </cell>
          <cell r="F4469" t="str">
            <v>Spire Nursery and Infant School</v>
          </cell>
          <cell r="G4469" t="str">
            <v>Maintained</v>
          </cell>
          <cell r="H4469" t="str">
            <v>Community school</v>
          </cell>
          <cell r="I4469">
            <v>17377</v>
          </cell>
          <cell r="J4469">
            <v>26231.399999999998</v>
          </cell>
        </row>
        <row r="4470">
          <cell r="B4470">
            <v>8302289</v>
          </cell>
          <cell r="C4470">
            <v>830</v>
          </cell>
          <cell r="D4470" t="str">
            <v>Derbyshire</v>
          </cell>
          <cell r="E4470">
            <v>2289</v>
          </cell>
          <cell r="F4470" t="str">
            <v>Hasland Infant School</v>
          </cell>
          <cell r="G4470" t="str">
            <v>Maintained</v>
          </cell>
          <cell r="H4470" t="str">
            <v>Community school</v>
          </cell>
          <cell r="I4470">
            <v>57187</v>
          </cell>
          <cell r="J4470">
            <v>92699.099999999991</v>
          </cell>
        </row>
        <row r="4471">
          <cell r="B4471">
            <v>8302290</v>
          </cell>
          <cell r="C4471">
            <v>830</v>
          </cell>
          <cell r="D4471" t="str">
            <v>Derbyshire</v>
          </cell>
          <cell r="E4471">
            <v>2290</v>
          </cell>
          <cell r="F4471" t="str">
            <v>Hady Primary School</v>
          </cell>
          <cell r="G4471" t="str">
            <v>Maintained</v>
          </cell>
          <cell r="H4471" t="str">
            <v>Community school</v>
          </cell>
          <cell r="I4471">
            <v>25546</v>
          </cell>
          <cell r="J4471">
            <v>46905.299999999996</v>
          </cell>
        </row>
        <row r="4472">
          <cell r="B4472">
            <v>8302293</v>
          </cell>
          <cell r="C4472">
            <v>830</v>
          </cell>
          <cell r="D4472" t="str">
            <v>Derbyshire</v>
          </cell>
          <cell r="E4472">
            <v>2293</v>
          </cell>
          <cell r="F4472" t="str">
            <v>Highfield Hall Primary School</v>
          </cell>
          <cell r="G4472" t="str">
            <v>Maintained</v>
          </cell>
          <cell r="H4472" t="str">
            <v>Community school</v>
          </cell>
          <cell r="I4472">
            <v>21786</v>
          </cell>
          <cell r="J4472">
            <v>36012.6</v>
          </cell>
        </row>
        <row r="4473">
          <cell r="B4473">
            <v>8302296</v>
          </cell>
          <cell r="C4473">
            <v>830</v>
          </cell>
          <cell r="D4473" t="str">
            <v>Derbyshire</v>
          </cell>
          <cell r="E4473">
            <v>2296</v>
          </cell>
          <cell r="F4473" t="str">
            <v>Abercrombie Primary School</v>
          </cell>
          <cell r="G4473" t="str">
            <v>Maintained</v>
          </cell>
          <cell r="H4473" t="str">
            <v>Community school</v>
          </cell>
          <cell r="I4473">
            <v>18803</v>
          </cell>
          <cell r="J4473">
            <v>32678.1</v>
          </cell>
        </row>
        <row r="4474">
          <cell r="B4474">
            <v>8302299</v>
          </cell>
          <cell r="C4474">
            <v>830</v>
          </cell>
          <cell r="D4474" t="str">
            <v>Derbyshire</v>
          </cell>
          <cell r="E4474">
            <v>2299</v>
          </cell>
          <cell r="F4474" t="str">
            <v>William Rhodes Primary &amp; Nursery School</v>
          </cell>
          <cell r="G4474" t="str">
            <v>Maintained</v>
          </cell>
          <cell r="H4474" t="str">
            <v>Community school</v>
          </cell>
          <cell r="I4474">
            <v>9078</v>
          </cell>
          <cell r="J4474">
            <v>11337.3</v>
          </cell>
        </row>
        <row r="4475">
          <cell r="B4475">
            <v>8302306</v>
          </cell>
          <cell r="C4475">
            <v>830</v>
          </cell>
          <cell r="D4475" t="str">
            <v>Derbyshire</v>
          </cell>
          <cell r="E4475">
            <v>2306</v>
          </cell>
          <cell r="F4475" t="str">
            <v>The Park Infant &amp; Nursery School</v>
          </cell>
          <cell r="G4475" t="str">
            <v>Maintained</v>
          </cell>
          <cell r="H4475" t="str">
            <v>Community school</v>
          </cell>
          <cell r="I4475">
            <v>29177</v>
          </cell>
          <cell r="J4475">
            <v>38235.599999999999</v>
          </cell>
        </row>
        <row r="4476">
          <cell r="B4476">
            <v>8302307</v>
          </cell>
          <cell r="C4476">
            <v>830</v>
          </cell>
          <cell r="D4476" t="str">
            <v>Derbyshire</v>
          </cell>
          <cell r="E4476">
            <v>2307</v>
          </cell>
          <cell r="F4476" t="str">
            <v>Brockwell Nursery and Infant School</v>
          </cell>
          <cell r="G4476" t="str">
            <v>Maintained</v>
          </cell>
          <cell r="H4476" t="str">
            <v>Community school</v>
          </cell>
          <cell r="I4476">
            <v>36309</v>
          </cell>
          <cell r="J4476">
            <v>61577.1</v>
          </cell>
        </row>
        <row r="4477">
          <cell r="B4477">
            <v>8302310</v>
          </cell>
          <cell r="C4477">
            <v>830</v>
          </cell>
          <cell r="D4477" t="str">
            <v>Derbyshire</v>
          </cell>
          <cell r="E4477">
            <v>2310</v>
          </cell>
          <cell r="F4477" t="str">
            <v>Dallimore Primary &amp; Nursery School</v>
          </cell>
          <cell r="G4477" t="str">
            <v>Maintained</v>
          </cell>
          <cell r="H4477" t="str">
            <v>Community school</v>
          </cell>
          <cell r="I4477">
            <v>18285</v>
          </cell>
          <cell r="J4477">
            <v>28676.699999999997</v>
          </cell>
        </row>
        <row r="4478">
          <cell r="B4478">
            <v>8302314</v>
          </cell>
          <cell r="C4478">
            <v>830</v>
          </cell>
          <cell r="D4478" t="str">
            <v>Derbyshire</v>
          </cell>
          <cell r="E4478">
            <v>2314</v>
          </cell>
          <cell r="F4478" t="str">
            <v>Mickley Infant School</v>
          </cell>
          <cell r="G4478" t="str">
            <v>Maintained</v>
          </cell>
          <cell r="H4478" t="str">
            <v>Community school</v>
          </cell>
          <cell r="I4478">
            <v>2724</v>
          </cell>
          <cell r="J4478">
            <v>6224.4</v>
          </cell>
        </row>
        <row r="4479">
          <cell r="B4479">
            <v>8302315</v>
          </cell>
          <cell r="C4479">
            <v>830</v>
          </cell>
          <cell r="D4479" t="str">
            <v>Derbyshire</v>
          </cell>
          <cell r="E4479">
            <v>2315</v>
          </cell>
          <cell r="F4479" t="str">
            <v>Eureka Primary School</v>
          </cell>
          <cell r="G4479" t="str">
            <v>Maintained</v>
          </cell>
          <cell r="H4479" t="str">
            <v>Community school</v>
          </cell>
          <cell r="I4479">
            <v>7911</v>
          </cell>
          <cell r="J4479">
            <v>15783.3</v>
          </cell>
        </row>
        <row r="4480">
          <cell r="B4480">
            <v>8302317</v>
          </cell>
          <cell r="C4480">
            <v>830</v>
          </cell>
          <cell r="D4480" t="str">
            <v>Derbyshire</v>
          </cell>
          <cell r="E4480">
            <v>2317</v>
          </cell>
          <cell r="F4480" t="str">
            <v>Ashbourne Primary School</v>
          </cell>
          <cell r="G4480" t="str">
            <v>Maintained</v>
          </cell>
          <cell r="H4480" t="str">
            <v>Community school</v>
          </cell>
          <cell r="I4480">
            <v>16080</v>
          </cell>
          <cell r="J4480">
            <v>22007.699999999997</v>
          </cell>
        </row>
        <row r="4481">
          <cell r="B4481">
            <v>8302321</v>
          </cell>
          <cell r="C4481">
            <v>830</v>
          </cell>
          <cell r="D4481" t="str">
            <v>Derbyshire</v>
          </cell>
          <cell r="E4481">
            <v>2321</v>
          </cell>
          <cell r="F4481" t="str">
            <v>Heath Fields Primary School</v>
          </cell>
          <cell r="G4481" t="str">
            <v>Maintained</v>
          </cell>
          <cell r="H4481" t="str">
            <v>Community school</v>
          </cell>
          <cell r="I4481">
            <v>16210</v>
          </cell>
          <cell r="J4481">
            <v>27787.499999999996</v>
          </cell>
        </row>
        <row r="4482">
          <cell r="B4482">
            <v>8302326</v>
          </cell>
          <cell r="C4482">
            <v>830</v>
          </cell>
          <cell r="D4482" t="str">
            <v>Derbyshire</v>
          </cell>
          <cell r="E4482">
            <v>2326</v>
          </cell>
          <cell r="F4482" t="str">
            <v>Holmesdale Infant School</v>
          </cell>
          <cell r="G4482" t="str">
            <v>Maintained</v>
          </cell>
          <cell r="H4482" t="str">
            <v>Community school</v>
          </cell>
          <cell r="I4482">
            <v>28918</v>
          </cell>
          <cell r="J4482">
            <v>44904.6</v>
          </cell>
        </row>
        <row r="4483">
          <cell r="B4483">
            <v>8302333</v>
          </cell>
          <cell r="C4483">
            <v>830</v>
          </cell>
          <cell r="D4483" t="str">
            <v>Derbyshire</v>
          </cell>
          <cell r="E4483">
            <v>2333</v>
          </cell>
          <cell r="F4483" t="str">
            <v>Ashbourne Hilltop Primary and Nursery School</v>
          </cell>
          <cell r="G4483" t="str">
            <v>Maintained</v>
          </cell>
          <cell r="H4483" t="str">
            <v>Community school</v>
          </cell>
          <cell r="I4483">
            <v>13098</v>
          </cell>
          <cell r="J4483">
            <v>18006.3</v>
          </cell>
        </row>
        <row r="4484">
          <cell r="B4484">
            <v>8302336</v>
          </cell>
          <cell r="C4484">
            <v>830</v>
          </cell>
          <cell r="D4484" t="str">
            <v>Derbyshire</v>
          </cell>
          <cell r="E4484">
            <v>2336</v>
          </cell>
          <cell r="F4484" t="str">
            <v>Copthorne Community Infant School</v>
          </cell>
          <cell r="G4484" t="str">
            <v>Maintained</v>
          </cell>
          <cell r="H4484" t="str">
            <v>Community school</v>
          </cell>
          <cell r="I4484">
            <v>14265</v>
          </cell>
          <cell r="J4484">
            <v>22674.6</v>
          </cell>
        </row>
        <row r="4485">
          <cell r="B4485">
            <v>8302338</v>
          </cell>
          <cell r="C4485">
            <v>830</v>
          </cell>
          <cell r="D4485" t="str">
            <v>Derbyshire</v>
          </cell>
          <cell r="E4485">
            <v>2338</v>
          </cell>
          <cell r="F4485" t="str">
            <v>Ashbrook Infant School</v>
          </cell>
          <cell r="G4485" t="str">
            <v>Maintained</v>
          </cell>
          <cell r="H4485" t="str">
            <v>Community school</v>
          </cell>
          <cell r="I4485">
            <v>24120</v>
          </cell>
          <cell r="J4485">
            <v>42903.899999999994</v>
          </cell>
        </row>
        <row r="4486">
          <cell r="B4486">
            <v>8302344</v>
          </cell>
          <cell r="C4486">
            <v>830</v>
          </cell>
          <cell r="D4486" t="str">
            <v>Derbyshire</v>
          </cell>
          <cell r="E4486">
            <v>2344</v>
          </cell>
          <cell r="F4486" t="str">
            <v>Duffield the Meadows Primary School</v>
          </cell>
          <cell r="G4486" t="str">
            <v>Maintained</v>
          </cell>
          <cell r="H4486" t="str">
            <v>Community school</v>
          </cell>
          <cell r="I4486">
            <v>26325</v>
          </cell>
          <cell r="J4486">
            <v>40458.6</v>
          </cell>
        </row>
        <row r="4487">
          <cell r="B4487">
            <v>8302351</v>
          </cell>
          <cell r="C4487">
            <v>830</v>
          </cell>
          <cell r="D4487" t="str">
            <v>Derbyshire</v>
          </cell>
          <cell r="E4487">
            <v>2351</v>
          </cell>
          <cell r="F4487" t="str">
            <v>Hadfield Infant School</v>
          </cell>
          <cell r="G4487" t="str">
            <v>Maintained</v>
          </cell>
          <cell r="H4487" t="str">
            <v>Community school</v>
          </cell>
          <cell r="I4487">
            <v>30085</v>
          </cell>
          <cell r="J4487">
            <v>47572.2</v>
          </cell>
        </row>
        <row r="4488">
          <cell r="B4488">
            <v>8302358</v>
          </cell>
          <cell r="C4488">
            <v>830</v>
          </cell>
          <cell r="D4488" t="str">
            <v>Derbyshire</v>
          </cell>
          <cell r="E4488">
            <v>2358</v>
          </cell>
          <cell r="F4488" t="str">
            <v>Lenthall Infant and Nursery School</v>
          </cell>
          <cell r="G4488" t="str">
            <v>Maintained</v>
          </cell>
          <cell r="H4488" t="str">
            <v>Community school</v>
          </cell>
          <cell r="I4488">
            <v>12838</v>
          </cell>
          <cell r="J4488">
            <v>22007.699999999997</v>
          </cell>
        </row>
        <row r="4489">
          <cell r="B4489">
            <v>8302359</v>
          </cell>
          <cell r="C4489">
            <v>830</v>
          </cell>
          <cell r="D4489" t="str">
            <v>Derbyshire</v>
          </cell>
          <cell r="E4489">
            <v>2359</v>
          </cell>
          <cell r="F4489" t="str">
            <v>Hunloke Park Primary School</v>
          </cell>
          <cell r="G4489" t="str">
            <v>Maintained</v>
          </cell>
          <cell r="H4489" t="str">
            <v>Community school</v>
          </cell>
          <cell r="I4489">
            <v>23342</v>
          </cell>
          <cell r="J4489">
            <v>43570.799999999996</v>
          </cell>
        </row>
        <row r="4490">
          <cell r="B4490">
            <v>8302362</v>
          </cell>
          <cell r="C4490">
            <v>830</v>
          </cell>
          <cell r="D4490" t="str">
            <v>Derbyshire</v>
          </cell>
          <cell r="E4490">
            <v>2362</v>
          </cell>
          <cell r="F4490" t="str">
            <v>Fairfield Infant and Nursery School</v>
          </cell>
          <cell r="G4490" t="str">
            <v>Maintained</v>
          </cell>
          <cell r="H4490" t="str">
            <v>Community school</v>
          </cell>
          <cell r="I4490">
            <v>23731</v>
          </cell>
          <cell r="J4490">
            <v>29788.199999999997</v>
          </cell>
        </row>
        <row r="4491">
          <cell r="B4491">
            <v>8302368</v>
          </cell>
          <cell r="C4491">
            <v>830</v>
          </cell>
          <cell r="D4491" t="str">
            <v>Derbyshire</v>
          </cell>
          <cell r="E4491">
            <v>2368</v>
          </cell>
          <cell r="F4491" t="str">
            <v>Willington Primary School</v>
          </cell>
          <cell r="G4491" t="str">
            <v>Maintained</v>
          </cell>
          <cell r="H4491" t="str">
            <v>Community school</v>
          </cell>
          <cell r="I4491">
            <v>19581</v>
          </cell>
          <cell r="J4491">
            <v>31788.899999999998</v>
          </cell>
        </row>
        <row r="4492">
          <cell r="B4492">
            <v>8302372</v>
          </cell>
          <cell r="C4492">
            <v>830</v>
          </cell>
          <cell r="D4492" t="str">
            <v>Derbyshire</v>
          </cell>
          <cell r="E4492">
            <v>2372</v>
          </cell>
          <cell r="F4492" t="str">
            <v>Norbriggs Primary School</v>
          </cell>
          <cell r="G4492" t="str">
            <v>Maintained</v>
          </cell>
          <cell r="H4492" t="str">
            <v>Community school</v>
          </cell>
          <cell r="I4492">
            <v>7133</v>
          </cell>
          <cell r="J4492">
            <v>12671.099999999999</v>
          </cell>
        </row>
        <row r="4493">
          <cell r="B4493">
            <v>8302373</v>
          </cell>
          <cell r="C4493">
            <v>830</v>
          </cell>
          <cell r="D4493" t="str">
            <v>Derbyshire</v>
          </cell>
          <cell r="E4493">
            <v>2373</v>
          </cell>
          <cell r="F4493" t="str">
            <v>Simmondley Primary School</v>
          </cell>
          <cell r="G4493" t="str">
            <v>Maintained</v>
          </cell>
          <cell r="H4493" t="str">
            <v>Community school</v>
          </cell>
          <cell r="I4493">
            <v>26843</v>
          </cell>
          <cell r="J4493">
            <v>49350.6</v>
          </cell>
        </row>
        <row r="4494">
          <cell r="B4494">
            <v>8302375</v>
          </cell>
          <cell r="C4494">
            <v>830</v>
          </cell>
          <cell r="D4494" t="str">
            <v>Derbyshire</v>
          </cell>
          <cell r="E4494">
            <v>2375</v>
          </cell>
          <cell r="F4494" t="str">
            <v>Larklands Infant School</v>
          </cell>
          <cell r="G4494" t="str">
            <v>Maintained</v>
          </cell>
          <cell r="H4494" t="str">
            <v>Community school</v>
          </cell>
          <cell r="I4494">
            <v>27751</v>
          </cell>
          <cell r="J4494">
            <v>39791.699999999997</v>
          </cell>
        </row>
        <row r="4495">
          <cell r="B4495">
            <v>8302377</v>
          </cell>
          <cell r="C4495">
            <v>830</v>
          </cell>
          <cell r="D4495" t="str">
            <v>Derbyshire</v>
          </cell>
          <cell r="E4495">
            <v>2377</v>
          </cell>
          <cell r="F4495" t="str">
            <v>Lons Infant School</v>
          </cell>
          <cell r="G4495" t="str">
            <v>Maintained</v>
          </cell>
          <cell r="H4495" t="str">
            <v>Community school</v>
          </cell>
          <cell r="I4495">
            <v>16340</v>
          </cell>
          <cell r="J4495">
            <v>27342.899999999998</v>
          </cell>
        </row>
        <row r="4496">
          <cell r="B4496">
            <v>8312405</v>
          </cell>
          <cell r="C4496">
            <v>831</v>
          </cell>
          <cell r="D4496" t="str">
            <v>Derby</v>
          </cell>
          <cell r="E4496">
            <v>2405</v>
          </cell>
          <cell r="F4496" t="str">
            <v>Becket Primary School</v>
          </cell>
          <cell r="G4496" t="str">
            <v>Maintained</v>
          </cell>
          <cell r="H4496" t="str">
            <v>Community school</v>
          </cell>
          <cell r="I4496">
            <v>13616</v>
          </cell>
          <cell r="J4496">
            <v>21563.1</v>
          </cell>
        </row>
        <row r="4497">
          <cell r="B4497">
            <v>8312409</v>
          </cell>
          <cell r="C4497">
            <v>831</v>
          </cell>
          <cell r="D4497" t="str">
            <v>Derby</v>
          </cell>
          <cell r="E4497">
            <v>2409</v>
          </cell>
          <cell r="F4497" t="str">
            <v>Dale Community Primary School</v>
          </cell>
          <cell r="G4497" t="str">
            <v>Maintained</v>
          </cell>
          <cell r="H4497" t="str">
            <v>Community school</v>
          </cell>
          <cell r="I4497">
            <v>37477</v>
          </cell>
          <cell r="J4497">
            <v>59798.7</v>
          </cell>
        </row>
        <row r="4498">
          <cell r="B4498">
            <v>8312424</v>
          </cell>
          <cell r="C4498">
            <v>831</v>
          </cell>
          <cell r="D4498" t="str">
            <v>Derby</v>
          </cell>
          <cell r="E4498">
            <v>2424</v>
          </cell>
          <cell r="F4498" t="str">
            <v>Pear Tree Infant School</v>
          </cell>
          <cell r="G4498" t="str">
            <v>Maintained</v>
          </cell>
          <cell r="H4498" t="str">
            <v>Community school</v>
          </cell>
          <cell r="I4498">
            <v>38255</v>
          </cell>
          <cell r="J4498">
            <v>48461.399999999994</v>
          </cell>
        </row>
        <row r="4499">
          <cell r="B4499">
            <v>8312429</v>
          </cell>
          <cell r="C4499">
            <v>831</v>
          </cell>
          <cell r="D4499" t="str">
            <v>Derby</v>
          </cell>
          <cell r="E4499">
            <v>2429</v>
          </cell>
          <cell r="F4499" t="str">
            <v>Rosehill Infant and Nursery School</v>
          </cell>
          <cell r="G4499" t="str">
            <v>Maintained</v>
          </cell>
          <cell r="H4499" t="str">
            <v>Community school</v>
          </cell>
          <cell r="I4499">
            <v>30863</v>
          </cell>
          <cell r="J4499">
            <v>42237</v>
          </cell>
        </row>
        <row r="4500">
          <cell r="B4500">
            <v>8312436</v>
          </cell>
          <cell r="C4500">
            <v>831</v>
          </cell>
          <cell r="D4500" t="str">
            <v>Derby</v>
          </cell>
          <cell r="E4500">
            <v>2436</v>
          </cell>
          <cell r="F4500" t="str">
            <v>Markeaton Primary School</v>
          </cell>
          <cell r="G4500" t="str">
            <v>Maintained</v>
          </cell>
          <cell r="H4500" t="str">
            <v>Community school</v>
          </cell>
          <cell r="I4500">
            <v>37606</v>
          </cell>
          <cell r="J4500">
            <v>63133.2</v>
          </cell>
        </row>
        <row r="4501">
          <cell r="B4501">
            <v>8312439</v>
          </cell>
          <cell r="C4501">
            <v>831</v>
          </cell>
          <cell r="D4501" t="str">
            <v>Derby</v>
          </cell>
          <cell r="E4501">
            <v>2439</v>
          </cell>
          <cell r="F4501" t="str">
            <v>Portway Infant School</v>
          </cell>
          <cell r="G4501" t="str">
            <v>Maintained</v>
          </cell>
          <cell r="H4501" t="str">
            <v>Community school</v>
          </cell>
          <cell r="I4501">
            <v>54594</v>
          </cell>
          <cell r="J4501">
            <v>86252.4</v>
          </cell>
        </row>
        <row r="4502">
          <cell r="B4502">
            <v>8312443</v>
          </cell>
          <cell r="C4502">
            <v>831</v>
          </cell>
          <cell r="D4502" t="str">
            <v>Derby</v>
          </cell>
          <cell r="E4502">
            <v>2443</v>
          </cell>
          <cell r="F4502" t="str">
            <v>Alvaston Infant and Nursery School</v>
          </cell>
          <cell r="G4502" t="str">
            <v>Maintained</v>
          </cell>
          <cell r="H4502" t="str">
            <v>Community school</v>
          </cell>
          <cell r="I4502">
            <v>46683</v>
          </cell>
          <cell r="J4502">
            <v>72469.799999999988</v>
          </cell>
        </row>
        <row r="4503">
          <cell r="B4503">
            <v>8312444</v>
          </cell>
          <cell r="C4503">
            <v>831</v>
          </cell>
          <cell r="D4503" t="str">
            <v>Derby</v>
          </cell>
          <cell r="E4503">
            <v>2444</v>
          </cell>
          <cell r="F4503" t="str">
            <v>Shelton Infant School</v>
          </cell>
          <cell r="G4503" t="str">
            <v>Maintained</v>
          </cell>
          <cell r="H4503" t="str">
            <v>Community school</v>
          </cell>
          <cell r="I4503">
            <v>32808</v>
          </cell>
          <cell r="J4503">
            <v>48905.999999999993</v>
          </cell>
        </row>
        <row r="4504">
          <cell r="B4504">
            <v>8312449</v>
          </cell>
          <cell r="C4504">
            <v>831</v>
          </cell>
          <cell r="D4504" t="str">
            <v>Derby</v>
          </cell>
          <cell r="E4504">
            <v>2449</v>
          </cell>
          <cell r="F4504" t="str">
            <v>Cavendish Close Infant School</v>
          </cell>
          <cell r="G4504" t="str">
            <v>Maintained</v>
          </cell>
          <cell r="H4504" t="str">
            <v>Community school</v>
          </cell>
          <cell r="I4504">
            <v>48758</v>
          </cell>
          <cell r="J4504">
            <v>71358.299999999988</v>
          </cell>
        </row>
        <row r="4505">
          <cell r="B4505">
            <v>8312452</v>
          </cell>
          <cell r="C4505">
            <v>831</v>
          </cell>
          <cell r="D4505" t="str">
            <v>Derby</v>
          </cell>
          <cell r="E4505">
            <v>2452</v>
          </cell>
          <cell r="F4505" t="str">
            <v>Meadow Farm Community Primary School</v>
          </cell>
          <cell r="G4505" t="str">
            <v>Maintained</v>
          </cell>
          <cell r="H4505" t="str">
            <v>Community school</v>
          </cell>
          <cell r="I4505">
            <v>10374</v>
          </cell>
          <cell r="J4505">
            <v>12671.099999999999</v>
          </cell>
        </row>
        <row r="4506">
          <cell r="B4506">
            <v>8312458</v>
          </cell>
          <cell r="C4506">
            <v>831</v>
          </cell>
          <cell r="D4506" t="str">
            <v>Derby</v>
          </cell>
          <cell r="E4506">
            <v>2458</v>
          </cell>
          <cell r="F4506" t="str">
            <v>Ridgeway Infant School</v>
          </cell>
          <cell r="G4506" t="str">
            <v>Maintained</v>
          </cell>
          <cell r="H4506" t="str">
            <v>Community school</v>
          </cell>
          <cell r="I4506">
            <v>44349</v>
          </cell>
          <cell r="J4506">
            <v>75804.299999999988</v>
          </cell>
        </row>
        <row r="4507">
          <cell r="B4507">
            <v>8312459</v>
          </cell>
          <cell r="C4507">
            <v>831</v>
          </cell>
          <cell r="D4507" t="str">
            <v>Derby</v>
          </cell>
          <cell r="E4507">
            <v>2459</v>
          </cell>
          <cell r="F4507" t="str">
            <v>Wren Park Primary School</v>
          </cell>
          <cell r="G4507" t="str">
            <v>Maintained</v>
          </cell>
          <cell r="H4507" t="str">
            <v>Community school</v>
          </cell>
          <cell r="I4507">
            <v>37866</v>
          </cell>
          <cell r="J4507">
            <v>64244.7</v>
          </cell>
        </row>
        <row r="4508">
          <cell r="B4508">
            <v>8312462</v>
          </cell>
          <cell r="C4508">
            <v>831</v>
          </cell>
          <cell r="D4508" t="str">
            <v>Derby</v>
          </cell>
          <cell r="E4508">
            <v>2462</v>
          </cell>
          <cell r="F4508" t="str">
            <v>Ravensdale Infant and Nursery School</v>
          </cell>
          <cell r="G4508" t="str">
            <v>Maintained</v>
          </cell>
          <cell r="H4508" t="str">
            <v>Community school</v>
          </cell>
          <cell r="I4508">
            <v>53297</v>
          </cell>
          <cell r="J4508">
            <v>79361.099999999991</v>
          </cell>
        </row>
        <row r="4509">
          <cell r="B4509">
            <v>8312469</v>
          </cell>
          <cell r="C4509">
            <v>831</v>
          </cell>
          <cell r="D4509" t="str">
            <v>Derby</v>
          </cell>
          <cell r="E4509">
            <v>2469</v>
          </cell>
          <cell r="F4509" t="str">
            <v>Silverhill Primary School</v>
          </cell>
          <cell r="G4509" t="str">
            <v>Maintained</v>
          </cell>
          <cell r="H4509" t="str">
            <v>Community school</v>
          </cell>
          <cell r="I4509">
            <v>45127</v>
          </cell>
          <cell r="J4509">
            <v>76915.799999999988</v>
          </cell>
        </row>
        <row r="4510">
          <cell r="B4510">
            <v>8312473</v>
          </cell>
          <cell r="C4510">
            <v>831</v>
          </cell>
          <cell r="D4510" t="str">
            <v>Derby</v>
          </cell>
          <cell r="E4510">
            <v>2473</v>
          </cell>
          <cell r="F4510" t="str">
            <v>Oakwood Infant and Nursery School</v>
          </cell>
          <cell r="G4510" t="str">
            <v>Maintained</v>
          </cell>
          <cell r="H4510" t="str">
            <v>Community school</v>
          </cell>
          <cell r="I4510">
            <v>42923</v>
          </cell>
          <cell r="J4510">
            <v>74025.899999999994</v>
          </cell>
        </row>
        <row r="4511">
          <cell r="B4511">
            <v>8312505</v>
          </cell>
          <cell r="C4511">
            <v>831</v>
          </cell>
          <cell r="D4511" t="str">
            <v>Derby</v>
          </cell>
          <cell r="E4511">
            <v>2505</v>
          </cell>
          <cell r="F4511" t="str">
            <v>Redwood Primary School</v>
          </cell>
          <cell r="G4511" t="str">
            <v>Maintained</v>
          </cell>
          <cell r="H4511" t="str">
            <v>Community school</v>
          </cell>
          <cell r="I4511">
            <v>33586</v>
          </cell>
          <cell r="J4511">
            <v>49572.899999999994</v>
          </cell>
        </row>
        <row r="4512">
          <cell r="B4512">
            <v>8302511</v>
          </cell>
          <cell r="C4512">
            <v>830</v>
          </cell>
          <cell r="D4512" t="str">
            <v>Derbyshire</v>
          </cell>
          <cell r="E4512">
            <v>2511</v>
          </cell>
          <cell r="F4512" t="str">
            <v>Heage Primary School</v>
          </cell>
          <cell r="G4512" t="str">
            <v>Maintained</v>
          </cell>
          <cell r="H4512" t="str">
            <v>Community school</v>
          </cell>
          <cell r="I4512">
            <v>17118</v>
          </cell>
          <cell r="J4512">
            <v>29343.599999999999</v>
          </cell>
        </row>
        <row r="4513">
          <cell r="B4513">
            <v>8302618</v>
          </cell>
          <cell r="C4513">
            <v>830</v>
          </cell>
          <cell r="D4513" t="str">
            <v>Derbyshire</v>
          </cell>
          <cell r="E4513">
            <v>2618</v>
          </cell>
          <cell r="F4513" t="str">
            <v>Stenson Fields Primary Community School</v>
          </cell>
          <cell r="G4513" t="str">
            <v>Maintained</v>
          </cell>
          <cell r="H4513" t="str">
            <v>Community school</v>
          </cell>
          <cell r="I4513">
            <v>29955</v>
          </cell>
          <cell r="J4513">
            <v>49128.299999999996</v>
          </cell>
        </row>
        <row r="4514">
          <cell r="B4514">
            <v>8302622</v>
          </cell>
          <cell r="C4514">
            <v>830</v>
          </cell>
          <cell r="D4514" t="str">
            <v>Derbyshire</v>
          </cell>
          <cell r="E4514">
            <v>2622</v>
          </cell>
          <cell r="F4514" t="str">
            <v>Long Row Primary School</v>
          </cell>
          <cell r="G4514" t="str">
            <v>Maintained</v>
          </cell>
          <cell r="H4514" t="str">
            <v>Community school</v>
          </cell>
          <cell r="I4514">
            <v>21916</v>
          </cell>
          <cell r="J4514">
            <v>33567.299999999996</v>
          </cell>
        </row>
        <row r="4515">
          <cell r="B4515">
            <v>8302623</v>
          </cell>
          <cell r="C4515">
            <v>830</v>
          </cell>
          <cell r="D4515" t="str">
            <v>Derbyshire</v>
          </cell>
          <cell r="E4515">
            <v>2623</v>
          </cell>
          <cell r="F4515" t="str">
            <v>Ambergate Primary School</v>
          </cell>
          <cell r="G4515" t="str">
            <v>Maintained</v>
          </cell>
          <cell r="H4515" t="str">
            <v>Community school</v>
          </cell>
          <cell r="I4515">
            <v>9596</v>
          </cell>
          <cell r="J4515">
            <v>15338.699999999999</v>
          </cell>
        </row>
        <row r="4516">
          <cell r="B4516">
            <v>8302624</v>
          </cell>
          <cell r="C4516">
            <v>830</v>
          </cell>
          <cell r="D4516" t="str">
            <v>Derbyshire</v>
          </cell>
          <cell r="E4516">
            <v>2624</v>
          </cell>
          <cell r="F4516" t="str">
            <v>Pottery Primary School</v>
          </cell>
          <cell r="G4516" t="str">
            <v>Maintained</v>
          </cell>
          <cell r="H4516" t="str">
            <v>Community school</v>
          </cell>
          <cell r="I4516">
            <v>28140</v>
          </cell>
          <cell r="J4516">
            <v>47127.6</v>
          </cell>
        </row>
        <row r="4517">
          <cell r="B4517">
            <v>8302625</v>
          </cell>
          <cell r="C4517">
            <v>830</v>
          </cell>
          <cell r="D4517" t="str">
            <v>Derbyshire</v>
          </cell>
          <cell r="E4517">
            <v>2625</v>
          </cell>
          <cell r="F4517" t="str">
            <v>Milford Primary School</v>
          </cell>
          <cell r="G4517" t="str">
            <v>Maintained</v>
          </cell>
          <cell r="H4517" t="str">
            <v>Community school</v>
          </cell>
          <cell r="I4517">
            <v>8429</v>
          </cell>
          <cell r="J4517">
            <v>13560.3</v>
          </cell>
        </row>
        <row r="4518">
          <cell r="B4518">
            <v>8302626</v>
          </cell>
          <cell r="C4518">
            <v>830</v>
          </cell>
          <cell r="D4518" t="str">
            <v>Derbyshire</v>
          </cell>
          <cell r="E4518">
            <v>2626</v>
          </cell>
          <cell r="F4518" t="str">
            <v>Herbert Strutt Primary School</v>
          </cell>
          <cell r="G4518" t="str">
            <v>Maintained</v>
          </cell>
          <cell r="H4518" t="str">
            <v>Community school</v>
          </cell>
          <cell r="I4518">
            <v>15432</v>
          </cell>
          <cell r="J4518">
            <v>25119.899999999998</v>
          </cell>
        </row>
        <row r="4519">
          <cell r="B4519">
            <v>8312627</v>
          </cell>
          <cell r="C4519">
            <v>831</v>
          </cell>
          <cell r="D4519" t="str">
            <v>Derby</v>
          </cell>
          <cell r="E4519">
            <v>2627</v>
          </cell>
          <cell r="F4519" t="str">
            <v>Mickleover Primary School</v>
          </cell>
          <cell r="G4519" t="str">
            <v>Maintained</v>
          </cell>
          <cell r="H4519" t="str">
            <v>Community school</v>
          </cell>
          <cell r="I4519">
            <v>40848</v>
          </cell>
          <cell r="J4519">
            <v>70246.799999999988</v>
          </cell>
        </row>
        <row r="4520">
          <cell r="B4520">
            <v>8302631</v>
          </cell>
          <cell r="C4520">
            <v>830</v>
          </cell>
          <cell r="D4520" t="str">
            <v>Derbyshire</v>
          </cell>
          <cell r="E4520">
            <v>2631</v>
          </cell>
          <cell r="F4520" t="str">
            <v>Hollingwood Primary School</v>
          </cell>
          <cell r="G4520" t="str">
            <v>Maintained</v>
          </cell>
          <cell r="H4520" t="str">
            <v>Community school</v>
          </cell>
          <cell r="I4520">
            <v>22953</v>
          </cell>
          <cell r="J4520">
            <v>36012.6</v>
          </cell>
        </row>
        <row r="4521">
          <cell r="B4521">
            <v>8303002</v>
          </cell>
          <cell r="C4521">
            <v>830</v>
          </cell>
          <cell r="D4521" t="str">
            <v>Derbyshire</v>
          </cell>
          <cell r="E4521">
            <v>3002</v>
          </cell>
          <cell r="F4521" t="str">
            <v>St Oswald's CofE Primary School</v>
          </cell>
          <cell r="G4521" t="str">
            <v>Maintained</v>
          </cell>
          <cell r="H4521" t="str">
            <v>Voluntary controlled school</v>
          </cell>
          <cell r="I4521">
            <v>15432</v>
          </cell>
          <cell r="J4521">
            <v>25342.199999999997</v>
          </cell>
        </row>
        <row r="4522">
          <cell r="B4522">
            <v>8303007</v>
          </cell>
          <cell r="C4522">
            <v>830</v>
          </cell>
          <cell r="D4522" t="str">
            <v>Derbyshire</v>
          </cell>
          <cell r="E4522">
            <v>3007</v>
          </cell>
          <cell r="F4522" t="str">
            <v>Barlow CofE Primary School</v>
          </cell>
          <cell r="G4522" t="str">
            <v>Maintained</v>
          </cell>
          <cell r="H4522" t="str">
            <v>Voluntary controlled school</v>
          </cell>
          <cell r="I4522">
            <v>5966</v>
          </cell>
          <cell r="J4522">
            <v>8447.4</v>
          </cell>
        </row>
        <row r="4523">
          <cell r="B4523">
            <v>8303008</v>
          </cell>
          <cell r="C4523">
            <v>830</v>
          </cell>
          <cell r="D4523" t="str">
            <v>Derbyshire</v>
          </cell>
          <cell r="E4523">
            <v>3008</v>
          </cell>
          <cell r="F4523" t="str">
            <v>Sale and Davys Church of England Primary School</v>
          </cell>
          <cell r="G4523" t="str">
            <v>Maintained</v>
          </cell>
          <cell r="H4523" t="str">
            <v>Voluntary controlled school</v>
          </cell>
          <cell r="I4523">
            <v>9985</v>
          </cell>
          <cell r="J4523">
            <v>15116.4</v>
          </cell>
        </row>
        <row r="4524">
          <cell r="B4524">
            <v>8303009</v>
          </cell>
          <cell r="C4524">
            <v>830</v>
          </cell>
          <cell r="D4524" t="str">
            <v>Derbyshire</v>
          </cell>
          <cell r="E4524">
            <v>3009</v>
          </cell>
          <cell r="F4524" t="str">
            <v>St Anne's CofE Primary School</v>
          </cell>
          <cell r="G4524" t="str">
            <v>Maintained</v>
          </cell>
          <cell r="H4524" t="str">
            <v>Voluntary controlled school</v>
          </cell>
          <cell r="I4524">
            <v>12579</v>
          </cell>
          <cell r="J4524">
            <v>24230.699999999997</v>
          </cell>
        </row>
        <row r="4525">
          <cell r="B4525">
            <v>8303015</v>
          </cell>
          <cell r="C4525">
            <v>830</v>
          </cell>
          <cell r="D4525" t="str">
            <v>Derbyshire</v>
          </cell>
          <cell r="E4525">
            <v>3015</v>
          </cell>
          <cell r="F4525" t="str">
            <v>Bradley CofE Primary School</v>
          </cell>
          <cell r="G4525" t="str">
            <v>Maintained</v>
          </cell>
          <cell r="H4525" t="str">
            <v>Voluntary controlled school</v>
          </cell>
          <cell r="I4525">
            <v>4280</v>
          </cell>
          <cell r="J4525">
            <v>5557.5</v>
          </cell>
        </row>
        <row r="4526">
          <cell r="B4526">
            <v>8303016</v>
          </cell>
          <cell r="C4526">
            <v>830</v>
          </cell>
          <cell r="D4526" t="str">
            <v>Derbyshire</v>
          </cell>
          <cell r="E4526">
            <v>3016</v>
          </cell>
          <cell r="F4526" t="str">
            <v>Bradwell CofE (Controlled) Infant School</v>
          </cell>
          <cell r="G4526" t="str">
            <v>Maintained</v>
          </cell>
          <cell r="H4526" t="str">
            <v>Voluntary controlled school</v>
          </cell>
          <cell r="I4526">
            <v>6225</v>
          </cell>
          <cell r="J4526">
            <v>12448.8</v>
          </cell>
        </row>
        <row r="4527">
          <cell r="B4527">
            <v>8303017</v>
          </cell>
          <cell r="C4527">
            <v>830</v>
          </cell>
          <cell r="D4527" t="str">
            <v>Derbyshire</v>
          </cell>
          <cell r="E4527">
            <v>3017</v>
          </cell>
          <cell r="F4527" t="str">
            <v>Brailsford CofE Primary School</v>
          </cell>
          <cell r="G4527" t="str">
            <v>Maintained</v>
          </cell>
          <cell r="H4527" t="str">
            <v>Voluntary controlled school</v>
          </cell>
          <cell r="I4527">
            <v>11153</v>
          </cell>
          <cell r="J4527">
            <v>20007</v>
          </cell>
        </row>
        <row r="4528">
          <cell r="B4528">
            <v>8303018</v>
          </cell>
          <cell r="C4528">
            <v>830</v>
          </cell>
          <cell r="D4528" t="str">
            <v>Derbyshire</v>
          </cell>
          <cell r="E4528">
            <v>3018</v>
          </cell>
          <cell r="F4528" t="str">
            <v>Breadsall CofE VC Primary School</v>
          </cell>
          <cell r="G4528" t="str">
            <v>Maintained</v>
          </cell>
          <cell r="H4528" t="str">
            <v>Voluntary controlled school</v>
          </cell>
          <cell r="I4528">
            <v>12060</v>
          </cell>
          <cell r="J4528">
            <v>21118.5</v>
          </cell>
        </row>
        <row r="4529">
          <cell r="B4529">
            <v>8303022</v>
          </cell>
          <cell r="C4529">
            <v>830</v>
          </cell>
          <cell r="D4529" t="str">
            <v>Derbyshire</v>
          </cell>
          <cell r="E4529">
            <v>3022</v>
          </cell>
          <cell r="F4529" t="str">
            <v>Castleton CofE Primary School</v>
          </cell>
          <cell r="G4529" t="str">
            <v>Maintained</v>
          </cell>
          <cell r="H4529" t="str">
            <v>Voluntary controlled school</v>
          </cell>
          <cell r="I4529">
            <v>0</v>
          </cell>
          <cell r="J4529">
            <v>4223.7</v>
          </cell>
        </row>
        <row r="4530">
          <cell r="B4530">
            <v>8303024</v>
          </cell>
          <cell r="C4530">
            <v>830</v>
          </cell>
          <cell r="D4530" t="str">
            <v>Derbyshire</v>
          </cell>
          <cell r="E4530">
            <v>3024</v>
          </cell>
          <cell r="F4530" t="str">
            <v>Dove Holes CofE Primary School</v>
          </cell>
          <cell r="G4530" t="str">
            <v>Maintained</v>
          </cell>
          <cell r="H4530" t="str">
            <v>Voluntary controlled school</v>
          </cell>
          <cell r="I4530">
            <v>6095</v>
          </cell>
          <cell r="J4530">
            <v>9336.5999999999985</v>
          </cell>
        </row>
        <row r="4531">
          <cell r="B4531">
            <v>8303026</v>
          </cell>
          <cell r="C4531">
            <v>830</v>
          </cell>
          <cell r="D4531" t="str">
            <v>Derbyshire</v>
          </cell>
          <cell r="E4531">
            <v>3026</v>
          </cell>
          <cell r="F4531" t="str">
            <v>Clifton CofE Primary School</v>
          </cell>
          <cell r="G4531" t="str">
            <v>Maintained</v>
          </cell>
          <cell r="H4531" t="str">
            <v>Voluntary controlled school</v>
          </cell>
          <cell r="I4531">
            <v>7262</v>
          </cell>
          <cell r="J4531">
            <v>15116.4</v>
          </cell>
        </row>
        <row r="4532">
          <cell r="B4532">
            <v>8303027</v>
          </cell>
          <cell r="C4532">
            <v>830</v>
          </cell>
          <cell r="D4532" t="str">
            <v>Derbyshire</v>
          </cell>
          <cell r="E4532">
            <v>3027</v>
          </cell>
          <cell r="F4532" t="str">
            <v>Coton-in-the-Elms Cof E Primary School</v>
          </cell>
          <cell r="G4532" t="str">
            <v>Maintained</v>
          </cell>
          <cell r="H4532" t="str">
            <v>Voluntary controlled school</v>
          </cell>
          <cell r="I4532">
            <v>14394</v>
          </cell>
          <cell r="J4532">
            <v>22452.3</v>
          </cell>
        </row>
        <row r="4533">
          <cell r="B4533">
            <v>8303030</v>
          </cell>
          <cell r="C4533">
            <v>830</v>
          </cell>
          <cell r="D4533" t="str">
            <v>Derbyshire</v>
          </cell>
          <cell r="E4533">
            <v>3030</v>
          </cell>
          <cell r="F4533" t="str">
            <v>Edale CofE Primary School</v>
          </cell>
          <cell r="G4533" t="str">
            <v>Maintained</v>
          </cell>
          <cell r="H4533" t="str">
            <v>Voluntary controlled school</v>
          </cell>
          <cell r="I4533">
            <v>1557</v>
          </cell>
          <cell r="J4533">
            <v>4001.3999999999996</v>
          </cell>
        </row>
        <row r="4534">
          <cell r="B4534">
            <v>8303032</v>
          </cell>
          <cell r="C4534">
            <v>830</v>
          </cell>
          <cell r="D4534" t="str">
            <v>Derbyshire</v>
          </cell>
          <cell r="E4534">
            <v>3032</v>
          </cell>
          <cell r="F4534" t="str">
            <v>Creswell CofE Controlled Infant and Nursery</v>
          </cell>
          <cell r="G4534" t="str">
            <v>Maintained</v>
          </cell>
          <cell r="H4534" t="str">
            <v>Voluntary controlled school</v>
          </cell>
          <cell r="I4534">
            <v>23601</v>
          </cell>
          <cell r="J4534">
            <v>32678.1</v>
          </cell>
        </row>
        <row r="4535">
          <cell r="B4535">
            <v>8303033</v>
          </cell>
          <cell r="C4535">
            <v>830</v>
          </cell>
          <cell r="D4535" t="str">
            <v>Derbyshire</v>
          </cell>
          <cell r="E4535">
            <v>3033</v>
          </cell>
          <cell r="F4535" t="str">
            <v>Elton CofE Primary School</v>
          </cell>
          <cell r="G4535" t="str">
            <v>Maintained</v>
          </cell>
          <cell r="H4535" t="str">
            <v>Voluntary controlled school</v>
          </cell>
          <cell r="I4535">
            <v>1427</v>
          </cell>
          <cell r="J4535">
            <v>1556.1</v>
          </cell>
        </row>
        <row r="4536">
          <cell r="B4536">
            <v>8303034</v>
          </cell>
          <cell r="C4536">
            <v>830</v>
          </cell>
          <cell r="D4536" t="str">
            <v>Derbyshire</v>
          </cell>
          <cell r="E4536">
            <v>3034</v>
          </cell>
          <cell r="F4536" t="str">
            <v>Eyam CofE Primary School</v>
          </cell>
          <cell r="G4536" t="str">
            <v>Maintained</v>
          </cell>
          <cell r="H4536" t="str">
            <v>Voluntary controlled school</v>
          </cell>
          <cell r="I4536">
            <v>4669</v>
          </cell>
          <cell r="J4536">
            <v>8892</v>
          </cell>
        </row>
        <row r="4537">
          <cell r="B4537">
            <v>8303035</v>
          </cell>
          <cell r="C4537">
            <v>830</v>
          </cell>
          <cell r="D4537" t="str">
            <v>Derbyshire</v>
          </cell>
          <cell r="E4537">
            <v>3035</v>
          </cell>
          <cell r="F4537" t="str">
            <v>St Luke's CofE Primary School</v>
          </cell>
          <cell r="G4537" t="str">
            <v>Maintained</v>
          </cell>
          <cell r="H4537" t="str">
            <v>Voluntary controlled school</v>
          </cell>
          <cell r="I4537">
            <v>17896</v>
          </cell>
          <cell r="J4537">
            <v>28898.999999999996</v>
          </cell>
        </row>
        <row r="4538">
          <cell r="B4538">
            <v>8303036</v>
          </cell>
          <cell r="C4538">
            <v>830</v>
          </cell>
          <cell r="D4538" t="str">
            <v>Derbyshire</v>
          </cell>
          <cell r="E4538">
            <v>3036</v>
          </cell>
          <cell r="F4538" t="str">
            <v>Whitfield St James' CofE (VC) Primary School</v>
          </cell>
          <cell r="G4538" t="str">
            <v>Maintained</v>
          </cell>
          <cell r="H4538" t="str">
            <v>Voluntary controlled school</v>
          </cell>
          <cell r="I4538">
            <v>19970</v>
          </cell>
          <cell r="J4538">
            <v>34011.899999999994</v>
          </cell>
        </row>
        <row r="4539">
          <cell r="B4539">
            <v>8303037</v>
          </cell>
          <cell r="C4539">
            <v>830</v>
          </cell>
          <cell r="D4539" t="str">
            <v>Derbyshire</v>
          </cell>
          <cell r="E4539">
            <v>3037</v>
          </cell>
          <cell r="F4539" t="str">
            <v>Great Hucklow CE Primary</v>
          </cell>
          <cell r="G4539" t="str">
            <v>Maintained</v>
          </cell>
          <cell r="H4539" t="str">
            <v>Voluntary controlled school</v>
          </cell>
          <cell r="I4539">
            <v>1038</v>
          </cell>
          <cell r="J4539">
            <v>3112.2</v>
          </cell>
        </row>
        <row r="4540">
          <cell r="B4540">
            <v>8303038</v>
          </cell>
          <cell r="C4540">
            <v>830</v>
          </cell>
          <cell r="D4540" t="str">
            <v>Derbyshire</v>
          </cell>
          <cell r="E4540">
            <v>3038</v>
          </cell>
          <cell r="F4540" t="str">
            <v>Rowsley CofE (Controlled) Primary School</v>
          </cell>
          <cell r="G4540" t="str">
            <v>Maintained</v>
          </cell>
          <cell r="H4540" t="str">
            <v>Voluntary controlled school</v>
          </cell>
          <cell r="I4540">
            <v>5447</v>
          </cell>
          <cell r="J4540">
            <v>8225.0999999999985</v>
          </cell>
        </row>
        <row r="4541">
          <cell r="B4541">
            <v>8303039</v>
          </cell>
          <cell r="C4541">
            <v>830</v>
          </cell>
          <cell r="D4541" t="str">
            <v>Derbyshire</v>
          </cell>
          <cell r="E4541">
            <v>3039</v>
          </cell>
          <cell r="F4541" t="str">
            <v>Earl Sterndale CofE Primary School</v>
          </cell>
          <cell r="G4541" t="str">
            <v>Maintained</v>
          </cell>
          <cell r="H4541" t="str">
            <v>Voluntary controlled school</v>
          </cell>
          <cell r="I4541">
            <v>3502</v>
          </cell>
          <cell r="J4541">
            <v>3556.7999999999997</v>
          </cell>
        </row>
        <row r="4542">
          <cell r="B4542">
            <v>8303040</v>
          </cell>
          <cell r="C4542">
            <v>830</v>
          </cell>
          <cell r="D4542" t="str">
            <v>Derbyshire</v>
          </cell>
          <cell r="E4542">
            <v>3040</v>
          </cell>
          <cell r="F4542" t="str">
            <v>Biggin CofE Primary School</v>
          </cell>
          <cell r="G4542" t="str">
            <v>Maintained</v>
          </cell>
          <cell r="H4542" t="str">
            <v>Voluntary controlled school</v>
          </cell>
          <cell r="I4542">
            <v>1686</v>
          </cell>
          <cell r="J4542">
            <v>3556.7999999999997</v>
          </cell>
        </row>
        <row r="4543">
          <cell r="B4543">
            <v>8303041</v>
          </cell>
          <cell r="C4543">
            <v>830</v>
          </cell>
          <cell r="D4543" t="str">
            <v>Derbyshire</v>
          </cell>
          <cell r="E4543">
            <v>3041</v>
          </cell>
          <cell r="F4543" t="str">
            <v>Hartington CofE Primary School</v>
          </cell>
          <cell r="G4543" t="str">
            <v>Maintained</v>
          </cell>
          <cell r="H4543" t="str">
            <v>Voluntary controlled school</v>
          </cell>
          <cell r="I4543">
            <v>2724</v>
          </cell>
          <cell r="J4543">
            <v>4001.3999999999996</v>
          </cell>
        </row>
        <row r="4544">
          <cell r="B4544">
            <v>8303042</v>
          </cell>
          <cell r="C4544">
            <v>830</v>
          </cell>
          <cell r="D4544" t="str">
            <v>Derbyshire</v>
          </cell>
          <cell r="E4544">
            <v>3042</v>
          </cell>
          <cell r="F4544" t="str">
            <v>Hartshorne CofE Primary School</v>
          </cell>
          <cell r="G4544" t="str">
            <v>Maintained</v>
          </cell>
          <cell r="H4544" t="str">
            <v>Voluntary controlled school</v>
          </cell>
          <cell r="I4544">
            <v>9467</v>
          </cell>
          <cell r="J4544">
            <v>16894.8</v>
          </cell>
        </row>
        <row r="4545">
          <cell r="B4545">
            <v>8303046</v>
          </cell>
          <cell r="C4545">
            <v>830</v>
          </cell>
          <cell r="D4545" t="str">
            <v>Derbyshire</v>
          </cell>
          <cell r="E4545">
            <v>3046</v>
          </cell>
          <cell r="F4545" t="str">
            <v>Corfield CofE Infant School</v>
          </cell>
          <cell r="G4545" t="str">
            <v>Maintained</v>
          </cell>
          <cell r="H4545" t="str">
            <v>Voluntary controlled school</v>
          </cell>
          <cell r="I4545">
            <v>17636</v>
          </cell>
          <cell r="J4545">
            <v>27120.6</v>
          </cell>
        </row>
        <row r="4546">
          <cell r="B4546">
            <v>8303048</v>
          </cell>
          <cell r="C4546">
            <v>830</v>
          </cell>
          <cell r="D4546" t="str">
            <v>Derbyshire</v>
          </cell>
          <cell r="E4546">
            <v>3048</v>
          </cell>
          <cell r="F4546" t="str">
            <v>Langley Mill Church of England Infant School and Nursery</v>
          </cell>
          <cell r="G4546" t="str">
            <v>Maintained</v>
          </cell>
          <cell r="H4546" t="str">
            <v>Voluntary controlled school</v>
          </cell>
          <cell r="I4546">
            <v>12709</v>
          </cell>
          <cell r="J4546">
            <v>23119.199999999997</v>
          </cell>
        </row>
        <row r="4547">
          <cell r="B4547">
            <v>8303055</v>
          </cell>
          <cell r="C4547">
            <v>830</v>
          </cell>
          <cell r="D4547" t="str">
            <v>Derbyshire</v>
          </cell>
          <cell r="E4547">
            <v>3055</v>
          </cell>
          <cell r="F4547" t="str">
            <v>Horsley CofE (Controlled) Primary School</v>
          </cell>
          <cell r="G4547" t="str">
            <v>Maintained</v>
          </cell>
          <cell r="H4547" t="str">
            <v>Voluntary controlled school</v>
          </cell>
          <cell r="I4547">
            <v>12190</v>
          </cell>
          <cell r="J4547">
            <v>17117.099999999999</v>
          </cell>
        </row>
        <row r="4548">
          <cell r="B4548">
            <v>8303056</v>
          </cell>
          <cell r="C4548">
            <v>830</v>
          </cell>
          <cell r="D4548" t="str">
            <v>Derbyshire</v>
          </cell>
          <cell r="E4548">
            <v>3056</v>
          </cell>
          <cell r="F4548" t="str">
            <v>Hulland CofE Primary School</v>
          </cell>
          <cell r="G4548" t="str">
            <v>Maintained</v>
          </cell>
          <cell r="H4548" t="str">
            <v>Voluntary controlled school</v>
          </cell>
          <cell r="I4548">
            <v>6095</v>
          </cell>
          <cell r="J4548">
            <v>10003.5</v>
          </cell>
        </row>
        <row r="4549">
          <cell r="B4549">
            <v>8303060</v>
          </cell>
          <cell r="C4549">
            <v>830</v>
          </cell>
          <cell r="D4549" t="str">
            <v>Derbyshire</v>
          </cell>
          <cell r="E4549">
            <v>3060</v>
          </cell>
          <cell r="F4549" t="str">
            <v>Kirk Ireton C of E Primary School</v>
          </cell>
          <cell r="G4549" t="str">
            <v>Maintained</v>
          </cell>
          <cell r="H4549" t="str">
            <v>Voluntary controlled school</v>
          </cell>
          <cell r="I4549">
            <v>2983</v>
          </cell>
          <cell r="J4549">
            <v>6668.9999999999991</v>
          </cell>
        </row>
        <row r="4550">
          <cell r="B4550">
            <v>8303061</v>
          </cell>
          <cell r="C4550">
            <v>830</v>
          </cell>
          <cell r="D4550" t="str">
            <v>Derbyshire</v>
          </cell>
          <cell r="E4550">
            <v>3061</v>
          </cell>
          <cell r="F4550" t="str">
            <v>Kirk Langley CofE Primary School</v>
          </cell>
          <cell r="G4550" t="str">
            <v>Maintained</v>
          </cell>
          <cell r="H4550" t="str">
            <v>Voluntary controlled school</v>
          </cell>
          <cell r="I4550">
            <v>10374</v>
          </cell>
          <cell r="J4550">
            <v>17561.699999999997</v>
          </cell>
        </row>
        <row r="4551">
          <cell r="B4551">
            <v>8303062</v>
          </cell>
          <cell r="C4551">
            <v>830</v>
          </cell>
          <cell r="D4551" t="str">
            <v>Derbyshire</v>
          </cell>
          <cell r="E4551">
            <v>3062</v>
          </cell>
          <cell r="F4551" t="str">
            <v>Kniveton CofE Primary School</v>
          </cell>
          <cell r="G4551" t="str">
            <v>Maintained</v>
          </cell>
          <cell r="H4551" t="str">
            <v>Voluntary controlled school</v>
          </cell>
          <cell r="I4551">
            <v>5706</v>
          </cell>
          <cell r="J4551">
            <v>9558.9</v>
          </cell>
        </row>
        <row r="4552">
          <cell r="B4552">
            <v>8303065</v>
          </cell>
          <cell r="C4552">
            <v>830</v>
          </cell>
          <cell r="D4552" t="str">
            <v>Derbyshire</v>
          </cell>
          <cell r="E4552">
            <v>3065</v>
          </cell>
          <cell r="F4552" t="str">
            <v>Mapperley CofE Controlled Primary School</v>
          </cell>
          <cell r="G4552" t="str">
            <v>Maintained</v>
          </cell>
          <cell r="H4552" t="str">
            <v>Voluntary controlled school</v>
          </cell>
          <cell r="I4552">
            <v>6744</v>
          </cell>
          <cell r="J4552">
            <v>10892.699999999999</v>
          </cell>
        </row>
        <row r="4553">
          <cell r="B4553">
            <v>8303069</v>
          </cell>
          <cell r="C4553">
            <v>830</v>
          </cell>
          <cell r="D4553" t="str">
            <v>Derbyshire</v>
          </cell>
          <cell r="E4553">
            <v>3069</v>
          </cell>
          <cell r="F4553" t="str">
            <v>Cromford Church of England Primary School</v>
          </cell>
          <cell r="G4553" t="str">
            <v>Maintained</v>
          </cell>
          <cell r="H4553" t="str">
            <v>Voluntary controlled school</v>
          </cell>
          <cell r="I4553">
            <v>7392</v>
          </cell>
          <cell r="J4553">
            <v>9336.5999999999985</v>
          </cell>
        </row>
        <row r="4554">
          <cell r="B4554">
            <v>8303070</v>
          </cell>
          <cell r="C4554">
            <v>830</v>
          </cell>
          <cell r="D4554" t="str">
            <v>Derbyshire</v>
          </cell>
          <cell r="E4554">
            <v>3070</v>
          </cell>
          <cell r="F4554" t="str">
            <v>Matlock Bath Holy Trinity CofE Controlled Primary School</v>
          </cell>
          <cell r="G4554" t="str">
            <v>Maintained</v>
          </cell>
          <cell r="H4554" t="str">
            <v>Voluntary controlled school</v>
          </cell>
          <cell r="I4554">
            <v>4150</v>
          </cell>
          <cell r="J4554">
            <v>9558.9</v>
          </cell>
        </row>
        <row r="4555">
          <cell r="B4555">
            <v>8303071</v>
          </cell>
          <cell r="C4555">
            <v>830</v>
          </cell>
          <cell r="D4555" t="str">
            <v>Derbyshire</v>
          </cell>
          <cell r="E4555">
            <v>3071</v>
          </cell>
          <cell r="F4555" t="str">
            <v>South Darley CofE Primary School</v>
          </cell>
          <cell r="G4555" t="str">
            <v>Maintained</v>
          </cell>
          <cell r="H4555" t="str">
            <v>Voluntary controlled school</v>
          </cell>
          <cell r="I4555">
            <v>5966</v>
          </cell>
          <cell r="J4555">
            <v>9336.5999999999985</v>
          </cell>
        </row>
        <row r="4556">
          <cell r="B4556">
            <v>8303073</v>
          </cell>
          <cell r="C4556">
            <v>830</v>
          </cell>
          <cell r="D4556" t="str">
            <v>Derbyshire</v>
          </cell>
          <cell r="E4556">
            <v>3073</v>
          </cell>
          <cell r="F4556" t="str">
            <v>Monyash CofE Primary School</v>
          </cell>
          <cell r="G4556" t="str">
            <v>Maintained</v>
          </cell>
          <cell r="H4556" t="str">
            <v>Voluntary controlled school</v>
          </cell>
          <cell r="I4556">
            <v>3631</v>
          </cell>
          <cell r="J4556">
            <v>4223.7</v>
          </cell>
        </row>
        <row r="4557">
          <cell r="B4557">
            <v>8303074</v>
          </cell>
          <cell r="C4557">
            <v>830</v>
          </cell>
          <cell r="D4557" t="str">
            <v>Derbyshire</v>
          </cell>
          <cell r="E4557">
            <v>3074</v>
          </cell>
          <cell r="F4557" t="str">
            <v>Netherseal St Peter's CofE (C) Primary School</v>
          </cell>
          <cell r="G4557" t="str">
            <v>Maintained</v>
          </cell>
          <cell r="H4557" t="str">
            <v>Voluntary controlled school</v>
          </cell>
          <cell r="I4557">
            <v>5187</v>
          </cell>
          <cell r="J4557">
            <v>6668.9999999999991</v>
          </cell>
        </row>
        <row r="4558">
          <cell r="B4558">
            <v>8303075</v>
          </cell>
          <cell r="C4558">
            <v>830</v>
          </cell>
          <cell r="D4558" t="str">
            <v>Derbyshire</v>
          </cell>
          <cell r="E4558">
            <v>3075</v>
          </cell>
          <cell r="F4558" t="str">
            <v>Norbury CofE Primary School</v>
          </cell>
          <cell r="G4558" t="str">
            <v>Maintained</v>
          </cell>
          <cell r="H4558" t="str">
            <v>Voluntary controlled school</v>
          </cell>
          <cell r="I4558">
            <v>5966</v>
          </cell>
          <cell r="J4558">
            <v>9781.1999999999989</v>
          </cell>
        </row>
        <row r="4559">
          <cell r="B4559">
            <v>8303076</v>
          </cell>
          <cell r="C4559">
            <v>830</v>
          </cell>
          <cell r="D4559" t="str">
            <v>Derbyshire</v>
          </cell>
          <cell r="E4559">
            <v>3076</v>
          </cell>
          <cell r="F4559" t="str">
            <v>Long Lane Church of England Primary School</v>
          </cell>
          <cell r="G4559" t="str">
            <v>Maintained</v>
          </cell>
          <cell r="H4559" t="str">
            <v>Voluntary controlled school</v>
          </cell>
          <cell r="I4559">
            <v>3891</v>
          </cell>
          <cell r="J4559">
            <v>7558.2</v>
          </cell>
        </row>
        <row r="4560">
          <cell r="B4560">
            <v>8303077</v>
          </cell>
          <cell r="C4560">
            <v>830</v>
          </cell>
          <cell r="D4560" t="str">
            <v>Derbyshire</v>
          </cell>
          <cell r="E4560">
            <v>3077</v>
          </cell>
          <cell r="F4560" t="str">
            <v>Osmaston CofE (VC) Primary School</v>
          </cell>
          <cell r="G4560" t="str">
            <v>Maintained</v>
          </cell>
          <cell r="H4560" t="str">
            <v>Voluntary controlled school</v>
          </cell>
          <cell r="I4560">
            <v>13616</v>
          </cell>
          <cell r="J4560">
            <v>22230</v>
          </cell>
        </row>
        <row r="4561">
          <cell r="B4561">
            <v>8303079</v>
          </cell>
          <cell r="C4561">
            <v>830</v>
          </cell>
          <cell r="D4561" t="str">
            <v>Derbyshire</v>
          </cell>
          <cell r="E4561">
            <v>3079</v>
          </cell>
          <cell r="F4561" t="str">
            <v>Peak Forest Church of England Voluntary Controlled Primary School</v>
          </cell>
          <cell r="G4561" t="str">
            <v>Maintained</v>
          </cell>
          <cell r="H4561" t="str">
            <v>Voluntary controlled school</v>
          </cell>
          <cell r="I4561">
            <v>3372</v>
          </cell>
          <cell r="J4561">
            <v>5779.7999999999993</v>
          </cell>
        </row>
        <row r="4562">
          <cell r="B4562">
            <v>8303080</v>
          </cell>
          <cell r="C4562">
            <v>830</v>
          </cell>
          <cell r="D4562" t="str">
            <v>Derbyshire</v>
          </cell>
          <cell r="E4562">
            <v>3080</v>
          </cell>
          <cell r="F4562" t="str">
            <v>St John's CofE Primary School</v>
          </cell>
          <cell r="G4562" t="str">
            <v>Maintained</v>
          </cell>
          <cell r="H4562" t="str">
            <v>Voluntary controlled school</v>
          </cell>
          <cell r="I4562">
            <v>21267</v>
          </cell>
          <cell r="J4562">
            <v>34234.199999999997</v>
          </cell>
        </row>
        <row r="4563">
          <cell r="B4563">
            <v>8303082</v>
          </cell>
          <cell r="C4563">
            <v>830</v>
          </cell>
          <cell r="D4563" t="str">
            <v>Derbyshire</v>
          </cell>
          <cell r="E4563">
            <v>3082</v>
          </cell>
          <cell r="F4563" t="str">
            <v>Risley Lower Grammar CE (VC) Primary School</v>
          </cell>
          <cell r="G4563" t="str">
            <v>Maintained</v>
          </cell>
          <cell r="H4563" t="str">
            <v>Voluntary controlled school</v>
          </cell>
          <cell r="I4563">
            <v>13098</v>
          </cell>
          <cell r="J4563">
            <v>20896.199999999997</v>
          </cell>
        </row>
        <row r="4564">
          <cell r="B4564">
            <v>8303083</v>
          </cell>
          <cell r="C4564">
            <v>830</v>
          </cell>
          <cell r="D4564" t="str">
            <v>Derbyshire</v>
          </cell>
          <cell r="E4564">
            <v>3083</v>
          </cell>
          <cell r="F4564" t="str">
            <v>Rosliston CofE Primary School</v>
          </cell>
          <cell r="G4564" t="str">
            <v>Maintained</v>
          </cell>
          <cell r="H4564" t="str">
            <v>Voluntary controlled school</v>
          </cell>
          <cell r="I4564">
            <v>6614</v>
          </cell>
          <cell r="J4564">
            <v>8002.7999999999993</v>
          </cell>
        </row>
        <row r="4565">
          <cell r="B4565">
            <v>8303087</v>
          </cell>
          <cell r="C4565">
            <v>830</v>
          </cell>
          <cell r="D4565" t="str">
            <v>Derbyshire</v>
          </cell>
          <cell r="E4565">
            <v>3087</v>
          </cell>
          <cell r="F4565" t="str">
            <v>St Andrew's CofE Primary School</v>
          </cell>
          <cell r="G4565" t="str">
            <v>Maintained</v>
          </cell>
          <cell r="H4565" t="str">
            <v>Voluntary controlled school</v>
          </cell>
          <cell r="I4565">
            <v>10374</v>
          </cell>
          <cell r="J4565">
            <v>16894.8</v>
          </cell>
        </row>
        <row r="4566">
          <cell r="B4566">
            <v>8303088</v>
          </cell>
          <cell r="C4566">
            <v>830</v>
          </cell>
          <cell r="D4566" t="str">
            <v>Derbyshire</v>
          </cell>
          <cell r="E4566">
            <v>3088</v>
          </cell>
          <cell r="F4566" t="str">
            <v>Stanley Common CofE Primary School</v>
          </cell>
          <cell r="G4566" t="str">
            <v>Maintained</v>
          </cell>
          <cell r="H4566" t="str">
            <v>Voluntary controlled school</v>
          </cell>
          <cell r="I4566">
            <v>3891</v>
          </cell>
          <cell r="J4566">
            <v>4668.2999999999993</v>
          </cell>
        </row>
        <row r="4567">
          <cell r="B4567">
            <v>8303090</v>
          </cell>
          <cell r="C4567">
            <v>830</v>
          </cell>
          <cell r="D4567" t="str">
            <v>Derbyshire</v>
          </cell>
          <cell r="E4567">
            <v>3090</v>
          </cell>
          <cell r="F4567" t="str">
            <v>Stanton-in-Peak CofE Primary School</v>
          </cell>
          <cell r="G4567" t="str">
            <v>Maintained</v>
          </cell>
          <cell r="H4567" t="str">
            <v>Voluntary controlled school</v>
          </cell>
          <cell r="I4567">
            <v>6225</v>
          </cell>
          <cell r="J4567">
            <v>9336.5999999999985</v>
          </cell>
        </row>
        <row r="4568">
          <cell r="B4568">
            <v>8303093</v>
          </cell>
          <cell r="C4568">
            <v>830</v>
          </cell>
          <cell r="D4568" t="str">
            <v>Derbyshire</v>
          </cell>
          <cell r="E4568">
            <v>3093</v>
          </cell>
          <cell r="F4568" t="str">
            <v>Stoney Middleton CofE (C) Primary School</v>
          </cell>
          <cell r="G4568" t="str">
            <v>Maintained</v>
          </cell>
          <cell r="H4568" t="str">
            <v>Voluntary controlled school</v>
          </cell>
          <cell r="I4568">
            <v>649</v>
          </cell>
          <cell r="J4568">
            <v>1556.1</v>
          </cell>
        </row>
        <row r="4569">
          <cell r="B4569">
            <v>8303094</v>
          </cell>
          <cell r="C4569">
            <v>830</v>
          </cell>
          <cell r="D4569" t="str">
            <v>Derbyshire</v>
          </cell>
          <cell r="E4569">
            <v>3094</v>
          </cell>
          <cell r="F4569" t="str">
            <v>Stretton Handley Church of England Primary School</v>
          </cell>
          <cell r="G4569" t="str">
            <v>Maintained</v>
          </cell>
          <cell r="H4569" t="str">
            <v>Voluntary controlled school</v>
          </cell>
          <cell r="I4569">
            <v>4280</v>
          </cell>
          <cell r="J4569">
            <v>8225.0999999999985</v>
          </cell>
        </row>
        <row r="4570">
          <cell r="B4570">
            <v>8303095</v>
          </cell>
          <cell r="C4570">
            <v>830</v>
          </cell>
          <cell r="D4570" t="str">
            <v>Derbyshire</v>
          </cell>
          <cell r="E4570">
            <v>3095</v>
          </cell>
          <cell r="F4570" t="str">
            <v>St George's CofE Controlled Primary School</v>
          </cell>
          <cell r="G4570" t="str">
            <v>Maintained</v>
          </cell>
          <cell r="H4570" t="str">
            <v>Voluntary controlled school</v>
          </cell>
          <cell r="I4570">
            <v>16469</v>
          </cell>
          <cell r="J4570">
            <v>27787.499999999996</v>
          </cell>
        </row>
        <row r="4571">
          <cell r="B4571">
            <v>8303098</v>
          </cell>
          <cell r="C4571">
            <v>830</v>
          </cell>
          <cell r="D4571" t="str">
            <v>Derbyshire</v>
          </cell>
          <cell r="E4571">
            <v>3098</v>
          </cell>
          <cell r="F4571" t="str">
            <v>Mugginton CofE Primary School</v>
          </cell>
          <cell r="G4571" t="str">
            <v>Maintained</v>
          </cell>
          <cell r="H4571" t="str">
            <v>Voluntary controlled school</v>
          </cell>
          <cell r="I4571">
            <v>5577</v>
          </cell>
          <cell r="J4571">
            <v>7335.9</v>
          </cell>
        </row>
        <row r="4572">
          <cell r="B4572">
            <v>8303099</v>
          </cell>
          <cell r="C4572">
            <v>830</v>
          </cell>
          <cell r="D4572" t="str">
            <v>Derbyshire</v>
          </cell>
          <cell r="E4572">
            <v>3099</v>
          </cell>
          <cell r="F4572" t="str">
            <v>Winster CofE Primary School</v>
          </cell>
          <cell r="G4572" t="str">
            <v>Maintained</v>
          </cell>
          <cell r="H4572" t="str">
            <v>Voluntary controlled school</v>
          </cell>
          <cell r="I4572">
            <v>1686</v>
          </cell>
          <cell r="J4572">
            <v>2445.2999999999997</v>
          </cell>
        </row>
        <row r="4573">
          <cell r="B4573">
            <v>8303100</v>
          </cell>
          <cell r="C4573">
            <v>830</v>
          </cell>
          <cell r="D4573" t="str">
            <v>Derbyshire</v>
          </cell>
          <cell r="E4573">
            <v>3100</v>
          </cell>
          <cell r="F4573" t="str">
            <v>Wirksworth CofE Infant School</v>
          </cell>
          <cell r="G4573" t="str">
            <v>Maintained</v>
          </cell>
          <cell r="H4573" t="str">
            <v>Voluntary controlled school</v>
          </cell>
          <cell r="I4573">
            <v>13487</v>
          </cell>
          <cell r="J4573">
            <v>18450.899999999998</v>
          </cell>
        </row>
        <row r="4574">
          <cell r="B4574">
            <v>8303105</v>
          </cell>
          <cell r="C4574">
            <v>830</v>
          </cell>
          <cell r="D4574" t="str">
            <v>Derbyshire</v>
          </cell>
          <cell r="E4574">
            <v>3105</v>
          </cell>
          <cell r="F4574" t="str">
            <v>Crich Carr CofE Primary School</v>
          </cell>
          <cell r="G4574" t="str">
            <v>Maintained</v>
          </cell>
          <cell r="H4574" t="str">
            <v>Voluntary controlled school</v>
          </cell>
          <cell r="I4574">
            <v>5447</v>
          </cell>
          <cell r="J4574">
            <v>8447.4</v>
          </cell>
        </row>
        <row r="4575">
          <cell r="B4575">
            <v>8303106</v>
          </cell>
          <cell r="C4575">
            <v>830</v>
          </cell>
          <cell r="D4575" t="str">
            <v>Derbyshire</v>
          </cell>
          <cell r="E4575">
            <v>3106</v>
          </cell>
          <cell r="F4575" t="str">
            <v>Crich Church of England Infant School</v>
          </cell>
          <cell r="G4575" t="str">
            <v>Maintained</v>
          </cell>
          <cell r="H4575" t="str">
            <v>Voluntary controlled school</v>
          </cell>
          <cell r="I4575">
            <v>13487</v>
          </cell>
          <cell r="J4575">
            <v>21118.5</v>
          </cell>
        </row>
        <row r="4576">
          <cell r="B4576">
            <v>8303107</v>
          </cell>
          <cell r="C4576">
            <v>830</v>
          </cell>
          <cell r="D4576" t="str">
            <v>Derbyshire</v>
          </cell>
          <cell r="E4576">
            <v>3107</v>
          </cell>
          <cell r="F4576" t="str">
            <v>Duke of Norfolk CofE Primary School</v>
          </cell>
          <cell r="G4576" t="str">
            <v>Maintained</v>
          </cell>
          <cell r="H4576" t="str">
            <v>Voluntary controlled school</v>
          </cell>
          <cell r="I4576">
            <v>27492</v>
          </cell>
          <cell r="J4576">
            <v>43348.5</v>
          </cell>
        </row>
        <row r="4577">
          <cell r="B4577">
            <v>8303156</v>
          </cell>
          <cell r="C4577">
            <v>830</v>
          </cell>
          <cell r="D4577" t="str">
            <v>Derbyshire</v>
          </cell>
          <cell r="E4577">
            <v>3156</v>
          </cell>
          <cell r="F4577" t="str">
            <v>Church Broughton CofE Primary School</v>
          </cell>
          <cell r="G4577" t="str">
            <v>Maintained</v>
          </cell>
          <cell r="H4577" t="str">
            <v>Voluntary controlled school</v>
          </cell>
          <cell r="I4577">
            <v>6355</v>
          </cell>
          <cell r="J4577">
            <v>10892.699999999999</v>
          </cell>
        </row>
        <row r="4578">
          <cell r="B4578">
            <v>8303157</v>
          </cell>
          <cell r="C4578">
            <v>830</v>
          </cell>
          <cell r="D4578" t="str">
            <v>Derbyshire</v>
          </cell>
          <cell r="E4578">
            <v>3157</v>
          </cell>
          <cell r="F4578" t="str">
            <v>Taxal and Fernilee CofE Primary School</v>
          </cell>
          <cell r="G4578" t="str">
            <v>Maintained</v>
          </cell>
          <cell r="H4578" t="str">
            <v>Voluntary controlled school</v>
          </cell>
          <cell r="I4578">
            <v>20619</v>
          </cell>
          <cell r="J4578">
            <v>35790.299999999996</v>
          </cell>
        </row>
        <row r="4579">
          <cell r="B4579">
            <v>8303161</v>
          </cell>
          <cell r="C4579">
            <v>830</v>
          </cell>
          <cell r="D4579" t="str">
            <v>Derbyshire</v>
          </cell>
          <cell r="E4579">
            <v>3161</v>
          </cell>
          <cell r="F4579" t="str">
            <v>St John's CofE Primary School and Nursery</v>
          </cell>
          <cell r="G4579" t="str">
            <v>Maintained</v>
          </cell>
          <cell r="H4579" t="str">
            <v>Voluntary controlled school</v>
          </cell>
          <cell r="I4579">
            <v>37217</v>
          </cell>
          <cell r="J4579">
            <v>57131.1</v>
          </cell>
        </row>
        <row r="4580">
          <cell r="B4580">
            <v>8303162</v>
          </cell>
          <cell r="C4580">
            <v>830</v>
          </cell>
          <cell r="D4580" t="str">
            <v>Derbyshire</v>
          </cell>
          <cell r="E4580">
            <v>3162</v>
          </cell>
          <cell r="F4580" t="str">
            <v>Calow CofE VC Primary School</v>
          </cell>
          <cell r="G4580" t="str">
            <v>Maintained</v>
          </cell>
          <cell r="H4580" t="str">
            <v>Voluntary controlled school</v>
          </cell>
          <cell r="I4580">
            <v>10115</v>
          </cell>
          <cell r="J4580">
            <v>16227.9</v>
          </cell>
        </row>
        <row r="4581">
          <cell r="B4581">
            <v>8303163</v>
          </cell>
          <cell r="C4581">
            <v>830</v>
          </cell>
          <cell r="D4581" t="str">
            <v>Derbyshire</v>
          </cell>
          <cell r="E4581">
            <v>3163</v>
          </cell>
          <cell r="F4581" t="str">
            <v>Charlesworth Voluntary Controlled Primary School</v>
          </cell>
          <cell r="G4581" t="str">
            <v>Maintained</v>
          </cell>
          <cell r="H4581" t="str">
            <v>Voluntary controlled school</v>
          </cell>
          <cell r="I4581">
            <v>13098</v>
          </cell>
          <cell r="J4581">
            <v>17117.099999999999</v>
          </cell>
        </row>
        <row r="4582">
          <cell r="B4582">
            <v>8303306</v>
          </cell>
          <cell r="C4582">
            <v>830</v>
          </cell>
          <cell r="D4582" t="str">
            <v>Derbyshire</v>
          </cell>
          <cell r="E4582">
            <v>3306</v>
          </cell>
          <cell r="F4582" t="str">
            <v>Carsington and Hopton Primary School</v>
          </cell>
          <cell r="G4582" t="str">
            <v>Maintained</v>
          </cell>
          <cell r="H4582" t="str">
            <v>Voluntary aided school</v>
          </cell>
          <cell r="I4582">
            <v>2983</v>
          </cell>
          <cell r="J4582">
            <v>3334.4999999999995</v>
          </cell>
        </row>
        <row r="4583">
          <cell r="B4583">
            <v>8303312</v>
          </cell>
          <cell r="C4583">
            <v>830</v>
          </cell>
          <cell r="D4583" t="str">
            <v>Derbyshire</v>
          </cell>
          <cell r="E4583">
            <v>3312</v>
          </cell>
          <cell r="F4583" t="str">
            <v>Fritchley CofE (Aided) Primary &amp; Nursery School</v>
          </cell>
          <cell r="G4583" t="str">
            <v>Maintained</v>
          </cell>
          <cell r="H4583" t="str">
            <v>Voluntary aided school</v>
          </cell>
          <cell r="I4583">
            <v>6355</v>
          </cell>
          <cell r="J4583">
            <v>9336.5999999999985</v>
          </cell>
        </row>
        <row r="4584">
          <cell r="B4584">
            <v>8303315</v>
          </cell>
          <cell r="C4584">
            <v>830</v>
          </cell>
          <cell r="D4584" t="str">
            <v>Derbyshire</v>
          </cell>
          <cell r="E4584">
            <v>3315</v>
          </cell>
          <cell r="F4584" t="str">
            <v>Denby Free CofE VA Primary School</v>
          </cell>
          <cell r="G4584" t="str">
            <v>Maintained</v>
          </cell>
          <cell r="H4584" t="str">
            <v>Voluntary aided school</v>
          </cell>
          <cell r="I4584">
            <v>12190</v>
          </cell>
          <cell r="J4584">
            <v>24897.599999999999</v>
          </cell>
        </row>
        <row r="4585">
          <cell r="B4585">
            <v>8303316</v>
          </cell>
          <cell r="C4585">
            <v>830</v>
          </cell>
          <cell r="D4585" t="str">
            <v>Derbyshire</v>
          </cell>
          <cell r="E4585">
            <v>3316</v>
          </cell>
          <cell r="F4585" t="str">
            <v>Camms CofE (Aided) Primary School</v>
          </cell>
          <cell r="G4585" t="str">
            <v>Maintained</v>
          </cell>
          <cell r="H4585" t="str">
            <v>Voluntary aided school</v>
          </cell>
          <cell r="I4585">
            <v>14913</v>
          </cell>
          <cell r="J4585">
            <v>24452.999999999996</v>
          </cell>
        </row>
        <row r="4586">
          <cell r="B4586">
            <v>8303317</v>
          </cell>
          <cell r="C4586">
            <v>830</v>
          </cell>
          <cell r="D4586" t="str">
            <v>Derbyshire</v>
          </cell>
          <cell r="E4586">
            <v>3317</v>
          </cell>
          <cell r="F4586" t="str">
            <v>Fitzherbert CofE (Aided) Primary School</v>
          </cell>
          <cell r="G4586" t="str">
            <v>Maintained</v>
          </cell>
          <cell r="H4586" t="str">
            <v>Voluntary aided school</v>
          </cell>
          <cell r="I4586">
            <v>4928</v>
          </cell>
          <cell r="J4586">
            <v>9558.9</v>
          </cell>
        </row>
        <row r="4587">
          <cell r="B4587">
            <v>8303319</v>
          </cell>
          <cell r="C4587">
            <v>830</v>
          </cell>
          <cell r="D4587" t="str">
            <v>Derbyshire</v>
          </cell>
          <cell r="E4587">
            <v>3319</v>
          </cell>
          <cell r="F4587" t="str">
            <v>Dinting Church of England Voluntary Aided Primary School</v>
          </cell>
          <cell r="G4587" t="str">
            <v>Maintained</v>
          </cell>
          <cell r="H4587" t="str">
            <v>Voluntary aided school</v>
          </cell>
          <cell r="I4587">
            <v>12449</v>
          </cell>
          <cell r="J4587">
            <v>21340.799999999999</v>
          </cell>
        </row>
        <row r="4588">
          <cell r="B4588">
            <v>8303321</v>
          </cell>
          <cell r="C4588">
            <v>830</v>
          </cell>
          <cell r="D4588" t="str">
            <v>Derbyshire</v>
          </cell>
          <cell r="E4588">
            <v>3321</v>
          </cell>
          <cell r="F4588" t="str">
            <v>Hathersage St Michael's CofE (Aided) Primary School</v>
          </cell>
          <cell r="G4588" t="str">
            <v>Maintained</v>
          </cell>
          <cell r="H4588" t="str">
            <v>Voluntary aided school</v>
          </cell>
          <cell r="I4588">
            <v>11282</v>
          </cell>
          <cell r="J4588">
            <v>18228.599999999999</v>
          </cell>
        </row>
        <row r="4589">
          <cell r="B4589">
            <v>8303324</v>
          </cell>
          <cell r="C4589">
            <v>830</v>
          </cell>
          <cell r="D4589" t="str">
            <v>Derbyshire</v>
          </cell>
          <cell r="E4589">
            <v>3324</v>
          </cell>
          <cell r="F4589" t="str">
            <v>Litton CofE Primary School</v>
          </cell>
          <cell r="G4589" t="str">
            <v>Maintained</v>
          </cell>
          <cell r="H4589" t="str">
            <v>Voluntary aided school</v>
          </cell>
          <cell r="I4589">
            <v>5447</v>
          </cell>
          <cell r="J4589">
            <v>6668.9999999999991</v>
          </cell>
        </row>
        <row r="4590">
          <cell r="B4590">
            <v>8303325</v>
          </cell>
          <cell r="C4590">
            <v>830</v>
          </cell>
          <cell r="D4590" t="str">
            <v>Derbyshire</v>
          </cell>
          <cell r="E4590">
            <v>3325</v>
          </cell>
          <cell r="F4590" t="str">
            <v>Longstone CofE Primary School</v>
          </cell>
          <cell r="G4590" t="str">
            <v>Maintained</v>
          </cell>
          <cell r="H4590" t="str">
            <v>Voluntary aided school</v>
          </cell>
          <cell r="I4590">
            <v>9467</v>
          </cell>
          <cell r="J4590">
            <v>16672.5</v>
          </cell>
        </row>
        <row r="4591">
          <cell r="B4591">
            <v>8303326</v>
          </cell>
          <cell r="C4591">
            <v>830</v>
          </cell>
          <cell r="D4591" t="str">
            <v>Derbyshire</v>
          </cell>
          <cell r="E4591">
            <v>3326</v>
          </cell>
          <cell r="F4591" t="str">
            <v>Bonsall CofE (A) Primary School</v>
          </cell>
          <cell r="G4591" t="str">
            <v>Maintained</v>
          </cell>
          <cell r="H4591" t="str">
            <v>Voluntary aided school</v>
          </cell>
          <cell r="I4591">
            <v>6355</v>
          </cell>
          <cell r="J4591">
            <v>9781.1999999999989</v>
          </cell>
        </row>
        <row r="4592">
          <cell r="B4592">
            <v>8303330</v>
          </cell>
          <cell r="C4592">
            <v>830</v>
          </cell>
          <cell r="D4592" t="str">
            <v>Derbyshire</v>
          </cell>
          <cell r="E4592">
            <v>3330</v>
          </cell>
          <cell r="F4592" t="str">
            <v>Newton Solney CofE (Aided) Infant School</v>
          </cell>
          <cell r="G4592" t="str">
            <v>Maintained</v>
          </cell>
          <cell r="H4592" t="str">
            <v>Voluntary aided school</v>
          </cell>
          <cell r="I4592">
            <v>12968</v>
          </cell>
          <cell r="J4592">
            <v>24230.699999999997</v>
          </cell>
        </row>
        <row r="4593">
          <cell r="B4593">
            <v>8303331</v>
          </cell>
          <cell r="C4593">
            <v>830</v>
          </cell>
          <cell r="D4593" t="str">
            <v>Derbyshire</v>
          </cell>
          <cell r="E4593">
            <v>3331</v>
          </cell>
          <cell r="F4593" t="str">
            <v>Pilsley CofE Primary School</v>
          </cell>
          <cell r="G4593" t="str">
            <v>Maintained</v>
          </cell>
          <cell r="H4593" t="str">
            <v>Voluntary aided school</v>
          </cell>
          <cell r="I4593">
            <v>6614</v>
          </cell>
          <cell r="J4593">
            <v>12004.199999999999</v>
          </cell>
        </row>
        <row r="4594">
          <cell r="B4594">
            <v>8303337</v>
          </cell>
          <cell r="C4594">
            <v>830</v>
          </cell>
          <cell r="D4594" t="str">
            <v>Derbyshire</v>
          </cell>
          <cell r="E4594">
            <v>3337</v>
          </cell>
          <cell r="F4594" t="str">
            <v>Taddington and Priestcliffe School</v>
          </cell>
          <cell r="G4594" t="str">
            <v>Maintained</v>
          </cell>
          <cell r="H4594" t="str">
            <v>Voluntary aided school</v>
          </cell>
          <cell r="I4594">
            <v>5447</v>
          </cell>
          <cell r="J4594">
            <v>11559.599999999999</v>
          </cell>
        </row>
        <row r="4595">
          <cell r="B4595">
            <v>8303342</v>
          </cell>
          <cell r="C4595">
            <v>830</v>
          </cell>
          <cell r="D4595" t="str">
            <v>Derbyshire</v>
          </cell>
          <cell r="E4595">
            <v>3342</v>
          </cell>
          <cell r="F4595" t="str">
            <v>Weston-on-Trent CofE (VA) Primary School</v>
          </cell>
          <cell r="G4595" t="str">
            <v>Maintained</v>
          </cell>
          <cell r="H4595" t="str">
            <v>Voluntary aided school</v>
          </cell>
          <cell r="I4595">
            <v>13746</v>
          </cell>
          <cell r="J4595">
            <v>25342.199999999997</v>
          </cell>
        </row>
        <row r="4596">
          <cell r="B4596">
            <v>8303502</v>
          </cell>
          <cell r="C4596">
            <v>830</v>
          </cell>
          <cell r="D4596" t="str">
            <v>Derbyshire</v>
          </cell>
          <cell r="E4596">
            <v>3502</v>
          </cell>
          <cell r="F4596" t="str">
            <v>St Mary's Catholic Primary</v>
          </cell>
          <cell r="G4596" t="str">
            <v>Maintained</v>
          </cell>
          <cell r="H4596" t="str">
            <v>Voluntary aided school</v>
          </cell>
          <cell r="I4596">
            <v>34494</v>
          </cell>
          <cell r="J4596">
            <v>57797.999999999993</v>
          </cell>
        </row>
        <row r="4597">
          <cell r="B4597">
            <v>8303523</v>
          </cell>
          <cell r="C4597">
            <v>830</v>
          </cell>
          <cell r="D4597" t="str">
            <v>Derbyshire</v>
          </cell>
          <cell r="E4597">
            <v>3523</v>
          </cell>
          <cell r="F4597" t="str">
            <v>St Andrew's CofE Methodist (Aided) Primary School</v>
          </cell>
          <cell r="G4597" t="str">
            <v>Maintained</v>
          </cell>
          <cell r="H4597" t="str">
            <v>Voluntary aided school</v>
          </cell>
          <cell r="I4597">
            <v>20230</v>
          </cell>
          <cell r="J4597">
            <v>36012.6</v>
          </cell>
        </row>
        <row r="4598">
          <cell r="B4598">
            <v>8313526</v>
          </cell>
          <cell r="C4598">
            <v>831</v>
          </cell>
          <cell r="D4598" t="str">
            <v>Derby</v>
          </cell>
          <cell r="E4598">
            <v>3526</v>
          </cell>
          <cell r="F4598" t="str">
            <v>St James' Church of England Aided Infant School</v>
          </cell>
          <cell r="G4598" t="str">
            <v>Maintained</v>
          </cell>
          <cell r="H4598" t="str">
            <v>Voluntary aided school</v>
          </cell>
          <cell r="I4598">
            <v>14005</v>
          </cell>
          <cell r="J4598">
            <v>20007</v>
          </cell>
        </row>
        <row r="4599">
          <cell r="B4599">
            <v>8303538</v>
          </cell>
          <cell r="C4599">
            <v>830</v>
          </cell>
          <cell r="D4599" t="str">
            <v>Derbyshire</v>
          </cell>
          <cell r="E4599">
            <v>3538</v>
          </cell>
          <cell r="F4599" t="str">
            <v>Tintwistle CofE (Aided) Primary School</v>
          </cell>
          <cell r="G4599" t="str">
            <v>Maintained</v>
          </cell>
          <cell r="H4599" t="str">
            <v>Voluntary aided school</v>
          </cell>
          <cell r="I4599">
            <v>5706</v>
          </cell>
          <cell r="J4599">
            <v>10448.099999999999</v>
          </cell>
        </row>
        <row r="4600">
          <cell r="B4600">
            <v>8303540</v>
          </cell>
          <cell r="C4600">
            <v>830</v>
          </cell>
          <cell r="D4600" t="str">
            <v>Derbyshire</v>
          </cell>
          <cell r="E4600">
            <v>3540</v>
          </cell>
          <cell r="F4600" t="str">
            <v>Youlgrave, All Saints' CofE (VA) Primary School</v>
          </cell>
          <cell r="G4600" t="str">
            <v>Maintained</v>
          </cell>
          <cell r="H4600" t="str">
            <v>Voluntary aided school</v>
          </cell>
          <cell r="I4600">
            <v>5058</v>
          </cell>
          <cell r="J4600">
            <v>8447.4</v>
          </cell>
        </row>
        <row r="4601">
          <cell r="B4601">
            <v>8314177</v>
          </cell>
          <cell r="C4601">
            <v>831</v>
          </cell>
          <cell r="D4601" t="str">
            <v>Derby</v>
          </cell>
          <cell r="E4601">
            <v>4177</v>
          </cell>
          <cell r="F4601" t="str">
            <v>The Bemrose School</v>
          </cell>
          <cell r="G4601" t="str">
            <v>Maintained</v>
          </cell>
          <cell r="H4601" t="str">
            <v>Foundation school</v>
          </cell>
          <cell r="I4601">
            <v>18674</v>
          </cell>
          <cell r="J4601">
            <v>34011.899999999994</v>
          </cell>
        </row>
        <row r="4602">
          <cell r="B4602">
            <v>8305200</v>
          </cell>
          <cell r="C4602">
            <v>830</v>
          </cell>
          <cell r="D4602" t="str">
            <v>Derbyshire</v>
          </cell>
          <cell r="E4602">
            <v>5200</v>
          </cell>
          <cell r="F4602" t="str">
            <v>Belmont Primary School</v>
          </cell>
          <cell r="G4602" t="str">
            <v>Maintained</v>
          </cell>
          <cell r="H4602" t="str">
            <v>Foundation school</v>
          </cell>
          <cell r="I4602">
            <v>31512</v>
          </cell>
          <cell r="J4602">
            <v>50906.7</v>
          </cell>
        </row>
        <row r="4603">
          <cell r="B4603">
            <v>8305202</v>
          </cell>
          <cell r="C4603">
            <v>830</v>
          </cell>
          <cell r="D4603" t="str">
            <v>Derbyshire</v>
          </cell>
          <cell r="E4603">
            <v>5202</v>
          </cell>
          <cell r="F4603" t="str">
            <v>Repton Primary School</v>
          </cell>
          <cell r="G4603" t="str">
            <v>Maintained</v>
          </cell>
          <cell r="H4603" t="str">
            <v>Community school</v>
          </cell>
          <cell r="I4603">
            <v>13616</v>
          </cell>
          <cell r="J4603">
            <v>26675.999999999996</v>
          </cell>
        </row>
        <row r="4604">
          <cell r="B4604">
            <v>8305204</v>
          </cell>
          <cell r="C4604">
            <v>830</v>
          </cell>
          <cell r="D4604" t="str">
            <v>Derbyshire</v>
          </cell>
          <cell r="E4604">
            <v>5204</v>
          </cell>
          <cell r="F4604" t="str">
            <v>Linton Primary School</v>
          </cell>
          <cell r="G4604" t="str">
            <v>Maintained</v>
          </cell>
          <cell r="H4604" t="str">
            <v>Foundation school</v>
          </cell>
          <cell r="I4604">
            <v>17507</v>
          </cell>
          <cell r="J4604">
            <v>26009.1</v>
          </cell>
        </row>
        <row r="4605">
          <cell r="B4605">
            <v>8305207</v>
          </cell>
          <cell r="C4605">
            <v>830</v>
          </cell>
          <cell r="D4605" t="str">
            <v>Derbyshire</v>
          </cell>
          <cell r="E4605">
            <v>5207</v>
          </cell>
          <cell r="F4605" t="str">
            <v>The Curzon CofE Primary School</v>
          </cell>
          <cell r="G4605" t="str">
            <v>Maintained</v>
          </cell>
          <cell r="H4605" t="str">
            <v>Voluntary aided school</v>
          </cell>
          <cell r="I4605">
            <v>12709</v>
          </cell>
          <cell r="J4605">
            <v>22230</v>
          </cell>
        </row>
        <row r="4606">
          <cell r="B4606">
            <v>8305208</v>
          </cell>
          <cell r="C4606">
            <v>830</v>
          </cell>
          <cell r="D4606" t="str">
            <v>Derbyshire</v>
          </cell>
          <cell r="E4606">
            <v>5208</v>
          </cell>
          <cell r="F4606" t="str">
            <v>Fairmeadows Foundation Primary School</v>
          </cell>
          <cell r="G4606" t="str">
            <v>Maintained</v>
          </cell>
          <cell r="H4606" t="str">
            <v>Foundation school</v>
          </cell>
          <cell r="I4606">
            <v>17507</v>
          </cell>
          <cell r="J4606">
            <v>23786.1</v>
          </cell>
        </row>
        <row r="4607">
          <cell r="B4607">
            <v>8307005</v>
          </cell>
          <cell r="C4607">
            <v>830</v>
          </cell>
          <cell r="D4607" t="str">
            <v>Derbyshire</v>
          </cell>
          <cell r="E4607">
            <v>7005</v>
          </cell>
          <cell r="F4607" t="str">
            <v>Brackenfield Special School</v>
          </cell>
          <cell r="G4607" t="str">
            <v>Maintained</v>
          </cell>
          <cell r="H4607" t="str">
            <v>Community special school</v>
          </cell>
          <cell r="I4607">
            <v>2724</v>
          </cell>
          <cell r="J4607">
            <v>5557.5</v>
          </cell>
        </row>
        <row r="4608">
          <cell r="B4608">
            <v>8307009</v>
          </cell>
          <cell r="C4608">
            <v>830</v>
          </cell>
          <cell r="D4608" t="str">
            <v>Derbyshire</v>
          </cell>
          <cell r="E4608">
            <v>7009</v>
          </cell>
          <cell r="F4608" t="str">
            <v>Swanwick School and Sports College</v>
          </cell>
          <cell r="G4608" t="str">
            <v>Maintained</v>
          </cell>
          <cell r="H4608" t="str">
            <v>Community special school</v>
          </cell>
          <cell r="I4608">
            <v>0</v>
          </cell>
          <cell r="J4608">
            <v>0</v>
          </cell>
        </row>
        <row r="4609">
          <cell r="B4609">
            <v>8307018</v>
          </cell>
          <cell r="C4609">
            <v>830</v>
          </cell>
          <cell r="D4609" t="str">
            <v>Derbyshire</v>
          </cell>
          <cell r="E4609">
            <v>7018</v>
          </cell>
          <cell r="F4609" t="str">
            <v>Alfreton Park Community Special School</v>
          </cell>
          <cell r="G4609" t="str">
            <v>Maintained</v>
          </cell>
          <cell r="H4609" t="str">
            <v>Community special school</v>
          </cell>
          <cell r="I4609">
            <v>1557</v>
          </cell>
          <cell r="J4609">
            <v>3779.1</v>
          </cell>
        </row>
        <row r="4610">
          <cell r="B4610">
            <v>8782002</v>
          </cell>
          <cell r="C4610">
            <v>878</v>
          </cell>
          <cell r="D4610" t="str">
            <v>Devon</v>
          </cell>
          <cell r="E4610">
            <v>2002</v>
          </cell>
          <cell r="F4610" t="str">
            <v>Bow Community Primary School</v>
          </cell>
          <cell r="G4610" t="str">
            <v>Maintained</v>
          </cell>
          <cell r="H4610" t="str">
            <v>Community school</v>
          </cell>
          <cell r="I4610">
            <v>10115</v>
          </cell>
          <cell r="J4610">
            <v>17117.099999999999</v>
          </cell>
        </row>
        <row r="4611">
          <cell r="B4611">
            <v>8782007</v>
          </cell>
          <cell r="C4611">
            <v>878</v>
          </cell>
          <cell r="D4611" t="str">
            <v>Devon</v>
          </cell>
          <cell r="E4611">
            <v>2007</v>
          </cell>
          <cell r="F4611" t="str">
            <v>Cheriton Fitzpaine Primary School</v>
          </cell>
          <cell r="G4611" t="str">
            <v>Maintained</v>
          </cell>
          <cell r="H4611" t="str">
            <v>Community school</v>
          </cell>
          <cell r="I4611">
            <v>6355</v>
          </cell>
          <cell r="J4611">
            <v>11115</v>
          </cell>
        </row>
        <row r="4612">
          <cell r="B4612">
            <v>8782008</v>
          </cell>
          <cell r="C4612">
            <v>878</v>
          </cell>
          <cell r="D4612" t="str">
            <v>Devon</v>
          </cell>
          <cell r="E4612">
            <v>2008</v>
          </cell>
          <cell r="F4612" t="str">
            <v>Clyst Hydon Primary School</v>
          </cell>
          <cell r="G4612" t="str">
            <v>Maintained</v>
          </cell>
          <cell r="H4612" t="str">
            <v>Foundation school</v>
          </cell>
          <cell r="I4612">
            <v>2205</v>
          </cell>
          <cell r="J4612">
            <v>2223</v>
          </cell>
        </row>
        <row r="4613">
          <cell r="B4613">
            <v>8782009</v>
          </cell>
          <cell r="C4613">
            <v>878</v>
          </cell>
          <cell r="D4613" t="str">
            <v>Devon</v>
          </cell>
          <cell r="E4613">
            <v>2009</v>
          </cell>
          <cell r="F4613" t="str">
            <v>Clyst St Mary Primary School</v>
          </cell>
          <cell r="G4613" t="str">
            <v>Maintained</v>
          </cell>
          <cell r="H4613" t="str">
            <v>Community school</v>
          </cell>
          <cell r="I4613">
            <v>15951</v>
          </cell>
          <cell r="J4613">
            <v>23563.8</v>
          </cell>
        </row>
        <row r="4614">
          <cell r="B4614">
            <v>8782011</v>
          </cell>
          <cell r="C4614">
            <v>878</v>
          </cell>
          <cell r="D4614" t="str">
            <v>Devon</v>
          </cell>
          <cell r="E4614">
            <v>2011</v>
          </cell>
          <cell r="F4614" t="str">
            <v>Copplestone Primary School</v>
          </cell>
          <cell r="G4614" t="str">
            <v>Maintained</v>
          </cell>
          <cell r="H4614" t="str">
            <v>Foundation school</v>
          </cell>
          <cell r="I4614">
            <v>13357</v>
          </cell>
          <cell r="J4614">
            <v>17339.399999999998</v>
          </cell>
        </row>
        <row r="4615">
          <cell r="B4615">
            <v>8782012</v>
          </cell>
          <cell r="C4615">
            <v>878</v>
          </cell>
          <cell r="D4615" t="str">
            <v>Devon</v>
          </cell>
          <cell r="E4615">
            <v>2012</v>
          </cell>
          <cell r="F4615" t="str">
            <v>Hayward's Primary School</v>
          </cell>
          <cell r="G4615" t="str">
            <v>Maintained</v>
          </cell>
          <cell r="H4615" t="str">
            <v>Community school</v>
          </cell>
          <cell r="I4615">
            <v>26973</v>
          </cell>
          <cell r="J4615">
            <v>46016.1</v>
          </cell>
        </row>
        <row r="4616">
          <cell r="B4616">
            <v>8782015</v>
          </cell>
          <cell r="C4616">
            <v>878</v>
          </cell>
          <cell r="D4616" t="str">
            <v>Devon</v>
          </cell>
          <cell r="E4616">
            <v>2015</v>
          </cell>
          <cell r="F4616" t="str">
            <v>Culmstock Primary School</v>
          </cell>
          <cell r="G4616" t="str">
            <v>Maintained</v>
          </cell>
          <cell r="H4616" t="str">
            <v>Community school</v>
          </cell>
          <cell r="I4616">
            <v>11282</v>
          </cell>
          <cell r="J4616">
            <v>23119.199999999997</v>
          </cell>
        </row>
        <row r="4617">
          <cell r="B4617">
            <v>8782025</v>
          </cell>
          <cell r="C4617">
            <v>878</v>
          </cell>
          <cell r="D4617" t="str">
            <v>Devon</v>
          </cell>
          <cell r="E4617">
            <v>2025</v>
          </cell>
          <cell r="F4617" t="str">
            <v>Countess Wear Community School</v>
          </cell>
          <cell r="G4617" t="str">
            <v>Maintained</v>
          </cell>
          <cell r="H4617" t="str">
            <v>Community school</v>
          </cell>
          <cell r="I4617">
            <v>19711</v>
          </cell>
          <cell r="J4617">
            <v>26898.3</v>
          </cell>
        </row>
        <row r="4618">
          <cell r="B4618">
            <v>8782026</v>
          </cell>
          <cell r="C4618">
            <v>878</v>
          </cell>
          <cell r="D4618" t="str">
            <v>Devon</v>
          </cell>
          <cell r="E4618">
            <v>2026</v>
          </cell>
          <cell r="F4618" t="str">
            <v>Ladysmith Infant &amp; Nursery School</v>
          </cell>
          <cell r="G4618" t="str">
            <v>Maintained</v>
          </cell>
          <cell r="H4618" t="str">
            <v>Community school</v>
          </cell>
          <cell r="I4618">
            <v>55890</v>
          </cell>
          <cell r="J4618">
            <v>90698.4</v>
          </cell>
        </row>
        <row r="4619">
          <cell r="B4619">
            <v>8782028</v>
          </cell>
          <cell r="C4619">
            <v>878</v>
          </cell>
          <cell r="D4619" t="str">
            <v>Devon</v>
          </cell>
          <cell r="E4619">
            <v>2028</v>
          </cell>
          <cell r="F4619" t="str">
            <v>Montgomery Primary School</v>
          </cell>
          <cell r="G4619" t="str">
            <v>Maintained</v>
          </cell>
          <cell r="H4619" t="str">
            <v>Foundation school</v>
          </cell>
          <cell r="I4619">
            <v>29177</v>
          </cell>
          <cell r="J4619">
            <v>46460.7</v>
          </cell>
        </row>
        <row r="4620">
          <cell r="B4620">
            <v>8782029</v>
          </cell>
          <cell r="C4620">
            <v>878</v>
          </cell>
          <cell r="D4620" t="str">
            <v>Devon</v>
          </cell>
          <cell r="E4620">
            <v>2029</v>
          </cell>
          <cell r="F4620" t="str">
            <v>Newtown Primary School</v>
          </cell>
          <cell r="G4620" t="str">
            <v>Maintained</v>
          </cell>
          <cell r="H4620" t="str">
            <v>Community school</v>
          </cell>
          <cell r="I4620">
            <v>11023</v>
          </cell>
          <cell r="J4620">
            <v>20673.899999999998</v>
          </cell>
        </row>
        <row r="4621">
          <cell r="B4621">
            <v>8782033</v>
          </cell>
          <cell r="C4621">
            <v>878</v>
          </cell>
          <cell r="D4621" t="str">
            <v>Devon</v>
          </cell>
          <cell r="E4621">
            <v>2033</v>
          </cell>
          <cell r="F4621" t="str">
            <v>Stoke Hill Infant and Nursery School</v>
          </cell>
          <cell r="G4621" t="str">
            <v>Maintained</v>
          </cell>
          <cell r="H4621" t="str">
            <v>Community school</v>
          </cell>
          <cell r="I4621">
            <v>60559</v>
          </cell>
          <cell r="J4621">
            <v>97811.999999999985</v>
          </cell>
        </row>
        <row r="4622">
          <cell r="B4622">
            <v>8782043</v>
          </cell>
          <cell r="C4622">
            <v>878</v>
          </cell>
          <cell r="D4622" t="str">
            <v>Devon</v>
          </cell>
          <cell r="E4622">
            <v>2043</v>
          </cell>
          <cell r="F4622" t="str">
            <v>Exeter Road Community Primary School</v>
          </cell>
          <cell r="G4622" t="str">
            <v>Maintained</v>
          </cell>
          <cell r="H4622" t="str">
            <v>Foundation school</v>
          </cell>
          <cell r="I4622">
            <v>10245</v>
          </cell>
          <cell r="J4622">
            <v>15783.3</v>
          </cell>
        </row>
        <row r="4623">
          <cell r="B4623">
            <v>8782045</v>
          </cell>
          <cell r="C4623">
            <v>878</v>
          </cell>
          <cell r="D4623" t="str">
            <v>Devon</v>
          </cell>
          <cell r="E4623">
            <v>2045</v>
          </cell>
          <cell r="F4623" t="str">
            <v>Marpool Primary School</v>
          </cell>
          <cell r="G4623" t="str">
            <v>Maintained</v>
          </cell>
          <cell r="H4623" t="str">
            <v>Foundation school</v>
          </cell>
          <cell r="I4623">
            <v>33068</v>
          </cell>
          <cell r="J4623">
            <v>49795.199999999997</v>
          </cell>
        </row>
        <row r="4624">
          <cell r="B4624">
            <v>8782048</v>
          </cell>
          <cell r="C4624">
            <v>878</v>
          </cell>
          <cell r="D4624" t="str">
            <v>Devon</v>
          </cell>
          <cell r="E4624">
            <v>2048</v>
          </cell>
          <cell r="F4624" t="str">
            <v>Honiton Primary School</v>
          </cell>
          <cell r="G4624" t="str">
            <v>Maintained</v>
          </cell>
          <cell r="H4624" t="str">
            <v>Community school</v>
          </cell>
          <cell r="I4624">
            <v>33197</v>
          </cell>
          <cell r="J4624">
            <v>54908.1</v>
          </cell>
        </row>
        <row r="4625">
          <cell r="B4625">
            <v>8782050</v>
          </cell>
          <cell r="C4625">
            <v>878</v>
          </cell>
          <cell r="D4625" t="str">
            <v>Devon</v>
          </cell>
          <cell r="E4625">
            <v>2050</v>
          </cell>
          <cell r="F4625" t="str">
            <v>Kilmington Primary School</v>
          </cell>
          <cell r="G4625" t="str">
            <v>Maintained</v>
          </cell>
          <cell r="H4625" t="str">
            <v>Community school</v>
          </cell>
          <cell r="I4625">
            <v>5187</v>
          </cell>
          <cell r="J4625">
            <v>11781.9</v>
          </cell>
        </row>
        <row r="4626">
          <cell r="B4626">
            <v>8782054</v>
          </cell>
          <cell r="C4626">
            <v>878</v>
          </cell>
          <cell r="D4626" t="str">
            <v>Devon</v>
          </cell>
          <cell r="E4626">
            <v>2054</v>
          </cell>
          <cell r="F4626" t="str">
            <v>Newton Poppleford Primary School</v>
          </cell>
          <cell r="G4626" t="str">
            <v>Maintained</v>
          </cell>
          <cell r="H4626" t="str">
            <v>Community school</v>
          </cell>
          <cell r="I4626">
            <v>17118</v>
          </cell>
          <cell r="J4626">
            <v>28454.399999999998</v>
          </cell>
        </row>
        <row r="4627">
          <cell r="B4627">
            <v>8782055</v>
          </cell>
          <cell r="C4627">
            <v>878</v>
          </cell>
          <cell r="D4627" t="str">
            <v>Devon</v>
          </cell>
          <cell r="E4627">
            <v>2055</v>
          </cell>
          <cell r="F4627" t="str">
            <v>Newton St Cyres Primary School</v>
          </cell>
          <cell r="G4627" t="str">
            <v>Maintained</v>
          </cell>
          <cell r="H4627" t="str">
            <v>Community school</v>
          </cell>
          <cell r="I4627">
            <v>9207</v>
          </cell>
          <cell r="J4627">
            <v>16450.199999999997</v>
          </cell>
        </row>
        <row r="4628">
          <cell r="B4628">
            <v>8782056</v>
          </cell>
          <cell r="C4628">
            <v>878</v>
          </cell>
          <cell r="D4628" t="str">
            <v>Devon</v>
          </cell>
          <cell r="E4628">
            <v>2056</v>
          </cell>
          <cell r="F4628" t="str">
            <v>Ottery St Mary Primary School</v>
          </cell>
          <cell r="G4628" t="str">
            <v>Maintained</v>
          </cell>
          <cell r="H4628" t="str">
            <v>Foundation school</v>
          </cell>
          <cell r="I4628">
            <v>30993</v>
          </cell>
          <cell r="J4628">
            <v>55797.299999999996</v>
          </cell>
        </row>
        <row r="4629">
          <cell r="B4629">
            <v>8782058</v>
          </cell>
          <cell r="C4629">
            <v>878</v>
          </cell>
          <cell r="D4629" t="str">
            <v>Devon</v>
          </cell>
          <cell r="E4629">
            <v>2058</v>
          </cell>
          <cell r="F4629" t="str">
            <v>West Hill Primary School</v>
          </cell>
          <cell r="G4629" t="str">
            <v>Maintained</v>
          </cell>
          <cell r="H4629" t="str">
            <v>Foundation school</v>
          </cell>
          <cell r="I4629">
            <v>22823</v>
          </cell>
          <cell r="J4629">
            <v>37791</v>
          </cell>
        </row>
        <row r="4630">
          <cell r="B4630">
            <v>8782059</v>
          </cell>
          <cell r="C4630">
            <v>878</v>
          </cell>
          <cell r="D4630" t="str">
            <v>Devon</v>
          </cell>
          <cell r="E4630">
            <v>2059</v>
          </cell>
          <cell r="F4630" t="str">
            <v>Sandford School</v>
          </cell>
          <cell r="G4630" t="str">
            <v>Maintained</v>
          </cell>
          <cell r="H4630" t="str">
            <v>Community school</v>
          </cell>
          <cell r="I4630">
            <v>13616</v>
          </cell>
          <cell r="J4630">
            <v>23119.199999999997</v>
          </cell>
        </row>
        <row r="4631">
          <cell r="B4631">
            <v>8782060</v>
          </cell>
          <cell r="C4631">
            <v>878</v>
          </cell>
          <cell r="D4631" t="str">
            <v>Devon</v>
          </cell>
          <cell r="E4631">
            <v>2060</v>
          </cell>
          <cell r="F4631" t="str">
            <v>Seaton Primary School</v>
          </cell>
          <cell r="G4631" t="str">
            <v>Maintained</v>
          </cell>
          <cell r="H4631" t="str">
            <v>Community school</v>
          </cell>
          <cell r="I4631">
            <v>27621</v>
          </cell>
          <cell r="J4631">
            <v>45793.799999999996</v>
          </cell>
        </row>
        <row r="4632">
          <cell r="B4632">
            <v>8782062</v>
          </cell>
          <cell r="C4632">
            <v>878</v>
          </cell>
          <cell r="D4632" t="str">
            <v>Devon</v>
          </cell>
          <cell r="E4632">
            <v>2062</v>
          </cell>
          <cell r="F4632" t="str">
            <v>Shute Community Primary School</v>
          </cell>
          <cell r="G4632" t="str">
            <v>Maintained</v>
          </cell>
          <cell r="H4632" t="str">
            <v>Community school</v>
          </cell>
          <cell r="I4632">
            <v>4669</v>
          </cell>
          <cell r="J4632">
            <v>8002.7999999999993</v>
          </cell>
        </row>
        <row r="4633">
          <cell r="B4633">
            <v>8782073</v>
          </cell>
          <cell r="C4633">
            <v>878</v>
          </cell>
          <cell r="D4633" t="str">
            <v>Devon</v>
          </cell>
          <cell r="E4633">
            <v>2073</v>
          </cell>
          <cell r="F4633" t="str">
            <v>Upottery Primary School</v>
          </cell>
          <cell r="G4633" t="str">
            <v>Maintained</v>
          </cell>
          <cell r="H4633" t="str">
            <v>Community school</v>
          </cell>
          <cell r="I4633">
            <v>8818</v>
          </cell>
          <cell r="J4633">
            <v>16672.5</v>
          </cell>
        </row>
        <row r="4634">
          <cell r="B4634">
            <v>8782074</v>
          </cell>
          <cell r="C4634">
            <v>878</v>
          </cell>
          <cell r="D4634" t="str">
            <v>Devon</v>
          </cell>
          <cell r="E4634">
            <v>2074</v>
          </cell>
          <cell r="F4634" t="str">
            <v>Whimple Primary School</v>
          </cell>
          <cell r="G4634" t="str">
            <v>Maintained</v>
          </cell>
          <cell r="H4634" t="str">
            <v>Community school</v>
          </cell>
          <cell r="I4634">
            <v>13746</v>
          </cell>
          <cell r="J4634">
            <v>21785.399999999998</v>
          </cell>
        </row>
        <row r="4635">
          <cell r="B4635">
            <v>8782075</v>
          </cell>
          <cell r="C4635">
            <v>878</v>
          </cell>
          <cell r="D4635" t="str">
            <v>Devon</v>
          </cell>
          <cell r="E4635">
            <v>2075</v>
          </cell>
          <cell r="F4635" t="str">
            <v>Willand School</v>
          </cell>
          <cell r="G4635" t="str">
            <v>Maintained</v>
          </cell>
          <cell r="H4635" t="str">
            <v>Community school</v>
          </cell>
          <cell r="I4635">
            <v>39033</v>
          </cell>
          <cell r="J4635">
            <v>60243.299999999996</v>
          </cell>
        </row>
        <row r="4636">
          <cell r="B4636">
            <v>8782079</v>
          </cell>
          <cell r="C4636">
            <v>878</v>
          </cell>
          <cell r="D4636" t="str">
            <v>Devon</v>
          </cell>
          <cell r="E4636">
            <v>2079</v>
          </cell>
          <cell r="F4636" t="str">
            <v>Landscore Primary School</v>
          </cell>
          <cell r="G4636" t="str">
            <v>Maintained</v>
          </cell>
          <cell r="H4636" t="str">
            <v>Community school</v>
          </cell>
          <cell r="I4636">
            <v>21138</v>
          </cell>
          <cell r="J4636">
            <v>29788.199999999997</v>
          </cell>
        </row>
        <row r="4637">
          <cell r="B4637">
            <v>8782085</v>
          </cell>
          <cell r="C4637">
            <v>878</v>
          </cell>
          <cell r="D4637" t="str">
            <v>Devon</v>
          </cell>
          <cell r="E4637">
            <v>2085</v>
          </cell>
          <cell r="F4637" t="str">
            <v>Bassetts Farm Primary School</v>
          </cell>
          <cell r="G4637" t="str">
            <v>Maintained</v>
          </cell>
          <cell r="H4637" t="str">
            <v>Foundation school</v>
          </cell>
          <cell r="I4637">
            <v>40718</v>
          </cell>
          <cell r="J4637">
            <v>68023.799999999988</v>
          </cell>
        </row>
        <row r="4638">
          <cell r="B4638">
            <v>8782089</v>
          </cell>
          <cell r="C4638">
            <v>878</v>
          </cell>
          <cell r="D4638" t="str">
            <v>Devon</v>
          </cell>
          <cell r="E4638">
            <v>2089</v>
          </cell>
          <cell r="F4638" t="str">
            <v>Spreyton School</v>
          </cell>
          <cell r="G4638" t="str">
            <v>Maintained</v>
          </cell>
          <cell r="H4638" t="str">
            <v>Foundation school</v>
          </cell>
          <cell r="I4638">
            <v>2075</v>
          </cell>
          <cell r="J4638">
            <v>4001.3999999999996</v>
          </cell>
        </row>
        <row r="4639">
          <cell r="B4639">
            <v>8782200</v>
          </cell>
          <cell r="C4639">
            <v>878</v>
          </cell>
          <cell r="D4639" t="str">
            <v>Devon</v>
          </cell>
          <cell r="E4639">
            <v>2200</v>
          </cell>
          <cell r="F4639" t="str">
            <v>Appledore School</v>
          </cell>
          <cell r="G4639" t="str">
            <v>Maintained</v>
          </cell>
          <cell r="H4639" t="str">
            <v>Foundation school</v>
          </cell>
          <cell r="I4639">
            <v>21786</v>
          </cell>
          <cell r="J4639">
            <v>36679.5</v>
          </cell>
        </row>
        <row r="4640">
          <cell r="B4640">
            <v>8782201</v>
          </cell>
          <cell r="C4640">
            <v>878</v>
          </cell>
          <cell r="D4640" t="str">
            <v>Devon</v>
          </cell>
          <cell r="E4640">
            <v>2201</v>
          </cell>
          <cell r="F4640" t="str">
            <v>Ashwater Primary School</v>
          </cell>
          <cell r="G4640" t="str">
            <v>Maintained</v>
          </cell>
          <cell r="H4640" t="str">
            <v>Community school</v>
          </cell>
          <cell r="I4640">
            <v>2724</v>
          </cell>
          <cell r="J4640">
            <v>5557.5</v>
          </cell>
        </row>
        <row r="4641">
          <cell r="B4641">
            <v>8782205</v>
          </cell>
          <cell r="C4641">
            <v>878</v>
          </cell>
          <cell r="D4641" t="str">
            <v>Devon</v>
          </cell>
          <cell r="E4641">
            <v>2205</v>
          </cell>
          <cell r="F4641" t="str">
            <v>Pilton Infants' School</v>
          </cell>
          <cell r="G4641" t="str">
            <v>Maintained</v>
          </cell>
          <cell r="H4641" t="str">
            <v>Community school</v>
          </cell>
          <cell r="I4641">
            <v>36309</v>
          </cell>
          <cell r="J4641">
            <v>61132.499999999993</v>
          </cell>
        </row>
        <row r="4642">
          <cell r="B4642">
            <v>8782206</v>
          </cell>
          <cell r="C4642">
            <v>878</v>
          </cell>
          <cell r="D4642" t="str">
            <v>Devon</v>
          </cell>
          <cell r="E4642">
            <v>2206</v>
          </cell>
          <cell r="F4642" t="str">
            <v>Beaford Community Primary &amp; Nursery School</v>
          </cell>
          <cell r="G4642" t="str">
            <v>Maintained</v>
          </cell>
          <cell r="H4642" t="str">
            <v>Community school</v>
          </cell>
          <cell r="I4642">
            <v>8300</v>
          </cell>
          <cell r="J4642">
            <v>12226.499999999998</v>
          </cell>
        </row>
        <row r="4643">
          <cell r="B4643">
            <v>8782207</v>
          </cell>
          <cell r="C4643">
            <v>878</v>
          </cell>
          <cell r="D4643" t="str">
            <v>Devon</v>
          </cell>
          <cell r="E4643">
            <v>2207</v>
          </cell>
          <cell r="F4643" t="str">
            <v>East-the-Water Community Primary School</v>
          </cell>
          <cell r="G4643" t="str">
            <v>Maintained</v>
          </cell>
          <cell r="H4643" t="str">
            <v>Community school</v>
          </cell>
          <cell r="I4643">
            <v>30474</v>
          </cell>
          <cell r="J4643">
            <v>55352.7</v>
          </cell>
        </row>
        <row r="4644">
          <cell r="B4644">
            <v>8782209</v>
          </cell>
          <cell r="C4644">
            <v>878</v>
          </cell>
          <cell r="D4644" t="str">
            <v>Devon</v>
          </cell>
          <cell r="E4644">
            <v>2209</v>
          </cell>
          <cell r="F4644" t="str">
            <v>West Croft School</v>
          </cell>
          <cell r="G4644" t="str">
            <v>Maintained</v>
          </cell>
          <cell r="H4644" t="str">
            <v>Community school</v>
          </cell>
          <cell r="I4644">
            <v>42145</v>
          </cell>
          <cell r="J4644">
            <v>55797.299999999996</v>
          </cell>
        </row>
        <row r="4645">
          <cell r="B4645">
            <v>8782210</v>
          </cell>
          <cell r="C4645">
            <v>878</v>
          </cell>
          <cell r="D4645" t="str">
            <v>Devon</v>
          </cell>
          <cell r="E4645">
            <v>2210</v>
          </cell>
          <cell r="F4645" t="str">
            <v>Bishops Nympton Primary School</v>
          </cell>
          <cell r="G4645" t="str">
            <v>Maintained</v>
          </cell>
          <cell r="H4645" t="str">
            <v>Community school</v>
          </cell>
          <cell r="I4645">
            <v>7651</v>
          </cell>
          <cell r="J4645">
            <v>10892.699999999999</v>
          </cell>
        </row>
        <row r="4646">
          <cell r="B4646">
            <v>8782211</v>
          </cell>
          <cell r="C4646">
            <v>878</v>
          </cell>
          <cell r="D4646" t="str">
            <v>Devon</v>
          </cell>
          <cell r="E4646">
            <v>2211</v>
          </cell>
          <cell r="F4646" t="str">
            <v>Bishops Tawton Primary School</v>
          </cell>
          <cell r="G4646" t="str">
            <v>Maintained</v>
          </cell>
          <cell r="H4646" t="str">
            <v>Foundation school</v>
          </cell>
          <cell r="I4646">
            <v>16729</v>
          </cell>
          <cell r="J4646">
            <v>30455.1</v>
          </cell>
        </row>
        <row r="4647">
          <cell r="B4647">
            <v>8782215</v>
          </cell>
          <cell r="C4647">
            <v>878</v>
          </cell>
          <cell r="D4647" t="str">
            <v>Devon</v>
          </cell>
          <cell r="E4647">
            <v>2215</v>
          </cell>
          <cell r="F4647" t="str">
            <v>Caen Community Primary School</v>
          </cell>
          <cell r="G4647" t="str">
            <v>Maintained</v>
          </cell>
          <cell r="H4647" t="str">
            <v>Foundation school</v>
          </cell>
          <cell r="I4647">
            <v>37477</v>
          </cell>
          <cell r="J4647">
            <v>60465.599999999999</v>
          </cell>
        </row>
        <row r="4648">
          <cell r="B4648">
            <v>8782216</v>
          </cell>
          <cell r="C4648">
            <v>878</v>
          </cell>
          <cell r="D4648" t="str">
            <v>Devon</v>
          </cell>
          <cell r="E4648">
            <v>2216</v>
          </cell>
          <cell r="F4648" t="str">
            <v>Southmead School</v>
          </cell>
          <cell r="G4648" t="str">
            <v>Maintained</v>
          </cell>
          <cell r="H4648" t="str">
            <v>Foundation school</v>
          </cell>
          <cell r="I4648">
            <v>38773</v>
          </cell>
          <cell r="J4648">
            <v>66245.399999999994</v>
          </cell>
        </row>
        <row r="4649">
          <cell r="B4649">
            <v>8782218</v>
          </cell>
          <cell r="C4649">
            <v>878</v>
          </cell>
          <cell r="D4649" t="str">
            <v>Devon</v>
          </cell>
          <cell r="E4649">
            <v>2218</v>
          </cell>
          <cell r="F4649" t="str">
            <v>Buckland Brewer Primary School</v>
          </cell>
          <cell r="G4649" t="str">
            <v>Maintained</v>
          </cell>
          <cell r="H4649" t="str">
            <v>Foundation school</v>
          </cell>
          <cell r="I4649">
            <v>3891</v>
          </cell>
          <cell r="J4649">
            <v>7335.9</v>
          </cell>
        </row>
        <row r="4650">
          <cell r="B4650">
            <v>8782223</v>
          </cell>
          <cell r="C4650">
            <v>878</v>
          </cell>
          <cell r="D4650" t="str">
            <v>Devon</v>
          </cell>
          <cell r="E4650">
            <v>2223</v>
          </cell>
          <cell r="F4650" t="str">
            <v>East Anstey Primary School</v>
          </cell>
          <cell r="G4650" t="str">
            <v>Maintained</v>
          </cell>
          <cell r="H4650" t="str">
            <v>Community school</v>
          </cell>
          <cell r="I4650">
            <v>2594</v>
          </cell>
          <cell r="J4650">
            <v>2000.6999999999998</v>
          </cell>
        </row>
        <row r="4651">
          <cell r="B4651">
            <v>8782225</v>
          </cell>
          <cell r="C4651">
            <v>878</v>
          </cell>
          <cell r="D4651" t="str">
            <v>Devon</v>
          </cell>
          <cell r="E4651">
            <v>2225</v>
          </cell>
          <cell r="F4651" t="str">
            <v>Filleigh Community Primary School</v>
          </cell>
          <cell r="G4651" t="str">
            <v>Maintained</v>
          </cell>
          <cell r="H4651" t="str">
            <v>Foundation school</v>
          </cell>
          <cell r="I4651">
            <v>5317</v>
          </cell>
          <cell r="J4651">
            <v>5557.5</v>
          </cell>
        </row>
        <row r="4652">
          <cell r="B4652">
            <v>8782228</v>
          </cell>
          <cell r="C4652">
            <v>878</v>
          </cell>
          <cell r="D4652" t="str">
            <v>Devon</v>
          </cell>
          <cell r="E4652">
            <v>2228</v>
          </cell>
          <cell r="F4652" t="str">
            <v>Halwill Community Primary School</v>
          </cell>
          <cell r="G4652" t="str">
            <v>Maintained</v>
          </cell>
          <cell r="H4652" t="str">
            <v>Community school</v>
          </cell>
          <cell r="I4652">
            <v>8300</v>
          </cell>
          <cell r="J4652">
            <v>12226.499999999998</v>
          </cell>
        </row>
        <row r="4653">
          <cell r="B4653">
            <v>8782229</v>
          </cell>
          <cell r="C4653">
            <v>878</v>
          </cell>
          <cell r="D4653" t="str">
            <v>Devon</v>
          </cell>
          <cell r="E4653">
            <v>2229</v>
          </cell>
          <cell r="F4653" t="str">
            <v>Hartland Primary School</v>
          </cell>
          <cell r="G4653" t="str">
            <v>Maintained</v>
          </cell>
          <cell r="H4653" t="str">
            <v>Foundation school</v>
          </cell>
          <cell r="I4653">
            <v>10115</v>
          </cell>
          <cell r="J4653">
            <v>17561.699999999997</v>
          </cell>
        </row>
        <row r="4654">
          <cell r="B4654">
            <v>8782231</v>
          </cell>
          <cell r="C4654">
            <v>878</v>
          </cell>
          <cell r="D4654" t="str">
            <v>Devon</v>
          </cell>
          <cell r="E4654">
            <v>2231</v>
          </cell>
          <cell r="F4654" t="str">
            <v>Horwood and Newton Tracey Community Primary School</v>
          </cell>
          <cell r="G4654" t="str">
            <v>Maintained</v>
          </cell>
          <cell r="H4654" t="str">
            <v>Community school</v>
          </cell>
          <cell r="I4654">
            <v>10245</v>
          </cell>
          <cell r="J4654">
            <v>18006.3</v>
          </cell>
        </row>
        <row r="4655">
          <cell r="B4655">
            <v>8782232</v>
          </cell>
          <cell r="C4655">
            <v>878</v>
          </cell>
          <cell r="D4655" t="str">
            <v>Devon</v>
          </cell>
          <cell r="E4655">
            <v>2232</v>
          </cell>
          <cell r="F4655" t="str">
            <v>Ilfracombe Infant and Nursery School</v>
          </cell>
          <cell r="G4655" t="str">
            <v>Maintained</v>
          </cell>
          <cell r="H4655" t="str">
            <v>Community school</v>
          </cell>
          <cell r="I4655">
            <v>50703</v>
          </cell>
          <cell r="J4655">
            <v>73136.7</v>
          </cell>
        </row>
        <row r="4656">
          <cell r="B4656">
            <v>8782233</v>
          </cell>
          <cell r="C4656">
            <v>878</v>
          </cell>
          <cell r="D4656" t="str">
            <v>Devon</v>
          </cell>
          <cell r="E4656">
            <v>2233</v>
          </cell>
          <cell r="F4656" t="str">
            <v>Instow Community Primary and Pre-School</v>
          </cell>
          <cell r="G4656" t="str">
            <v>Maintained</v>
          </cell>
          <cell r="H4656" t="str">
            <v>Foundation school</v>
          </cell>
          <cell r="I4656">
            <v>12320</v>
          </cell>
          <cell r="J4656">
            <v>19340.099999999999</v>
          </cell>
        </row>
        <row r="4657">
          <cell r="B4657">
            <v>8782234</v>
          </cell>
          <cell r="C4657">
            <v>878</v>
          </cell>
          <cell r="D4657" t="str">
            <v>Devon</v>
          </cell>
          <cell r="E4657">
            <v>2234</v>
          </cell>
          <cell r="F4657" t="str">
            <v>Kentisbury Primary School</v>
          </cell>
          <cell r="G4657" t="str">
            <v>Maintained</v>
          </cell>
          <cell r="H4657" t="str">
            <v>Community school</v>
          </cell>
          <cell r="I4657">
            <v>4150</v>
          </cell>
          <cell r="J4657">
            <v>5112.8999999999996</v>
          </cell>
        </row>
        <row r="4658">
          <cell r="B4658">
            <v>8782235</v>
          </cell>
          <cell r="C4658">
            <v>878</v>
          </cell>
          <cell r="D4658" t="str">
            <v>Devon</v>
          </cell>
          <cell r="E4658">
            <v>2235</v>
          </cell>
          <cell r="F4658" t="str">
            <v>Kings Nympton Community Primary School</v>
          </cell>
          <cell r="G4658" t="str">
            <v>Maintained</v>
          </cell>
          <cell r="H4658" t="str">
            <v>Foundation school</v>
          </cell>
          <cell r="I4658">
            <v>4798</v>
          </cell>
          <cell r="J4658">
            <v>6446.7</v>
          </cell>
        </row>
        <row r="4659">
          <cell r="B4659">
            <v>8782237</v>
          </cell>
          <cell r="C4659">
            <v>878</v>
          </cell>
          <cell r="D4659" t="str">
            <v>Devon</v>
          </cell>
          <cell r="E4659">
            <v>2237</v>
          </cell>
          <cell r="F4659" t="str">
            <v>Langtree Community School and Nursery Unit</v>
          </cell>
          <cell r="G4659" t="str">
            <v>Maintained</v>
          </cell>
          <cell r="H4659" t="str">
            <v>Community school</v>
          </cell>
          <cell r="I4659">
            <v>8429</v>
          </cell>
          <cell r="J4659">
            <v>13115.699999999999</v>
          </cell>
        </row>
        <row r="4660">
          <cell r="B4660">
            <v>8782238</v>
          </cell>
          <cell r="C4660">
            <v>878</v>
          </cell>
          <cell r="D4660" t="str">
            <v>Devon</v>
          </cell>
          <cell r="E4660">
            <v>2238</v>
          </cell>
          <cell r="F4660" t="str">
            <v>Marwood School</v>
          </cell>
          <cell r="G4660" t="str">
            <v>Maintained</v>
          </cell>
          <cell r="H4660" t="str">
            <v>Foundation school</v>
          </cell>
          <cell r="I4660">
            <v>8948</v>
          </cell>
          <cell r="J4660">
            <v>14227.199999999999</v>
          </cell>
        </row>
        <row r="4661">
          <cell r="B4661">
            <v>8782239</v>
          </cell>
          <cell r="C4661">
            <v>878</v>
          </cell>
          <cell r="D4661" t="str">
            <v>Devon</v>
          </cell>
          <cell r="E4661">
            <v>2239</v>
          </cell>
          <cell r="F4661" t="str">
            <v>Monkleigh Primary School</v>
          </cell>
          <cell r="G4661" t="str">
            <v>Maintained</v>
          </cell>
          <cell r="H4661" t="str">
            <v>Community school</v>
          </cell>
          <cell r="I4661">
            <v>9856</v>
          </cell>
          <cell r="J4661">
            <v>18006.3</v>
          </cell>
        </row>
        <row r="4662">
          <cell r="B4662">
            <v>8782241</v>
          </cell>
          <cell r="C4662">
            <v>878</v>
          </cell>
          <cell r="D4662" t="str">
            <v>Devon</v>
          </cell>
          <cell r="E4662">
            <v>2241</v>
          </cell>
          <cell r="F4662" t="str">
            <v>Parkham Primary School</v>
          </cell>
          <cell r="G4662" t="str">
            <v>Maintained</v>
          </cell>
          <cell r="H4662" t="str">
            <v>Foundation school</v>
          </cell>
          <cell r="I4662">
            <v>2853</v>
          </cell>
          <cell r="J4662">
            <v>6224.4</v>
          </cell>
        </row>
        <row r="4663">
          <cell r="B4663">
            <v>8782242</v>
          </cell>
          <cell r="C4663">
            <v>878</v>
          </cell>
          <cell r="D4663" t="str">
            <v>Devon</v>
          </cell>
          <cell r="E4663">
            <v>2242</v>
          </cell>
          <cell r="F4663" t="str">
            <v>St Giles-on-the-Heath Community School</v>
          </cell>
          <cell r="G4663" t="str">
            <v>Maintained</v>
          </cell>
          <cell r="H4663" t="str">
            <v>Community school</v>
          </cell>
          <cell r="I4663">
            <v>7781</v>
          </cell>
          <cell r="J4663">
            <v>15560.999999999998</v>
          </cell>
        </row>
        <row r="4664">
          <cell r="B4664">
            <v>8782243</v>
          </cell>
          <cell r="C4664">
            <v>878</v>
          </cell>
          <cell r="D4664" t="str">
            <v>Devon</v>
          </cell>
          <cell r="E4664">
            <v>2243</v>
          </cell>
          <cell r="F4664" t="str">
            <v>Shebbear Community School</v>
          </cell>
          <cell r="G4664" t="str">
            <v>Maintained</v>
          </cell>
          <cell r="H4664" t="str">
            <v>Community school</v>
          </cell>
          <cell r="I4664">
            <v>6095</v>
          </cell>
          <cell r="J4664">
            <v>9781.1999999999989</v>
          </cell>
        </row>
        <row r="4665">
          <cell r="B4665">
            <v>8782244</v>
          </cell>
          <cell r="C4665">
            <v>878</v>
          </cell>
          <cell r="D4665" t="str">
            <v>Devon</v>
          </cell>
          <cell r="E4665">
            <v>2244</v>
          </cell>
          <cell r="F4665" t="str">
            <v>Shirwell Community Primary School</v>
          </cell>
          <cell r="G4665" t="str">
            <v>Maintained</v>
          </cell>
          <cell r="H4665" t="str">
            <v>Community school</v>
          </cell>
          <cell r="I4665">
            <v>4280</v>
          </cell>
          <cell r="J4665">
            <v>8669.6999999999989</v>
          </cell>
        </row>
        <row r="4666">
          <cell r="B4666">
            <v>8782245</v>
          </cell>
          <cell r="C4666">
            <v>878</v>
          </cell>
          <cell r="D4666" t="str">
            <v>Devon</v>
          </cell>
          <cell r="E4666">
            <v>2245</v>
          </cell>
          <cell r="F4666" t="str">
            <v>South Molton Community Primary School</v>
          </cell>
          <cell r="G4666" t="str">
            <v>Maintained</v>
          </cell>
          <cell r="H4666" t="str">
            <v>Community school</v>
          </cell>
          <cell r="I4666">
            <v>17118</v>
          </cell>
          <cell r="J4666">
            <v>25564.499999999996</v>
          </cell>
        </row>
        <row r="4667">
          <cell r="B4667">
            <v>8782249</v>
          </cell>
          <cell r="C4667">
            <v>878</v>
          </cell>
          <cell r="D4667" t="str">
            <v>Devon</v>
          </cell>
          <cell r="E4667">
            <v>2249</v>
          </cell>
          <cell r="F4667" t="str">
            <v>West Down School</v>
          </cell>
          <cell r="G4667" t="str">
            <v>Maintained</v>
          </cell>
          <cell r="H4667" t="str">
            <v>Community school</v>
          </cell>
          <cell r="I4667">
            <v>9856</v>
          </cell>
          <cell r="J4667">
            <v>15783.3</v>
          </cell>
        </row>
        <row r="4668">
          <cell r="B4668">
            <v>8782252</v>
          </cell>
          <cell r="C4668">
            <v>878</v>
          </cell>
          <cell r="D4668" t="str">
            <v>Devon</v>
          </cell>
          <cell r="E4668">
            <v>2252</v>
          </cell>
          <cell r="F4668" t="str">
            <v>Winkleigh Primary School</v>
          </cell>
          <cell r="G4668" t="str">
            <v>Maintained</v>
          </cell>
          <cell r="H4668" t="str">
            <v>Foundation school</v>
          </cell>
          <cell r="I4668">
            <v>16340</v>
          </cell>
          <cell r="J4668">
            <v>24230.699999999997</v>
          </cell>
        </row>
        <row r="4669">
          <cell r="B4669">
            <v>8782254</v>
          </cell>
          <cell r="C4669">
            <v>878</v>
          </cell>
          <cell r="D4669" t="str">
            <v>Devon</v>
          </cell>
          <cell r="E4669">
            <v>2254</v>
          </cell>
          <cell r="F4669" t="str">
            <v>Woolsery Primary School</v>
          </cell>
          <cell r="G4669" t="str">
            <v>Maintained</v>
          </cell>
          <cell r="H4669" t="str">
            <v>Foundation school</v>
          </cell>
          <cell r="I4669">
            <v>11542</v>
          </cell>
          <cell r="J4669">
            <v>15116.4</v>
          </cell>
        </row>
        <row r="4670">
          <cell r="B4670">
            <v>8782257</v>
          </cell>
          <cell r="C4670">
            <v>878</v>
          </cell>
          <cell r="D4670" t="str">
            <v>Devon</v>
          </cell>
          <cell r="E4670">
            <v>2257</v>
          </cell>
          <cell r="F4670" t="str">
            <v>Kingsacre Primary School</v>
          </cell>
          <cell r="G4670" t="str">
            <v>Maintained</v>
          </cell>
          <cell r="H4670" t="str">
            <v>Foundation school</v>
          </cell>
          <cell r="I4670">
            <v>19322</v>
          </cell>
          <cell r="J4670">
            <v>29565.899999999998</v>
          </cell>
        </row>
        <row r="4671">
          <cell r="B4671">
            <v>8782400</v>
          </cell>
          <cell r="C4671">
            <v>878</v>
          </cell>
          <cell r="D4671" t="str">
            <v>Devon</v>
          </cell>
          <cell r="E4671">
            <v>2400</v>
          </cell>
          <cell r="F4671" t="str">
            <v>Abbotskerswell Primary School</v>
          </cell>
          <cell r="G4671" t="str">
            <v>Maintained</v>
          </cell>
          <cell r="H4671" t="str">
            <v>Community school</v>
          </cell>
          <cell r="I4671">
            <v>11282</v>
          </cell>
          <cell r="J4671">
            <v>19562.399999999998</v>
          </cell>
        </row>
        <row r="4672">
          <cell r="B4672">
            <v>8782402</v>
          </cell>
          <cell r="C4672">
            <v>878</v>
          </cell>
          <cell r="D4672" t="str">
            <v>Devon</v>
          </cell>
          <cell r="E4672">
            <v>2402</v>
          </cell>
          <cell r="F4672" t="str">
            <v>Bishopsteignton School</v>
          </cell>
          <cell r="G4672" t="str">
            <v>Maintained</v>
          </cell>
          <cell r="H4672" t="str">
            <v>Community school</v>
          </cell>
          <cell r="I4672">
            <v>18933</v>
          </cell>
          <cell r="J4672">
            <v>33345</v>
          </cell>
        </row>
        <row r="4673">
          <cell r="B4673">
            <v>8782404</v>
          </cell>
          <cell r="C4673">
            <v>878</v>
          </cell>
          <cell r="D4673" t="str">
            <v>Devon</v>
          </cell>
          <cell r="E4673">
            <v>2404</v>
          </cell>
          <cell r="F4673" t="str">
            <v>Bovey Tracey Primary School</v>
          </cell>
          <cell r="G4673" t="str">
            <v>Maintained</v>
          </cell>
          <cell r="H4673" t="str">
            <v>Community school</v>
          </cell>
          <cell r="I4673">
            <v>22045</v>
          </cell>
          <cell r="J4673">
            <v>35123.399999999994</v>
          </cell>
        </row>
        <row r="4674">
          <cell r="B4674">
            <v>8802407</v>
          </cell>
          <cell r="C4674">
            <v>880</v>
          </cell>
          <cell r="D4674" t="str">
            <v>Torbay</v>
          </cell>
          <cell r="E4674">
            <v>2407</v>
          </cell>
          <cell r="F4674" t="str">
            <v>Furzeham Primary School</v>
          </cell>
          <cell r="G4674" t="str">
            <v>Maintained</v>
          </cell>
          <cell r="H4674" t="str">
            <v>Community school</v>
          </cell>
          <cell r="I4674">
            <v>22175</v>
          </cell>
          <cell r="J4674">
            <v>33789.599999999999</v>
          </cell>
        </row>
        <row r="4675">
          <cell r="B4675">
            <v>8782416</v>
          </cell>
          <cell r="C4675">
            <v>878</v>
          </cell>
          <cell r="D4675" t="str">
            <v>Devon</v>
          </cell>
          <cell r="E4675">
            <v>2416</v>
          </cell>
          <cell r="F4675" t="str">
            <v>Denbury Primary School</v>
          </cell>
          <cell r="G4675" t="str">
            <v>Maintained</v>
          </cell>
          <cell r="H4675" t="str">
            <v>Community school</v>
          </cell>
          <cell r="I4675">
            <v>9078</v>
          </cell>
          <cell r="J4675">
            <v>15560.999999999998</v>
          </cell>
        </row>
        <row r="4676">
          <cell r="B4676">
            <v>8782417</v>
          </cell>
          <cell r="C4676">
            <v>878</v>
          </cell>
          <cell r="D4676" t="str">
            <v>Devon</v>
          </cell>
          <cell r="E4676">
            <v>2417</v>
          </cell>
          <cell r="F4676" t="str">
            <v>Doddiscombsleigh Primary  School</v>
          </cell>
          <cell r="G4676" t="str">
            <v>Maintained</v>
          </cell>
          <cell r="H4676" t="str">
            <v>Foundation school</v>
          </cell>
          <cell r="I4676">
            <v>2594</v>
          </cell>
          <cell r="J4676">
            <v>4446</v>
          </cell>
        </row>
        <row r="4677">
          <cell r="B4677">
            <v>8782420</v>
          </cell>
          <cell r="C4677">
            <v>878</v>
          </cell>
          <cell r="D4677" t="str">
            <v>Devon</v>
          </cell>
          <cell r="E4677">
            <v>2420</v>
          </cell>
          <cell r="F4677" t="str">
            <v>Exminster Community Primary</v>
          </cell>
          <cell r="G4677" t="str">
            <v>Maintained</v>
          </cell>
          <cell r="H4677" t="str">
            <v>Community school</v>
          </cell>
          <cell r="I4677">
            <v>43182</v>
          </cell>
          <cell r="J4677">
            <v>66023.099999999991</v>
          </cell>
        </row>
        <row r="4678">
          <cell r="B4678">
            <v>8782423</v>
          </cell>
          <cell r="C4678">
            <v>878</v>
          </cell>
          <cell r="D4678" t="str">
            <v>Devon</v>
          </cell>
          <cell r="E4678">
            <v>2423</v>
          </cell>
          <cell r="F4678" t="str">
            <v>Ipplepen Primary School</v>
          </cell>
          <cell r="G4678" t="str">
            <v>Maintained</v>
          </cell>
          <cell r="H4678" t="str">
            <v>Foundation school</v>
          </cell>
          <cell r="I4678">
            <v>19063</v>
          </cell>
          <cell r="J4678">
            <v>30455.1</v>
          </cell>
        </row>
        <row r="4679">
          <cell r="B4679">
            <v>8782425</v>
          </cell>
          <cell r="C4679">
            <v>878</v>
          </cell>
          <cell r="D4679" t="str">
            <v>Devon</v>
          </cell>
          <cell r="E4679">
            <v>2425</v>
          </cell>
          <cell r="F4679" t="str">
            <v>Kingsbridge Community Primary School</v>
          </cell>
          <cell r="G4679" t="str">
            <v>Maintained</v>
          </cell>
          <cell r="H4679" t="str">
            <v>Community school</v>
          </cell>
          <cell r="I4679">
            <v>29955</v>
          </cell>
          <cell r="J4679">
            <v>45126.899999999994</v>
          </cell>
        </row>
        <row r="4680">
          <cell r="B4680">
            <v>8782428</v>
          </cell>
          <cell r="C4680">
            <v>878</v>
          </cell>
          <cell r="D4680" t="str">
            <v>Devon</v>
          </cell>
          <cell r="E4680">
            <v>2428</v>
          </cell>
          <cell r="F4680" t="str">
            <v>Loddiswell Primary School</v>
          </cell>
          <cell r="G4680" t="str">
            <v>Maintained</v>
          </cell>
          <cell r="H4680" t="str">
            <v>Community school</v>
          </cell>
          <cell r="I4680">
            <v>11153</v>
          </cell>
          <cell r="J4680">
            <v>18228.599999999999</v>
          </cell>
        </row>
        <row r="4681">
          <cell r="B4681">
            <v>8782431</v>
          </cell>
          <cell r="C4681">
            <v>878</v>
          </cell>
          <cell r="D4681" t="str">
            <v>Devon</v>
          </cell>
          <cell r="E4681">
            <v>2431</v>
          </cell>
          <cell r="F4681" t="str">
            <v>Decoy Primary School</v>
          </cell>
          <cell r="G4681" t="str">
            <v>Maintained</v>
          </cell>
          <cell r="H4681" t="str">
            <v>Community school</v>
          </cell>
          <cell r="I4681">
            <v>35661</v>
          </cell>
          <cell r="J4681">
            <v>59576.399999999994</v>
          </cell>
        </row>
        <row r="4682">
          <cell r="B4682">
            <v>8782432</v>
          </cell>
          <cell r="C4682">
            <v>878</v>
          </cell>
          <cell r="D4682" t="str">
            <v>Devon</v>
          </cell>
          <cell r="E4682">
            <v>2432</v>
          </cell>
          <cell r="F4682" t="str">
            <v>Highweek Community Primary and Nursery School</v>
          </cell>
          <cell r="G4682" t="str">
            <v>Maintained</v>
          </cell>
          <cell r="H4682" t="str">
            <v>Community school</v>
          </cell>
          <cell r="I4682">
            <v>24639</v>
          </cell>
          <cell r="J4682">
            <v>40014</v>
          </cell>
        </row>
        <row r="4683">
          <cell r="B4683">
            <v>8802439</v>
          </cell>
          <cell r="C4683">
            <v>880</v>
          </cell>
          <cell r="D4683" t="str">
            <v>Torbay</v>
          </cell>
          <cell r="E4683">
            <v>2439</v>
          </cell>
          <cell r="F4683" t="str">
            <v>White Rock Primary School</v>
          </cell>
          <cell r="G4683" t="str">
            <v>Maintained</v>
          </cell>
          <cell r="H4683" t="str">
            <v>Foundation school</v>
          </cell>
          <cell r="I4683">
            <v>51481</v>
          </cell>
          <cell r="J4683">
            <v>86030.099999999991</v>
          </cell>
        </row>
        <row r="4684">
          <cell r="B4684">
            <v>8782445</v>
          </cell>
          <cell r="C4684">
            <v>878</v>
          </cell>
          <cell r="D4684" t="str">
            <v>Devon</v>
          </cell>
          <cell r="E4684">
            <v>2445</v>
          </cell>
          <cell r="F4684" t="str">
            <v>Stokeinteignhead School</v>
          </cell>
          <cell r="G4684" t="str">
            <v>Maintained</v>
          </cell>
          <cell r="H4684" t="str">
            <v>Community school</v>
          </cell>
          <cell r="I4684">
            <v>9856</v>
          </cell>
          <cell r="J4684">
            <v>17117.099999999999</v>
          </cell>
        </row>
        <row r="4685">
          <cell r="B4685">
            <v>8782446</v>
          </cell>
          <cell r="C4685">
            <v>878</v>
          </cell>
          <cell r="D4685" t="str">
            <v>Devon</v>
          </cell>
          <cell r="E4685">
            <v>2446</v>
          </cell>
          <cell r="F4685" t="str">
            <v>Stokenham Area Primary School</v>
          </cell>
          <cell r="G4685" t="str">
            <v>Maintained</v>
          </cell>
          <cell r="H4685" t="str">
            <v>Community school</v>
          </cell>
          <cell r="I4685">
            <v>19841</v>
          </cell>
          <cell r="J4685">
            <v>26898.3</v>
          </cell>
        </row>
        <row r="4686">
          <cell r="B4686">
            <v>8782448</v>
          </cell>
          <cell r="C4686">
            <v>878</v>
          </cell>
          <cell r="D4686" t="str">
            <v>Devon</v>
          </cell>
          <cell r="E4686">
            <v>2448</v>
          </cell>
          <cell r="F4686" t="str">
            <v>Hazeldown School</v>
          </cell>
          <cell r="G4686" t="str">
            <v>Maintained</v>
          </cell>
          <cell r="H4686" t="str">
            <v>Community school</v>
          </cell>
          <cell r="I4686">
            <v>36699</v>
          </cell>
          <cell r="J4686">
            <v>66245.399999999994</v>
          </cell>
        </row>
        <row r="4687">
          <cell r="B4687">
            <v>8802455</v>
          </cell>
          <cell r="C4687">
            <v>880</v>
          </cell>
          <cell r="D4687" t="str">
            <v>Torbay</v>
          </cell>
          <cell r="E4687">
            <v>2455</v>
          </cell>
          <cell r="F4687" t="str">
            <v>Homelands Primary School</v>
          </cell>
          <cell r="G4687" t="str">
            <v>Maintained</v>
          </cell>
          <cell r="H4687" t="str">
            <v>Community school</v>
          </cell>
          <cell r="I4687">
            <v>10893</v>
          </cell>
          <cell r="J4687">
            <v>16227.9</v>
          </cell>
        </row>
        <row r="4688">
          <cell r="B4688">
            <v>8802460</v>
          </cell>
          <cell r="C4688">
            <v>880</v>
          </cell>
          <cell r="D4688" t="str">
            <v>Torbay</v>
          </cell>
          <cell r="E4688">
            <v>2460</v>
          </cell>
          <cell r="F4688" t="str">
            <v>Watcombe Primary School</v>
          </cell>
          <cell r="G4688" t="str">
            <v>Maintained</v>
          </cell>
          <cell r="H4688" t="str">
            <v>Community school</v>
          </cell>
          <cell r="I4688">
            <v>14654</v>
          </cell>
          <cell r="J4688">
            <v>22230</v>
          </cell>
        </row>
        <row r="4689">
          <cell r="B4689">
            <v>8782461</v>
          </cell>
          <cell r="C4689">
            <v>878</v>
          </cell>
          <cell r="D4689" t="str">
            <v>Devon</v>
          </cell>
          <cell r="E4689">
            <v>2461</v>
          </cell>
          <cell r="F4689" t="str">
            <v>The Grove School</v>
          </cell>
          <cell r="G4689" t="str">
            <v>Maintained</v>
          </cell>
          <cell r="H4689" t="str">
            <v>Community school</v>
          </cell>
          <cell r="I4689">
            <v>33068</v>
          </cell>
          <cell r="J4689">
            <v>51795.899999999994</v>
          </cell>
        </row>
        <row r="4690">
          <cell r="B4690">
            <v>8802469</v>
          </cell>
          <cell r="C4690">
            <v>880</v>
          </cell>
          <cell r="D4690" t="str">
            <v>Torbay</v>
          </cell>
          <cell r="E4690">
            <v>2469</v>
          </cell>
          <cell r="F4690" t="str">
            <v>Sherwell Valley Primary School</v>
          </cell>
          <cell r="G4690" t="str">
            <v>Maintained</v>
          </cell>
          <cell r="H4690" t="str">
            <v>Community school</v>
          </cell>
          <cell r="I4690">
            <v>54464</v>
          </cell>
          <cell r="J4690">
            <v>92699.099999999991</v>
          </cell>
        </row>
        <row r="4691">
          <cell r="B4691">
            <v>8782472</v>
          </cell>
          <cell r="C4691">
            <v>878</v>
          </cell>
          <cell r="D4691" t="str">
            <v>Devon</v>
          </cell>
          <cell r="E4691">
            <v>2472</v>
          </cell>
          <cell r="F4691" t="str">
            <v>Bradley Barton Primary School and Nursery Unit</v>
          </cell>
          <cell r="G4691" t="str">
            <v>Maintained</v>
          </cell>
          <cell r="H4691" t="str">
            <v>Community school</v>
          </cell>
          <cell r="I4691">
            <v>35661</v>
          </cell>
          <cell r="J4691">
            <v>58687.199999999997</v>
          </cell>
        </row>
        <row r="4692">
          <cell r="B4692">
            <v>8782476</v>
          </cell>
          <cell r="C4692">
            <v>878</v>
          </cell>
          <cell r="D4692" t="str">
            <v>Devon</v>
          </cell>
          <cell r="E4692">
            <v>2476</v>
          </cell>
          <cell r="F4692" t="str">
            <v>Canada Hill Community Primary School</v>
          </cell>
          <cell r="G4692" t="str">
            <v>Maintained</v>
          </cell>
          <cell r="H4692" t="str">
            <v>Community school</v>
          </cell>
          <cell r="I4692">
            <v>30085</v>
          </cell>
          <cell r="J4692">
            <v>51573.599999999999</v>
          </cell>
        </row>
        <row r="4693">
          <cell r="B4693">
            <v>8782603</v>
          </cell>
          <cell r="C4693">
            <v>878</v>
          </cell>
          <cell r="D4693" t="str">
            <v>Devon</v>
          </cell>
          <cell r="E4693">
            <v>2603</v>
          </cell>
          <cell r="F4693" t="str">
            <v>Ermington Primary School</v>
          </cell>
          <cell r="G4693" t="str">
            <v>Maintained</v>
          </cell>
          <cell r="H4693" t="str">
            <v>Community school</v>
          </cell>
          <cell r="I4693">
            <v>14783</v>
          </cell>
          <cell r="J4693">
            <v>21340.799999999999</v>
          </cell>
        </row>
        <row r="4694">
          <cell r="B4694">
            <v>8782604</v>
          </cell>
          <cell r="C4694">
            <v>878</v>
          </cell>
          <cell r="D4694" t="str">
            <v>Devon</v>
          </cell>
          <cell r="E4694">
            <v>2604</v>
          </cell>
          <cell r="F4694" t="str">
            <v>Gulworthy Primary School</v>
          </cell>
          <cell r="G4694" t="str">
            <v>Maintained</v>
          </cell>
          <cell r="H4694" t="str">
            <v>Community school</v>
          </cell>
          <cell r="I4694">
            <v>6873</v>
          </cell>
          <cell r="J4694">
            <v>10003.5</v>
          </cell>
        </row>
        <row r="4695">
          <cell r="B4695">
            <v>8782605</v>
          </cell>
          <cell r="C4695">
            <v>878</v>
          </cell>
          <cell r="D4695" t="str">
            <v>Devon</v>
          </cell>
          <cell r="E4695">
            <v>2605</v>
          </cell>
          <cell r="F4695" t="str">
            <v>Hatherleigh Community Primary School</v>
          </cell>
          <cell r="G4695" t="str">
            <v>Maintained</v>
          </cell>
          <cell r="H4695" t="str">
            <v>Community school</v>
          </cell>
          <cell r="I4695">
            <v>14265</v>
          </cell>
          <cell r="J4695">
            <v>23341.5</v>
          </cell>
        </row>
        <row r="4696">
          <cell r="B4696">
            <v>8782608</v>
          </cell>
          <cell r="C4696">
            <v>878</v>
          </cell>
          <cell r="D4696" t="str">
            <v>Devon</v>
          </cell>
          <cell r="E4696">
            <v>2608</v>
          </cell>
          <cell r="F4696" t="str">
            <v>Horrabridge Primary &amp; Nursery School</v>
          </cell>
          <cell r="G4696" t="str">
            <v>Maintained</v>
          </cell>
          <cell r="H4696" t="str">
            <v>Foundation school</v>
          </cell>
          <cell r="I4696">
            <v>18414</v>
          </cell>
          <cell r="J4696">
            <v>26231.399999999998</v>
          </cell>
        </row>
        <row r="4697">
          <cell r="B4697">
            <v>8782609</v>
          </cell>
          <cell r="C4697">
            <v>878</v>
          </cell>
          <cell r="D4697" t="str">
            <v>Devon</v>
          </cell>
          <cell r="E4697">
            <v>2609</v>
          </cell>
          <cell r="F4697" t="str">
            <v>The Erme Primary School</v>
          </cell>
          <cell r="G4697" t="str">
            <v>Maintained</v>
          </cell>
          <cell r="H4697" t="str">
            <v>Community school</v>
          </cell>
          <cell r="I4697">
            <v>8040</v>
          </cell>
          <cell r="J4697">
            <v>12004.199999999999</v>
          </cell>
        </row>
        <row r="4698">
          <cell r="B4698">
            <v>8782610</v>
          </cell>
          <cell r="C4698">
            <v>878</v>
          </cell>
          <cell r="D4698" t="str">
            <v>Devon</v>
          </cell>
          <cell r="E4698">
            <v>2610</v>
          </cell>
          <cell r="F4698" t="str">
            <v>Manor Primary School, Ivybridge</v>
          </cell>
          <cell r="G4698" t="str">
            <v>Maintained</v>
          </cell>
          <cell r="H4698" t="str">
            <v>Community school</v>
          </cell>
          <cell r="I4698">
            <v>25028</v>
          </cell>
          <cell r="J4698">
            <v>34678.799999999996</v>
          </cell>
        </row>
        <row r="4699">
          <cell r="B4699">
            <v>8782612</v>
          </cell>
          <cell r="C4699">
            <v>878</v>
          </cell>
          <cell r="D4699" t="str">
            <v>Devon</v>
          </cell>
          <cell r="E4699">
            <v>2612</v>
          </cell>
          <cell r="F4699" t="str">
            <v>Lifton Community Primary School</v>
          </cell>
          <cell r="G4699" t="str">
            <v>Maintained</v>
          </cell>
          <cell r="H4699" t="str">
            <v>Community school</v>
          </cell>
          <cell r="I4699">
            <v>15691</v>
          </cell>
          <cell r="J4699">
            <v>25342.199999999997</v>
          </cell>
        </row>
        <row r="4700">
          <cell r="B4700">
            <v>8782614</v>
          </cell>
          <cell r="C4700">
            <v>878</v>
          </cell>
          <cell r="D4700" t="str">
            <v>Devon</v>
          </cell>
          <cell r="E4700">
            <v>2614</v>
          </cell>
          <cell r="F4700" t="str">
            <v>Milton Abbot School</v>
          </cell>
          <cell r="G4700" t="str">
            <v>Maintained</v>
          </cell>
          <cell r="H4700" t="str">
            <v>Community school</v>
          </cell>
          <cell r="I4700">
            <v>5577</v>
          </cell>
          <cell r="J4700">
            <v>11115</v>
          </cell>
        </row>
        <row r="4701">
          <cell r="B4701">
            <v>8782618</v>
          </cell>
          <cell r="C4701">
            <v>878</v>
          </cell>
          <cell r="D4701" t="str">
            <v>Devon</v>
          </cell>
          <cell r="E4701">
            <v>2618</v>
          </cell>
          <cell r="F4701" t="str">
            <v>Shaugh Prior Primary School</v>
          </cell>
          <cell r="G4701" t="str">
            <v>Maintained</v>
          </cell>
          <cell r="H4701" t="str">
            <v>Community school</v>
          </cell>
          <cell r="I4701">
            <v>2464</v>
          </cell>
          <cell r="J4701">
            <v>5779.7999999999993</v>
          </cell>
        </row>
        <row r="4702">
          <cell r="B4702">
            <v>8782622</v>
          </cell>
          <cell r="C4702">
            <v>878</v>
          </cell>
          <cell r="D4702" t="str">
            <v>Devon</v>
          </cell>
          <cell r="E4702">
            <v>2622</v>
          </cell>
          <cell r="F4702" t="str">
            <v>Mary Tavy and Brentor Community Primary School</v>
          </cell>
          <cell r="G4702" t="str">
            <v>Maintained</v>
          </cell>
          <cell r="H4702" t="str">
            <v>Community school</v>
          </cell>
          <cell r="I4702">
            <v>9337</v>
          </cell>
          <cell r="J4702">
            <v>11337.3</v>
          </cell>
        </row>
        <row r="4703">
          <cell r="B4703">
            <v>8782623</v>
          </cell>
          <cell r="C4703">
            <v>878</v>
          </cell>
          <cell r="D4703" t="str">
            <v>Devon</v>
          </cell>
          <cell r="E4703">
            <v>2623</v>
          </cell>
          <cell r="F4703" t="str">
            <v>Tavistock  Primary &amp; Nursery School</v>
          </cell>
          <cell r="G4703" t="str">
            <v>Maintained</v>
          </cell>
          <cell r="H4703" t="str">
            <v>Foundation school</v>
          </cell>
          <cell r="I4703">
            <v>23990</v>
          </cell>
          <cell r="J4703">
            <v>40903.199999999997</v>
          </cell>
        </row>
        <row r="4704">
          <cell r="B4704">
            <v>8782625</v>
          </cell>
          <cell r="C4704">
            <v>878</v>
          </cell>
          <cell r="D4704" t="str">
            <v>Devon</v>
          </cell>
          <cell r="E4704">
            <v>2625</v>
          </cell>
          <cell r="F4704" t="str">
            <v>Whitchurch Community Primary School</v>
          </cell>
          <cell r="G4704" t="str">
            <v>Maintained</v>
          </cell>
          <cell r="H4704" t="str">
            <v>Foundation school</v>
          </cell>
          <cell r="I4704">
            <v>21656</v>
          </cell>
          <cell r="J4704">
            <v>36234.899999999994</v>
          </cell>
        </row>
        <row r="4705">
          <cell r="B4705">
            <v>8792638</v>
          </cell>
          <cell r="C4705">
            <v>879</v>
          </cell>
          <cell r="D4705" t="str">
            <v>Plymouth</v>
          </cell>
          <cell r="E4705">
            <v>2638</v>
          </cell>
          <cell r="F4705" t="str">
            <v>College Road Primary School</v>
          </cell>
          <cell r="G4705" t="str">
            <v>Maintained</v>
          </cell>
          <cell r="H4705" t="str">
            <v>Foundation school</v>
          </cell>
          <cell r="I4705">
            <v>17636</v>
          </cell>
          <cell r="J4705">
            <v>29788.199999999997</v>
          </cell>
        </row>
        <row r="4706">
          <cell r="B4706">
            <v>8792640</v>
          </cell>
          <cell r="C4706">
            <v>879</v>
          </cell>
          <cell r="D4706" t="str">
            <v>Plymouth</v>
          </cell>
          <cell r="E4706">
            <v>2640</v>
          </cell>
          <cell r="F4706" t="str">
            <v>Laira Green Primary School</v>
          </cell>
          <cell r="G4706" t="str">
            <v>Maintained</v>
          </cell>
          <cell r="H4706" t="str">
            <v>Community school</v>
          </cell>
          <cell r="I4706">
            <v>15302</v>
          </cell>
          <cell r="J4706">
            <v>22007.699999999997</v>
          </cell>
        </row>
        <row r="4707">
          <cell r="B4707">
            <v>8792670</v>
          </cell>
          <cell r="C4707">
            <v>879</v>
          </cell>
          <cell r="D4707" t="str">
            <v>Plymouth</v>
          </cell>
          <cell r="E4707">
            <v>2670</v>
          </cell>
          <cell r="F4707" t="str">
            <v>Pennycross Primary School</v>
          </cell>
          <cell r="G4707" t="str">
            <v>Maintained</v>
          </cell>
          <cell r="H4707" t="str">
            <v>Community school</v>
          </cell>
          <cell r="I4707">
            <v>24639</v>
          </cell>
          <cell r="J4707">
            <v>46016.1</v>
          </cell>
        </row>
        <row r="4708">
          <cell r="B4708">
            <v>8792671</v>
          </cell>
          <cell r="C4708">
            <v>879</v>
          </cell>
          <cell r="D4708" t="str">
            <v>Plymouth</v>
          </cell>
          <cell r="E4708">
            <v>2671</v>
          </cell>
          <cell r="F4708" t="str">
            <v>Lipson Vale Primary School</v>
          </cell>
          <cell r="G4708" t="str">
            <v>Maintained</v>
          </cell>
          <cell r="H4708" t="str">
            <v>Community school</v>
          </cell>
          <cell r="I4708">
            <v>28270</v>
          </cell>
          <cell r="J4708">
            <v>47572.2</v>
          </cell>
        </row>
        <row r="4709">
          <cell r="B4709">
            <v>8792707</v>
          </cell>
          <cell r="C4709">
            <v>879</v>
          </cell>
          <cell r="D4709" t="str">
            <v>Plymouth</v>
          </cell>
          <cell r="E4709">
            <v>2707</v>
          </cell>
          <cell r="F4709" t="str">
            <v>Yealmpstone Farm Primary School</v>
          </cell>
          <cell r="G4709" t="str">
            <v>Maintained</v>
          </cell>
          <cell r="H4709" t="str">
            <v>Community school</v>
          </cell>
          <cell r="I4709">
            <v>16729</v>
          </cell>
          <cell r="J4709">
            <v>29343.599999999999</v>
          </cell>
        </row>
        <row r="4710">
          <cell r="B4710">
            <v>8782710</v>
          </cell>
          <cell r="C4710">
            <v>878</v>
          </cell>
          <cell r="D4710" t="str">
            <v>Devon</v>
          </cell>
          <cell r="E4710">
            <v>2710</v>
          </cell>
          <cell r="F4710" t="str">
            <v>Ugborough Primary School</v>
          </cell>
          <cell r="G4710" t="str">
            <v>Maintained</v>
          </cell>
          <cell r="H4710" t="str">
            <v>Community school</v>
          </cell>
          <cell r="I4710">
            <v>11412</v>
          </cell>
          <cell r="J4710">
            <v>23119.199999999997</v>
          </cell>
        </row>
        <row r="4711">
          <cell r="B4711">
            <v>8782715</v>
          </cell>
          <cell r="C4711">
            <v>878</v>
          </cell>
          <cell r="D4711" t="str">
            <v>Devon</v>
          </cell>
          <cell r="E4711">
            <v>2715</v>
          </cell>
          <cell r="F4711" t="str">
            <v>Modbury Primary School</v>
          </cell>
          <cell r="G4711" t="str">
            <v>Maintained</v>
          </cell>
          <cell r="H4711" t="str">
            <v>Community school</v>
          </cell>
          <cell r="I4711">
            <v>14265</v>
          </cell>
          <cell r="J4711">
            <v>22896.899999999998</v>
          </cell>
        </row>
        <row r="4712">
          <cell r="B4712">
            <v>8782717</v>
          </cell>
          <cell r="C4712">
            <v>878</v>
          </cell>
          <cell r="D4712" t="str">
            <v>Devon</v>
          </cell>
          <cell r="E4712">
            <v>2717</v>
          </cell>
          <cell r="F4712" t="str">
            <v>Bolham Community Primary School</v>
          </cell>
          <cell r="G4712" t="str">
            <v>Maintained</v>
          </cell>
          <cell r="H4712" t="str">
            <v>Community school</v>
          </cell>
          <cell r="I4712">
            <v>12449</v>
          </cell>
          <cell r="J4712">
            <v>18450.899999999998</v>
          </cell>
        </row>
        <row r="4713">
          <cell r="B4713">
            <v>8782718</v>
          </cell>
          <cell r="C4713">
            <v>878</v>
          </cell>
          <cell r="D4713" t="str">
            <v>Devon</v>
          </cell>
          <cell r="E4713">
            <v>2718</v>
          </cell>
          <cell r="F4713" t="str">
            <v>Halberton Primary School</v>
          </cell>
          <cell r="G4713" t="str">
            <v>Maintained</v>
          </cell>
          <cell r="H4713" t="str">
            <v>Foundation school</v>
          </cell>
          <cell r="I4713">
            <v>5966</v>
          </cell>
          <cell r="J4713">
            <v>12004.199999999999</v>
          </cell>
        </row>
        <row r="4714">
          <cell r="B4714">
            <v>8782720</v>
          </cell>
          <cell r="C4714">
            <v>878</v>
          </cell>
          <cell r="D4714" t="str">
            <v>Devon</v>
          </cell>
          <cell r="E4714">
            <v>2720</v>
          </cell>
          <cell r="F4714" t="str">
            <v>Castle Primary School</v>
          </cell>
          <cell r="G4714" t="str">
            <v>Maintained</v>
          </cell>
          <cell r="H4714" t="str">
            <v>Foundation school</v>
          </cell>
          <cell r="I4714">
            <v>28270</v>
          </cell>
          <cell r="J4714">
            <v>37124.1</v>
          </cell>
        </row>
        <row r="4715">
          <cell r="B4715">
            <v>8782721</v>
          </cell>
          <cell r="C4715">
            <v>878</v>
          </cell>
          <cell r="D4715" t="str">
            <v>Devon</v>
          </cell>
          <cell r="E4715">
            <v>2721</v>
          </cell>
          <cell r="F4715" t="str">
            <v>Two Moors Primary School</v>
          </cell>
          <cell r="G4715" t="str">
            <v>Maintained</v>
          </cell>
          <cell r="H4715" t="str">
            <v>Foundation school</v>
          </cell>
          <cell r="I4715">
            <v>25935</v>
          </cell>
          <cell r="J4715">
            <v>35345.699999999997</v>
          </cell>
        </row>
        <row r="4716">
          <cell r="B4716">
            <v>8782723</v>
          </cell>
          <cell r="C4716">
            <v>878</v>
          </cell>
          <cell r="D4716" t="str">
            <v>Devon</v>
          </cell>
          <cell r="E4716">
            <v>2723</v>
          </cell>
          <cell r="F4716" t="str">
            <v>Heathcoat Primary School</v>
          </cell>
          <cell r="G4716" t="str">
            <v>Maintained</v>
          </cell>
          <cell r="H4716" t="str">
            <v>Foundation school</v>
          </cell>
          <cell r="I4716">
            <v>25546</v>
          </cell>
          <cell r="J4716">
            <v>39569.399999999994</v>
          </cell>
        </row>
        <row r="4717">
          <cell r="B4717">
            <v>8783001</v>
          </cell>
          <cell r="C4717">
            <v>878</v>
          </cell>
          <cell r="D4717" t="str">
            <v>Devon</v>
          </cell>
          <cell r="E4717">
            <v>3001</v>
          </cell>
          <cell r="F4717" t="str">
            <v>Brampford Speke Church of England Primary School</v>
          </cell>
          <cell r="G4717" t="str">
            <v>Maintained</v>
          </cell>
          <cell r="H4717" t="str">
            <v>Voluntary controlled school</v>
          </cell>
          <cell r="I4717">
            <v>6873</v>
          </cell>
          <cell r="J4717">
            <v>7113.5999999999995</v>
          </cell>
        </row>
        <row r="4718">
          <cell r="B4718">
            <v>8783002</v>
          </cell>
          <cell r="C4718">
            <v>878</v>
          </cell>
          <cell r="D4718" t="str">
            <v>Devon</v>
          </cell>
          <cell r="E4718">
            <v>3002</v>
          </cell>
          <cell r="F4718" t="str">
            <v>Branscombe Church of England Primary School</v>
          </cell>
          <cell r="G4718" t="str">
            <v>Maintained</v>
          </cell>
          <cell r="H4718" t="str">
            <v>Voluntary controlled school</v>
          </cell>
          <cell r="I4718">
            <v>908</v>
          </cell>
          <cell r="J4718">
            <v>1556.1</v>
          </cell>
        </row>
        <row r="4719">
          <cell r="B4719">
            <v>8783003</v>
          </cell>
          <cell r="C4719">
            <v>878</v>
          </cell>
          <cell r="D4719" t="str">
            <v>Devon</v>
          </cell>
          <cell r="E4719">
            <v>3003</v>
          </cell>
          <cell r="F4719" t="str">
            <v>Broadhembury Church of England Primary School</v>
          </cell>
          <cell r="G4719" t="str">
            <v>Maintained</v>
          </cell>
          <cell r="H4719" t="str">
            <v>Voluntary controlled school</v>
          </cell>
          <cell r="I4719">
            <v>2075</v>
          </cell>
          <cell r="J4719">
            <v>2445.2999999999997</v>
          </cell>
        </row>
        <row r="4720">
          <cell r="B4720">
            <v>8783004</v>
          </cell>
          <cell r="C4720">
            <v>878</v>
          </cell>
          <cell r="D4720" t="str">
            <v>Devon</v>
          </cell>
          <cell r="E4720">
            <v>3004</v>
          </cell>
          <cell r="F4720" t="str">
            <v>Burlescombe Church of England Primary School</v>
          </cell>
          <cell r="G4720" t="str">
            <v>Maintained</v>
          </cell>
          <cell r="H4720" t="str">
            <v>Voluntary controlled school</v>
          </cell>
          <cell r="I4720">
            <v>3891</v>
          </cell>
          <cell r="J4720">
            <v>6224.4</v>
          </cell>
        </row>
        <row r="4721">
          <cell r="B4721">
            <v>8783005</v>
          </cell>
          <cell r="C4721">
            <v>878</v>
          </cell>
          <cell r="D4721" t="str">
            <v>Devon</v>
          </cell>
          <cell r="E4721">
            <v>3005</v>
          </cell>
          <cell r="F4721" t="str">
            <v>St Martin's CofE Primary &amp; Nursery School</v>
          </cell>
          <cell r="G4721" t="str">
            <v>Maintained</v>
          </cell>
          <cell r="H4721" t="str">
            <v>Voluntary aided school</v>
          </cell>
          <cell r="I4721">
            <v>31901</v>
          </cell>
          <cell r="J4721">
            <v>50684.399999999994</v>
          </cell>
        </row>
        <row r="4722">
          <cell r="B4722">
            <v>8783011</v>
          </cell>
          <cell r="C4722">
            <v>878</v>
          </cell>
          <cell r="D4722" t="str">
            <v>Devon</v>
          </cell>
          <cell r="E4722">
            <v>3011</v>
          </cell>
          <cell r="F4722" t="str">
            <v>Withycombe Raleigh Church of England Primary School</v>
          </cell>
          <cell r="G4722" t="str">
            <v>Maintained</v>
          </cell>
          <cell r="H4722" t="str">
            <v>Voluntary controlled school</v>
          </cell>
          <cell r="I4722">
            <v>61337</v>
          </cell>
          <cell r="J4722">
            <v>97811.999999999985</v>
          </cell>
        </row>
        <row r="4723">
          <cell r="B4723">
            <v>8783013</v>
          </cell>
          <cell r="C4723">
            <v>878</v>
          </cell>
          <cell r="D4723" t="str">
            <v>Devon</v>
          </cell>
          <cell r="E4723">
            <v>3013</v>
          </cell>
          <cell r="F4723" t="str">
            <v>Kentisbeare Church of England Primary School</v>
          </cell>
          <cell r="G4723" t="str">
            <v>Maintained</v>
          </cell>
          <cell r="H4723" t="str">
            <v>Voluntary controlled school</v>
          </cell>
          <cell r="I4723">
            <v>14783</v>
          </cell>
          <cell r="J4723">
            <v>27120.6</v>
          </cell>
        </row>
        <row r="4724">
          <cell r="B4724">
            <v>8783014</v>
          </cell>
          <cell r="C4724">
            <v>878</v>
          </cell>
          <cell r="D4724" t="str">
            <v>Devon</v>
          </cell>
          <cell r="E4724">
            <v>3014</v>
          </cell>
          <cell r="F4724" t="str">
            <v>Lympstone Church of England Primary School</v>
          </cell>
          <cell r="G4724" t="str">
            <v>Maintained</v>
          </cell>
          <cell r="H4724" t="str">
            <v>Voluntary controlled school</v>
          </cell>
          <cell r="I4724">
            <v>17766</v>
          </cell>
          <cell r="J4724">
            <v>32233.499999999996</v>
          </cell>
        </row>
        <row r="4725">
          <cell r="B4725">
            <v>8783015</v>
          </cell>
          <cell r="C4725">
            <v>878</v>
          </cell>
          <cell r="D4725" t="str">
            <v>Devon</v>
          </cell>
          <cell r="E4725">
            <v>3015</v>
          </cell>
          <cell r="F4725" t="str">
            <v>Offwell Church of England Primary School</v>
          </cell>
          <cell r="G4725" t="str">
            <v>Maintained</v>
          </cell>
          <cell r="H4725" t="str">
            <v>Voluntary controlled school</v>
          </cell>
          <cell r="I4725">
            <v>6744</v>
          </cell>
          <cell r="J4725">
            <v>9114.2999999999993</v>
          </cell>
        </row>
        <row r="4726">
          <cell r="B4726">
            <v>8783016</v>
          </cell>
          <cell r="C4726">
            <v>878</v>
          </cell>
          <cell r="D4726" t="str">
            <v>Devon</v>
          </cell>
          <cell r="E4726">
            <v>3016</v>
          </cell>
          <cell r="F4726" t="str">
            <v>Payhembury Church of England Primary School</v>
          </cell>
          <cell r="G4726" t="str">
            <v>Maintained</v>
          </cell>
          <cell r="H4726" t="str">
            <v>Voluntary controlled school</v>
          </cell>
          <cell r="I4726">
            <v>11023</v>
          </cell>
          <cell r="J4726">
            <v>19117.8</v>
          </cell>
        </row>
        <row r="4727">
          <cell r="B4727">
            <v>8783017</v>
          </cell>
          <cell r="C4727">
            <v>878</v>
          </cell>
          <cell r="D4727" t="str">
            <v>Devon</v>
          </cell>
          <cell r="E4727">
            <v>3017</v>
          </cell>
          <cell r="F4727" t="str">
            <v>Plymtree Church of England Primary School</v>
          </cell>
          <cell r="G4727" t="str">
            <v>Maintained</v>
          </cell>
          <cell r="H4727" t="str">
            <v>Voluntary controlled school</v>
          </cell>
          <cell r="I4727">
            <v>6484</v>
          </cell>
          <cell r="J4727">
            <v>8447.4</v>
          </cell>
        </row>
        <row r="4728">
          <cell r="B4728">
            <v>8783022</v>
          </cell>
          <cell r="C4728">
            <v>878</v>
          </cell>
          <cell r="D4728" t="str">
            <v>Devon</v>
          </cell>
          <cell r="E4728">
            <v>3022</v>
          </cell>
          <cell r="F4728" t="str">
            <v>Silverton Church of England Primary School</v>
          </cell>
          <cell r="G4728" t="str">
            <v>Maintained</v>
          </cell>
          <cell r="H4728" t="str">
            <v>Voluntary controlled school</v>
          </cell>
          <cell r="I4728">
            <v>9596</v>
          </cell>
          <cell r="J4728">
            <v>18006.3</v>
          </cell>
        </row>
        <row r="4729">
          <cell r="B4729">
            <v>8783024</v>
          </cell>
          <cell r="C4729">
            <v>878</v>
          </cell>
          <cell r="D4729" t="str">
            <v>Devon</v>
          </cell>
          <cell r="E4729">
            <v>3024</v>
          </cell>
          <cell r="F4729" t="str">
            <v>Stoke Canon Church of England Primary School and Pre-School</v>
          </cell>
          <cell r="G4729" t="str">
            <v>Maintained</v>
          </cell>
          <cell r="H4729" t="str">
            <v>Voluntary controlled school</v>
          </cell>
          <cell r="I4729">
            <v>8948</v>
          </cell>
          <cell r="J4729">
            <v>12226.499999999998</v>
          </cell>
        </row>
        <row r="4730">
          <cell r="B4730">
            <v>8783025</v>
          </cell>
          <cell r="C4730">
            <v>878</v>
          </cell>
          <cell r="D4730" t="str">
            <v>Devon</v>
          </cell>
          <cell r="E4730">
            <v>3025</v>
          </cell>
          <cell r="F4730" t="str">
            <v>Thorverton Church of England Primary School</v>
          </cell>
          <cell r="G4730" t="str">
            <v>Maintained</v>
          </cell>
          <cell r="H4730" t="str">
            <v>Voluntary controlled school</v>
          </cell>
          <cell r="I4730">
            <v>9467</v>
          </cell>
          <cell r="J4730">
            <v>19117.8</v>
          </cell>
        </row>
        <row r="4731">
          <cell r="B4731">
            <v>8783026</v>
          </cell>
          <cell r="C4731">
            <v>878</v>
          </cell>
          <cell r="D4731" t="str">
            <v>Devon</v>
          </cell>
          <cell r="E4731">
            <v>3026</v>
          </cell>
          <cell r="F4731" t="str">
            <v>Uplowman Church of England Primary School</v>
          </cell>
          <cell r="G4731" t="str">
            <v>Maintained</v>
          </cell>
          <cell r="H4731" t="str">
            <v>Voluntary controlled school</v>
          </cell>
          <cell r="I4731">
            <v>7392</v>
          </cell>
          <cell r="J4731">
            <v>13115.699999999999</v>
          </cell>
        </row>
        <row r="4732">
          <cell r="B4732">
            <v>8783028</v>
          </cell>
          <cell r="C4732">
            <v>878</v>
          </cell>
          <cell r="D4732" t="str">
            <v>Devon</v>
          </cell>
          <cell r="E4732">
            <v>3028</v>
          </cell>
          <cell r="F4732" t="str">
            <v>Littleham Church of England Primary School</v>
          </cell>
          <cell r="G4732" t="str">
            <v>Maintained</v>
          </cell>
          <cell r="H4732" t="str">
            <v>Voluntary controlled school</v>
          </cell>
          <cell r="I4732">
            <v>8948</v>
          </cell>
          <cell r="J4732">
            <v>10003.5</v>
          </cell>
        </row>
        <row r="4733">
          <cell r="B4733">
            <v>8783053</v>
          </cell>
          <cell r="C4733">
            <v>878</v>
          </cell>
          <cell r="D4733" t="str">
            <v>Devon</v>
          </cell>
          <cell r="E4733">
            <v>3053</v>
          </cell>
          <cell r="F4733" t="str">
            <v>Berrynarbor Church of England Primary School</v>
          </cell>
          <cell r="G4733" t="str">
            <v>Maintained</v>
          </cell>
          <cell r="H4733" t="str">
            <v>Voluntary controlled school</v>
          </cell>
          <cell r="I4733">
            <v>8689</v>
          </cell>
          <cell r="J4733">
            <v>14449.499999999998</v>
          </cell>
        </row>
        <row r="4734">
          <cell r="B4734">
            <v>8783059</v>
          </cell>
          <cell r="C4734">
            <v>878</v>
          </cell>
          <cell r="D4734" t="str">
            <v>Devon</v>
          </cell>
          <cell r="E4734">
            <v>3059</v>
          </cell>
          <cell r="F4734" t="str">
            <v>Georgeham Church of England (VC) Primary School</v>
          </cell>
          <cell r="G4734" t="str">
            <v>Maintained</v>
          </cell>
          <cell r="H4734" t="str">
            <v>Voluntary controlled school</v>
          </cell>
          <cell r="I4734">
            <v>10374</v>
          </cell>
          <cell r="J4734">
            <v>16227.9</v>
          </cell>
        </row>
        <row r="4735">
          <cell r="B4735">
            <v>8783060</v>
          </cell>
          <cell r="C4735">
            <v>878</v>
          </cell>
          <cell r="D4735" t="str">
            <v>Devon</v>
          </cell>
          <cell r="E4735">
            <v>3060</v>
          </cell>
          <cell r="F4735" t="str">
            <v>Goodleigh Church of England Primary School</v>
          </cell>
          <cell r="G4735" t="str">
            <v>Maintained</v>
          </cell>
          <cell r="H4735" t="str">
            <v>Voluntary controlled school</v>
          </cell>
          <cell r="I4735">
            <v>9078</v>
          </cell>
          <cell r="J4735">
            <v>15116.4</v>
          </cell>
        </row>
        <row r="4736">
          <cell r="B4736">
            <v>8783061</v>
          </cell>
          <cell r="C4736">
            <v>878</v>
          </cell>
          <cell r="D4736" t="str">
            <v>Devon</v>
          </cell>
          <cell r="E4736">
            <v>3061</v>
          </cell>
          <cell r="F4736" t="str">
            <v>Great Torrington Bluecoat Church of England Primary School</v>
          </cell>
          <cell r="G4736" t="str">
            <v>Maintained</v>
          </cell>
          <cell r="H4736" t="str">
            <v>Voluntary controlled school</v>
          </cell>
          <cell r="I4736">
            <v>32290</v>
          </cell>
          <cell r="J4736">
            <v>52685.1</v>
          </cell>
        </row>
        <row r="4737">
          <cell r="B4737">
            <v>8783063</v>
          </cell>
          <cell r="C4737">
            <v>878</v>
          </cell>
          <cell r="D4737" t="str">
            <v>Devon</v>
          </cell>
          <cell r="E4737">
            <v>3063</v>
          </cell>
          <cell r="F4737" t="str">
            <v>Holsworthy Church of England Primary School</v>
          </cell>
          <cell r="G4737" t="str">
            <v>Maintained</v>
          </cell>
          <cell r="H4737" t="str">
            <v>Voluntary controlled school</v>
          </cell>
          <cell r="I4737">
            <v>13357</v>
          </cell>
          <cell r="J4737">
            <v>22896.899999999998</v>
          </cell>
        </row>
        <row r="4738">
          <cell r="B4738">
            <v>8783066</v>
          </cell>
          <cell r="C4738">
            <v>878</v>
          </cell>
          <cell r="D4738" t="str">
            <v>Devon</v>
          </cell>
          <cell r="E4738">
            <v>3066</v>
          </cell>
          <cell r="F4738" t="str">
            <v>Parracombe Church of England Primary School</v>
          </cell>
          <cell r="G4738" t="str">
            <v>Maintained</v>
          </cell>
          <cell r="H4738" t="str">
            <v>Voluntary controlled school</v>
          </cell>
          <cell r="I4738">
            <v>4409</v>
          </cell>
          <cell r="J4738">
            <v>4223.7</v>
          </cell>
        </row>
        <row r="4739">
          <cell r="B4739">
            <v>8783069</v>
          </cell>
          <cell r="C4739">
            <v>878</v>
          </cell>
          <cell r="D4739" t="str">
            <v>Devon</v>
          </cell>
          <cell r="E4739">
            <v>3069</v>
          </cell>
          <cell r="F4739" t="str">
            <v>St Mary's Church of England Primary School</v>
          </cell>
          <cell r="G4739" t="str">
            <v>Maintained</v>
          </cell>
          <cell r="H4739" t="str">
            <v>Voluntary controlled school</v>
          </cell>
          <cell r="I4739">
            <v>33846</v>
          </cell>
          <cell r="J4739">
            <v>52240.499999999993</v>
          </cell>
        </row>
        <row r="4740">
          <cell r="B4740">
            <v>8783101</v>
          </cell>
          <cell r="C4740">
            <v>878</v>
          </cell>
          <cell r="D4740" t="str">
            <v>Devon</v>
          </cell>
          <cell r="E4740">
            <v>3101</v>
          </cell>
          <cell r="F4740" t="str">
            <v>Berry Pomeroy Parochial Church of England Primary School</v>
          </cell>
          <cell r="G4740" t="str">
            <v>Maintained</v>
          </cell>
          <cell r="H4740" t="str">
            <v>Voluntary controlled school</v>
          </cell>
          <cell r="I4740">
            <v>10504</v>
          </cell>
          <cell r="J4740">
            <v>18006.3</v>
          </cell>
        </row>
        <row r="4741">
          <cell r="B4741">
            <v>8783105</v>
          </cell>
          <cell r="C4741">
            <v>878</v>
          </cell>
          <cell r="D4741" t="str">
            <v>Devon</v>
          </cell>
          <cell r="E4741">
            <v>3105</v>
          </cell>
          <cell r="F4741" t="str">
            <v>Chudleigh Church of England Community Primary School</v>
          </cell>
          <cell r="G4741" t="str">
            <v>Maintained</v>
          </cell>
          <cell r="H4741" t="str">
            <v>Voluntary controlled school</v>
          </cell>
          <cell r="I4741">
            <v>39811</v>
          </cell>
          <cell r="J4741">
            <v>56241.899999999994</v>
          </cell>
        </row>
        <row r="4742">
          <cell r="B4742">
            <v>8783112</v>
          </cell>
          <cell r="C4742">
            <v>878</v>
          </cell>
          <cell r="D4742" t="str">
            <v>Devon</v>
          </cell>
          <cell r="E4742">
            <v>3112</v>
          </cell>
          <cell r="F4742" t="str">
            <v>Kingskerswell Church of England Primary School</v>
          </cell>
          <cell r="G4742" t="str">
            <v>Maintained</v>
          </cell>
          <cell r="H4742" t="str">
            <v>Voluntary controlled school</v>
          </cell>
          <cell r="I4742">
            <v>35791</v>
          </cell>
          <cell r="J4742">
            <v>53351.999999999993</v>
          </cell>
        </row>
        <row r="4743">
          <cell r="B4743">
            <v>8783114</v>
          </cell>
          <cell r="C4743">
            <v>878</v>
          </cell>
          <cell r="D4743" t="str">
            <v>Devon</v>
          </cell>
          <cell r="E4743">
            <v>3114</v>
          </cell>
          <cell r="F4743" t="str">
            <v>Malborough with South Huish Church of England Primary School</v>
          </cell>
          <cell r="G4743" t="str">
            <v>Maintained</v>
          </cell>
          <cell r="H4743" t="str">
            <v>Voluntary controlled school</v>
          </cell>
          <cell r="I4743">
            <v>7522</v>
          </cell>
          <cell r="J4743">
            <v>12448.8</v>
          </cell>
        </row>
        <row r="4744">
          <cell r="B4744">
            <v>8783128</v>
          </cell>
          <cell r="C4744">
            <v>878</v>
          </cell>
          <cell r="D4744" t="str">
            <v>Devon</v>
          </cell>
          <cell r="E4744">
            <v>3128</v>
          </cell>
          <cell r="F4744" t="str">
            <v>St Michael's Church of England Primary School</v>
          </cell>
          <cell r="G4744" t="str">
            <v>Maintained</v>
          </cell>
          <cell r="H4744" t="str">
            <v>Voluntary controlled school</v>
          </cell>
          <cell r="I4744">
            <v>32419</v>
          </cell>
          <cell r="J4744">
            <v>45349.2</v>
          </cell>
        </row>
        <row r="4745">
          <cell r="B4745">
            <v>8783152</v>
          </cell>
          <cell r="C4745">
            <v>878</v>
          </cell>
          <cell r="D4745" t="str">
            <v>Devon</v>
          </cell>
          <cell r="E4745">
            <v>3152</v>
          </cell>
          <cell r="F4745" t="str">
            <v>Cornwood Church of England Primary School</v>
          </cell>
          <cell r="G4745" t="str">
            <v>Maintained</v>
          </cell>
          <cell r="H4745" t="str">
            <v>Voluntary controlled school</v>
          </cell>
          <cell r="I4745">
            <v>4280</v>
          </cell>
          <cell r="J4745">
            <v>8002.7999999999993</v>
          </cell>
        </row>
        <row r="4746">
          <cell r="B4746">
            <v>8783154</v>
          </cell>
          <cell r="C4746">
            <v>878</v>
          </cell>
          <cell r="D4746" t="str">
            <v>Devon</v>
          </cell>
          <cell r="E4746">
            <v>3154</v>
          </cell>
          <cell r="F4746" t="str">
            <v>Lamerton Church of England Voluntary Controlled Primary School</v>
          </cell>
          <cell r="G4746" t="str">
            <v>Maintained</v>
          </cell>
          <cell r="H4746" t="str">
            <v>Voluntary controlled school</v>
          </cell>
          <cell r="I4746">
            <v>3113</v>
          </cell>
          <cell r="J4746">
            <v>5779.7999999999993</v>
          </cell>
        </row>
        <row r="4747">
          <cell r="B4747">
            <v>8793159</v>
          </cell>
          <cell r="C4747">
            <v>879</v>
          </cell>
          <cell r="D4747" t="str">
            <v>Plymouth</v>
          </cell>
          <cell r="E4747">
            <v>3159</v>
          </cell>
          <cell r="F4747" t="str">
            <v>Compton CofE Primary School</v>
          </cell>
          <cell r="G4747" t="str">
            <v>Maintained</v>
          </cell>
          <cell r="H4747" t="str">
            <v>Voluntary controlled school</v>
          </cell>
          <cell r="I4747">
            <v>43312</v>
          </cell>
          <cell r="J4747">
            <v>72247.5</v>
          </cell>
        </row>
        <row r="4748">
          <cell r="B4748">
            <v>8793160</v>
          </cell>
          <cell r="C4748">
            <v>879</v>
          </cell>
          <cell r="D4748" t="str">
            <v>Plymouth</v>
          </cell>
          <cell r="E4748">
            <v>3160</v>
          </cell>
          <cell r="F4748" t="str">
            <v>St Andrew's Cof E VA Primary School</v>
          </cell>
          <cell r="G4748" t="str">
            <v>Maintained</v>
          </cell>
          <cell r="H4748" t="str">
            <v>Voluntary aided school</v>
          </cell>
          <cell r="I4748">
            <v>15821</v>
          </cell>
          <cell r="J4748">
            <v>25564.499999999996</v>
          </cell>
        </row>
        <row r="4749">
          <cell r="B4749">
            <v>8793161</v>
          </cell>
          <cell r="C4749">
            <v>879</v>
          </cell>
          <cell r="D4749" t="str">
            <v>Plymouth</v>
          </cell>
          <cell r="E4749">
            <v>3161</v>
          </cell>
          <cell r="F4749" t="str">
            <v>Mary Dean's CofE Primary School</v>
          </cell>
          <cell r="G4749" t="str">
            <v>Maintained</v>
          </cell>
          <cell r="H4749" t="str">
            <v>Voluntary controlled school</v>
          </cell>
          <cell r="I4749">
            <v>25417</v>
          </cell>
          <cell r="J4749">
            <v>37791</v>
          </cell>
        </row>
        <row r="4750">
          <cell r="B4750">
            <v>8783300</v>
          </cell>
          <cell r="C4750">
            <v>878</v>
          </cell>
          <cell r="D4750" t="str">
            <v>Devon</v>
          </cell>
          <cell r="E4750">
            <v>3300</v>
          </cell>
          <cell r="F4750" t="str">
            <v>Awliscombe Church of England Primary School</v>
          </cell>
          <cell r="G4750" t="str">
            <v>Maintained</v>
          </cell>
          <cell r="H4750" t="str">
            <v>Voluntary aided school</v>
          </cell>
          <cell r="I4750">
            <v>9856</v>
          </cell>
          <cell r="J4750">
            <v>19562.399999999998</v>
          </cell>
        </row>
        <row r="4751">
          <cell r="B4751">
            <v>8783304</v>
          </cell>
          <cell r="C4751">
            <v>878</v>
          </cell>
          <cell r="D4751" t="str">
            <v>Devon</v>
          </cell>
          <cell r="E4751">
            <v>3304</v>
          </cell>
          <cell r="F4751" t="str">
            <v>St Peter's Church of England Primary School</v>
          </cell>
          <cell r="G4751" t="str">
            <v>Maintained</v>
          </cell>
          <cell r="H4751" t="str">
            <v>Voluntary aided school</v>
          </cell>
          <cell r="I4751">
            <v>29696</v>
          </cell>
          <cell r="J4751">
            <v>44015.399999999994</v>
          </cell>
        </row>
        <row r="4752">
          <cell r="B4752">
            <v>8783309</v>
          </cell>
          <cell r="C4752">
            <v>878</v>
          </cell>
          <cell r="D4752" t="str">
            <v>Devon</v>
          </cell>
          <cell r="E4752">
            <v>3309</v>
          </cell>
          <cell r="F4752" t="str">
            <v>The Beacon Church of England (VA) Primary School</v>
          </cell>
          <cell r="G4752" t="str">
            <v>Maintained</v>
          </cell>
          <cell r="H4752" t="str">
            <v>Voluntary aided school</v>
          </cell>
          <cell r="I4752">
            <v>18025</v>
          </cell>
          <cell r="J4752">
            <v>27787.499999999996</v>
          </cell>
        </row>
        <row r="4753">
          <cell r="B4753">
            <v>8783311</v>
          </cell>
          <cell r="C4753">
            <v>878</v>
          </cell>
          <cell r="D4753" t="str">
            <v>Devon</v>
          </cell>
          <cell r="E4753">
            <v>3311</v>
          </cell>
          <cell r="F4753" t="str">
            <v>Farway Church of England Primary School</v>
          </cell>
          <cell r="G4753" t="str">
            <v>Maintained</v>
          </cell>
          <cell r="H4753" t="str">
            <v>Voluntary aided school</v>
          </cell>
          <cell r="I4753">
            <v>1427</v>
          </cell>
          <cell r="J4753">
            <v>3334.4999999999995</v>
          </cell>
        </row>
        <row r="4754">
          <cell r="B4754">
            <v>8783312</v>
          </cell>
          <cell r="C4754">
            <v>878</v>
          </cell>
          <cell r="D4754" t="str">
            <v>Devon</v>
          </cell>
          <cell r="E4754">
            <v>3312</v>
          </cell>
          <cell r="F4754" t="str">
            <v>Feniton Church of England Primary School</v>
          </cell>
          <cell r="G4754" t="str">
            <v>Maintained</v>
          </cell>
          <cell r="H4754" t="str">
            <v>Voluntary aided school</v>
          </cell>
          <cell r="I4754">
            <v>22694</v>
          </cell>
          <cell r="J4754">
            <v>39791.699999999997</v>
          </cell>
        </row>
        <row r="4755">
          <cell r="B4755">
            <v>8783313</v>
          </cell>
          <cell r="C4755">
            <v>878</v>
          </cell>
          <cell r="D4755" t="str">
            <v>Devon</v>
          </cell>
          <cell r="E4755">
            <v>3313</v>
          </cell>
          <cell r="F4755" t="str">
            <v>Webber's Church of England Primary School</v>
          </cell>
          <cell r="G4755" t="str">
            <v>Maintained</v>
          </cell>
          <cell r="H4755" t="str">
            <v>Voluntary aided school</v>
          </cell>
          <cell r="I4755">
            <v>8300</v>
          </cell>
          <cell r="J4755">
            <v>14227.199999999999</v>
          </cell>
        </row>
        <row r="4756">
          <cell r="B4756">
            <v>8783319</v>
          </cell>
          <cell r="C4756">
            <v>878</v>
          </cell>
          <cell r="D4756" t="str">
            <v>Devon</v>
          </cell>
          <cell r="E4756">
            <v>3319</v>
          </cell>
          <cell r="F4756" t="str">
            <v>Tipton St John Church of England Primary School</v>
          </cell>
          <cell r="G4756" t="str">
            <v>Maintained</v>
          </cell>
          <cell r="H4756" t="str">
            <v>Voluntary aided school</v>
          </cell>
          <cell r="I4756">
            <v>6744</v>
          </cell>
          <cell r="J4756">
            <v>16672.5</v>
          </cell>
        </row>
        <row r="4757">
          <cell r="B4757">
            <v>8783321</v>
          </cell>
          <cell r="C4757">
            <v>878</v>
          </cell>
          <cell r="D4757" t="str">
            <v>Devon</v>
          </cell>
          <cell r="E4757">
            <v>3321</v>
          </cell>
          <cell r="F4757" t="str">
            <v>Woodbury Church of England Primary School</v>
          </cell>
          <cell r="G4757" t="str">
            <v>Maintained</v>
          </cell>
          <cell r="H4757" t="str">
            <v>Voluntary aided school</v>
          </cell>
          <cell r="I4757">
            <v>20359</v>
          </cell>
          <cell r="J4757">
            <v>37791</v>
          </cell>
        </row>
        <row r="4758">
          <cell r="B4758">
            <v>8783322</v>
          </cell>
          <cell r="C4758">
            <v>878</v>
          </cell>
          <cell r="D4758" t="str">
            <v>Devon</v>
          </cell>
          <cell r="E4758">
            <v>3322</v>
          </cell>
          <cell r="F4758" t="str">
            <v>Woodbury Salterton Church of England Primary School</v>
          </cell>
          <cell r="G4758" t="str">
            <v>Maintained</v>
          </cell>
          <cell r="H4758" t="str">
            <v>Voluntary aided school</v>
          </cell>
          <cell r="I4758">
            <v>6614</v>
          </cell>
          <cell r="J4758">
            <v>10892.699999999999</v>
          </cell>
        </row>
        <row r="4759">
          <cell r="B4759">
            <v>8783323</v>
          </cell>
          <cell r="C4759">
            <v>878</v>
          </cell>
          <cell r="D4759" t="str">
            <v>Devon</v>
          </cell>
          <cell r="E4759">
            <v>3323</v>
          </cell>
          <cell r="F4759" t="str">
            <v>St Sidwell's Church of England Primary School and Nursery</v>
          </cell>
          <cell r="G4759" t="str">
            <v>Maintained</v>
          </cell>
          <cell r="H4759" t="str">
            <v>Voluntary aided school</v>
          </cell>
          <cell r="I4759">
            <v>20489</v>
          </cell>
          <cell r="J4759">
            <v>32233.499999999996</v>
          </cell>
        </row>
        <row r="4760">
          <cell r="B4760">
            <v>8783328</v>
          </cell>
          <cell r="C4760">
            <v>878</v>
          </cell>
          <cell r="D4760" t="str">
            <v>Devon</v>
          </cell>
          <cell r="E4760">
            <v>3328</v>
          </cell>
          <cell r="F4760" t="str">
            <v>Pinhoe Church of England Primary School</v>
          </cell>
          <cell r="G4760" t="str">
            <v>Maintained</v>
          </cell>
          <cell r="H4760" t="str">
            <v>Voluntary aided school</v>
          </cell>
          <cell r="I4760">
            <v>41626</v>
          </cell>
          <cell r="J4760">
            <v>70913.7</v>
          </cell>
        </row>
        <row r="4761">
          <cell r="B4761">
            <v>8783453</v>
          </cell>
          <cell r="C4761">
            <v>878</v>
          </cell>
          <cell r="D4761" t="str">
            <v>Devon</v>
          </cell>
          <cell r="E4761">
            <v>3453</v>
          </cell>
          <cell r="F4761" t="str">
            <v>Chittlehampton Church of England Primary School</v>
          </cell>
          <cell r="G4761" t="str">
            <v>Maintained</v>
          </cell>
          <cell r="H4761" t="str">
            <v>Voluntary aided school</v>
          </cell>
          <cell r="I4761">
            <v>1038</v>
          </cell>
          <cell r="J4761">
            <v>1333.8</v>
          </cell>
        </row>
        <row r="4762">
          <cell r="B4762">
            <v>8783455</v>
          </cell>
          <cell r="C4762">
            <v>878</v>
          </cell>
          <cell r="D4762" t="str">
            <v>Devon</v>
          </cell>
          <cell r="E4762">
            <v>3455</v>
          </cell>
          <cell r="F4762" t="str">
            <v>Lynton Church of England Primary School</v>
          </cell>
          <cell r="G4762" t="str">
            <v>Maintained</v>
          </cell>
          <cell r="H4762" t="str">
            <v>Voluntary aided school</v>
          </cell>
          <cell r="I4762">
            <v>8040</v>
          </cell>
          <cell r="J4762">
            <v>10448.099999999999</v>
          </cell>
        </row>
        <row r="4763">
          <cell r="B4763">
            <v>8783459</v>
          </cell>
          <cell r="C4763">
            <v>878</v>
          </cell>
          <cell r="D4763" t="str">
            <v>Devon</v>
          </cell>
          <cell r="E4763">
            <v>3459</v>
          </cell>
          <cell r="F4763" t="str">
            <v>South Molton United Church of England Primary School</v>
          </cell>
          <cell r="G4763" t="str">
            <v>Maintained</v>
          </cell>
          <cell r="H4763" t="str">
            <v>Voluntary aided school</v>
          </cell>
          <cell r="I4763">
            <v>21138</v>
          </cell>
          <cell r="J4763">
            <v>34011.899999999994</v>
          </cell>
        </row>
        <row r="4764">
          <cell r="B4764">
            <v>8783460</v>
          </cell>
          <cell r="C4764">
            <v>878</v>
          </cell>
          <cell r="D4764" t="str">
            <v>Devon</v>
          </cell>
          <cell r="E4764">
            <v>3460</v>
          </cell>
          <cell r="F4764" t="str">
            <v>Swimbridge Church of England Primary School</v>
          </cell>
          <cell r="G4764" t="str">
            <v>Maintained</v>
          </cell>
          <cell r="H4764" t="str">
            <v>Voluntary aided school</v>
          </cell>
          <cell r="I4764">
            <v>10504</v>
          </cell>
          <cell r="J4764">
            <v>14671.8</v>
          </cell>
        </row>
        <row r="4765">
          <cell r="B4765">
            <v>8783461</v>
          </cell>
          <cell r="C4765">
            <v>878</v>
          </cell>
          <cell r="D4765" t="str">
            <v>Devon</v>
          </cell>
          <cell r="E4765">
            <v>3461</v>
          </cell>
          <cell r="F4765" t="str">
            <v>St George's Church of England (VA) Infant and Nursery School</v>
          </cell>
          <cell r="G4765" t="str">
            <v>Maintained</v>
          </cell>
          <cell r="H4765" t="str">
            <v>Voluntary aided school</v>
          </cell>
          <cell r="I4765">
            <v>27232</v>
          </cell>
          <cell r="J4765">
            <v>45793.799999999996</v>
          </cell>
        </row>
        <row r="4766">
          <cell r="B4766">
            <v>8783462</v>
          </cell>
          <cell r="C4766">
            <v>878</v>
          </cell>
          <cell r="D4766" t="str">
            <v>Devon</v>
          </cell>
          <cell r="E4766">
            <v>3462</v>
          </cell>
          <cell r="F4766" t="str">
            <v>Morchard Bishop Church of England Primary School</v>
          </cell>
          <cell r="G4766" t="str">
            <v>Maintained</v>
          </cell>
          <cell r="H4766" t="str">
            <v>Voluntary aided school</v>
          </cell>
          <cell r="I4766">
            <v>8689</v>
          </cell>
          <cell r="J4766">
            <v>15560.999999999998</v>
          </cell>
        </row>
        <row r="4767">
          <cell r="B4767">
            <v>8783605</v>
          </cell>
          <cell r="C4767">
            <v>878</v>
          </cell>
          <cell r="D4767" t="str">
            <v>Devon</v>
          </cell>
          <cell r="E4767">
            <v>3605</v>
          </cell>
          <cell r="F4767" t="str">
            <v>St Catherine's CofE Primary School</v>
          </cell>
          <cell r="G4767" t="str">
            <v>Maintained</v>
          </cell>
          <cell r="H4767" t="str">
            <v>Voluntary aided school</v>
          </cell>
          <cell r="I4767">
            <v>10634</v>
          </cell>
          <cell r="J4767">
            <v>16894.8</v>
          </cell>
        </row>
        <row r="4768">
          <cell r="B4768">
            <v>8783607</v>
          </cell>
          <cell r="C4768">
            <v>878</v>
          </cell>
          <cell r="D4768" t="str">
            <v>Devon</v>
          </cell>
          <cell r="E4768">
            <v>3607</v>
          </cell>
          <cell r="F4768" t="str">
            <v>Marldon Church of England Primary School</v>
          </cell>
          <cell r="G4768" t="str">
            <v>Maintained</v>
          </cell>
          <cell r="H4768" t="str">
            <v>Voluntary aided school</v>
          </cell>
          <cell r="I4768">
            <v>20878</v>
          </cell>
          <cell r="J4768">
            <v>31788.899999999998</v>
          </cell>
        </row>
        <row r="4769">
          <cell r="B4769">
            <v>8783620</v>
          </cell>
          <cell r="C4769">
            <v>878</v>
          </cell>
          <cell r="D4769" t="str">
            <v>Devon</v>
          </cell>
          <cell r="E4769">
            <v>3620</v>
          </cell>
          <cell r="F4769" t="str">
            <v>Wolborough Church of England (Aided) Nursery and Primary School</v>
          </cell>
          <cell r="G4769" t="str">
            <v>Maintained</v>
          </cell>
          <cell r="H4769" t="str">
            <v>Voluntary aided school</v>
          </cell>
          <cell r="I4769">
            <v>14783</v>
          </cell>
          <cell r="J4769">
            <v>24452.999999999996</v>
          </cell>
        </row>
        <row r="4770">
          <cell r="B4770">
            <v>8783751</v>
          </cell>
          <cell r="C4770">
            <v>878</v>
          </cell>
          <cell r="D4770" t="str">
            <v>Devon</v>
          </cell>
          <cell r="E4770">
            <v>3751</v>
          </cell>
          <cell r="F4770" t="str">
            <v>St Mary's Church of England Primary School</v>
          </cell>
          <cell r="G4770" t="str">
            <v>Maintained</v>
          </cell>
          <cell r="H4770" t="str">
            <v>Voluntary aided school</v>
          </cell>
          <cell r="I4770">
            <v>10115</v>
          </cell>
          <cell r="J4770">
            <v>13560.3</v>
          </cell>
        </row>
        <row r="4771">
          <cell r="B4771">
            <v>8783752</v>
          </cell>
          <cell r="C4771">
            <v>878</v>
          </cell>
          <cell r="D4771" t="str">
            <v>Devon</v>
          </cell>
          <cell r="E4771">
            <v>3752</v>
          </cell>
          <cell r="F4771" t="str">
            <v>St Andrew's Church of England Primary School</v>
          </cell>
          <cell r="G4771" t="str">
            <v>Maintained</v>
          </cell>
          <cell r="H4771" t="str">
            <v>Voluntary aided school</v>
          </cell>
          <cell r="I4771">
            <v>19322</v>
          </cell>
          <cell r="J4771">
            <v>30677.399999999998</v>
          </cell>
        </row>
        <row r="4772">
          <cell r="B4772">
            <v>8783768</v>
          </cell>
          <cell r="C4772">
            <v>878</v>
          </cell>
          <cell r="D4772" t="str">
            <v>Devon</v>
          </cell>
          <cell r="E4772">
            <v>3768</v>
          </cell>
          <cell r="F4772" t="str">
            <v>Bickleigh Down Church of England Primary School</v>
          </cell>
          <cell r="G4772" t="str">
            <v>Maintained</v>
          </cell>
          <cell r="H4772" t="str">
            <v>Voluntary aided school</v>
          </cell>
          <cell r="I4772">
            <v>43182</v>
          </cell>
          <cell r="J4772">
            <v>75137.399999999994</v>
          </cell>
        </row>
        <row r="4773">
          <cell r="B4773">
            <v>8783772</v>
          </cell>
          <cell r="C4773">
            <v>878</v>
          </cell>
          <cell r="D4773" t="str">
            <v>Devon</v>
          </cell>
          <cell r="E4773">
            <v>3772</v>
          </cell>
          <cell r="F4773" t="str">
            <v>Rackenford Church of England Primary School</v>
          </cell>
          <cell r="G4773" t="str">
            <v>Maintained</v>
          </cell>
          <cell r="H4773" t="str">
            <v>Voluntary aided school</v>
          </cell>
          <cell r="I4773">
            <v>6873</v>
          </cell>
          <cell r="J4773">
            <v>15560.999999999998</v>
          </cell>
        </row>
        <row r="4774">
          <cell r="B4774">
            <v>8787002</v>
          </cell>
          <cell r="C4774">
            <v>878</v>
          </cell>
          <cell r="D4774" t="str">
            <v>Devon</v>
          </cell>
          <cell r="E4774">
            <v>7002</v>
          </cell>
          <cell r="F4774" t="str">
            <v>Ellen Tinkham School</v>
          </cell>
          <cell r="G4774" t="str">
            <v>Maintained</v>
          </cell>
          <cell r="H4774" t="str">
            <v>Foundation special school</v>
          </cell>
          <cell r="I4774">
            <v>11023</v>
          </cell>
          <cell r="J4774">
            <v>17339.399999999998</v>
          </cell>
        </row>
        <row r="4775">
          <cell r="B4775">
            <v>8787006</v>
          </cell>
          <cell r="C4775">
            <v>878</v>
          </cell>
          <cell r="D4775" t="str">
            <v>Devon</v>
          </cell>
          <cell r="E4775">
            <v>7006</v>
          </cell>
          <cell r="F4775" t="str">
            <v>Mill Water School</v>
          </cell>
          <cell r="G4775" t="str">
            <v>Maintained</v>
          </cell>
          <cell r="H4775" t="str">
            <v>Foundation special school</v>
          </cell>
          <cell r="I4775">
            <v>3631</v>
          </cell>
          <cell r="J4775">
            <v>6224.4</v>
          </cell>
        </row>
        <row r="4776">
          <cell r="B4776">
            <v>8787020</v>
          </cell>
          <cell r="C4776">
            <v>878</v>
          </cell>
          <cell r="D4776" t="str">
            <v>Devon</v>
          </cell>
          <cell r="E4776">
            <v>7020</v>
          </cell>
          <cell r="F4776" t="str">
            <v>The Lampard Community School</v>
          </cell>
          <cell r="G4776" t="str">
            <v>Maintained</v>
          </cell>
          <cell r="H4776" t="str">
            <v>Foundation special school</v>
          </cell>
          <cell r="I4776">
            <v>130</v>
          </cell>
          <cell r="J4776">
            <v>0</v>
          </cell>
        </row>
        <row r="4777">
          <cell r="B4777">
            <v>8787021</v>
          </cell>
          <cell r="C4777">
            <v>878</v>
          </cell>
          <cell r="D4777" t="str">
            <v>Devon</v>
          </cell>
          <cell r="E4777">
            <v>7021</v>
          </cell>
          <cell r="F4777" t="str">
            <v>Pathfield School</v>
          </cell>
          <cell r="G4777" t="str">
            <v>Maintained</v>
          </cell>
          <cell r="H4777" t="str">
            <v>Foundation special school</v>
          </cell>
          <cell r="I4777">
            <v>3113</v>
          </cell>
          <cell r="J4777">
            <v>7558.2</v>
          </cell>
        </row>
        <row r="4778">
          <cell r="B4778">
            <v>8807042</v>
          </cell>
          <cell r="C4778">
            <v>880</v>
          </cell>
          <cell r="D4778" t="str">
            <v>Torbay</v>
          </cell>
          <cell r="E4778">
            <v>7042</v>
          </cell>
          <cell r="F4778" t="str">
            <v>Mayfield School</v>
          </cell>
          <cell r="G4778" t="str">
            <v>Maintained</v>
          </cell>
          <cell r="H4778" t="str">
            <v>Community special school</v>
          </cell>
          <cell r="I4778">
            <v>4669</v>
          </cell>
          <cell r="J4778">
            <v>9558.9</v>
          </cell>
        </row>
        <row r="4779">
          <cell r="B4779">
            <v>8787044</v>
          </cell>
          <cell r="C4779">
            <v>878</v>
          </cell>
          <cell r="D4779" t="str">
            <v>Devon</v>
          </cell>
          <cell r="E4779">
            <v>7044</v>
          </cell>
          <cell r="F4779" t="str">
            <v>Bidwell Brook School</v>
          </cell>
          <cell r="G4779" t="str">
            <v>Maintained</v>
          </cell>
          <cell r="H4779" t="str">
            <v>Foundation special school</v>
          </cell>
          <cell r="I4779">
            <v>3113</v>
          </cell>
          <cell r="J4779">
            <v>4668.2999999999993</v>
          </cell>
        </row>
        <row r="4780">
          <cell r="B4780">
            <v>8797062</v>
          </cell>
          <cell r="C4780">
            <v>879</v>
          </cell>
          <cell r="D4780" t="str">
            <v>Plymouth</v>
          </cell>
          <cell r="E4780">
            <v>7062</v>
          </cell>
          <cell r="F4780" t="str">
            <v>Woodlands School</v>
          </cell>
          <cell r="G4780" t="str">
            <v>Maintained</v>
          </cell>
          <cell r="H4780" t="str">
            <v>Foundation special school</v>
          </cell>
          <cell r="I4780">
            <v>2075</v>
          </cell>
          <cell r="J4780">
            <v>2667.6</v>
          </cell>
        </row>
        <row r="4781">
          <cell r="B4781">
            <v>8797063</v>
          </cell>
          <cell r="C4781">
            <v>879</v>
          </cell>
          <cell r="D4781" t="str">
            <v>Plymouth</v>
          </cell>
          <cell r="E4781">
            <v>7063</v>
          </cell>
          <cell r="F4781" t="str">
            <v>Cann Bridge School</v>
          </cell>
          <cell r="G4781" t="str">
            <v>Maintained</v>
          </cell>
          <cell r="H4781" t="str">
            <v>Community special school</v>
          </cell>
          <cell r="I4781">
            <v>3631</v>
          </cell>
          <cell r="J4781">
            <v>3556.7999999999997</v>
          </cell>
        </row>
        <row r="4782">
          <cell r="B4782">
            <v>8797067</v>
          </cell>
          <cell r="C4782">
            <v>879</v>
          </cell>
          <cell r="D4782" t="str">
            <v>Plymouth</v>
          </cell>
          <cell r="E4782">
            <v>7067</v>
          </cell>
          <cell r="F4782" t="str">
            <v>Mount Tamar School</v>
          </cell>
          <cell r="G4782" t="str">
            <v>Maintained</v>
          </cell>
          <cell r="H4782" t="str">
            <v>Community special school</v>
          </cell>
          <cell r="I4782">
            <v>260</v>
          </cell>
          <cell r="J4782">
            <v>444.59999999999997</v>
          </cell>
        </row>
        <row r="4783">
          <cell r="B4783">
            <v>8797068</v>
          </cell>
          <cell r="C4783">
            <v>879</v>
          </cell>
          <cell r="D4783" t="str">
            <v>Plymouth</v>
          </cell>
          <cell r="E4783">
            <v>7068</v>
          </cell>
          <cell r="F4783" t="str">
            <v>Longcause Community Special School</v>
          </cell>
          <cell r="G4783" t="str">
            <v>Maintained</v>
          </cell>
          <cell r="H4783" t="str">
            <v>Community special school</v>
          </cell>
          <cell r="I4783">
            <v>1816</v>
          </cell>
          <cell r="J4783">
            <v>3779.1</v>
          </cell>
        </row>
        <row r="4784">
          <cell r="B4784">
            <v>8797069</v>
          </cell>
          <cell r="C4784">
            <v>879</v>
          </cell>
          <cell r="D4784" t="str">
            <v>Plymouth</v>
          </cell>
          <cell r="E4784">
            <v>7069</v>
          </cell>
          <cell r="F4784" t="str">
            <v>Mill Ford School</v>
          </cell>
          <cell r="G4784" t="str">
            <v>Maintained</v>
          </cell>
          <cell r="H4784" t="str">
            <v>Community special school</v>
          </cell>
          <cell r="I4784">
            <v>2594</v>
          </cell>
          <cell r="J4784">
            <v>2889.8999999999996</v>
          </cell>
        </row>
        <row r="4785">
          <cell r="B4785">
            <v>8382002</v>
          </cell>
          <cell r="C4785">
            <v>838</v>
          </cell>
          <cell r="D4785" t="str">
            <v>Dorset</v>
          </cell>
          <cell r="E4785">
            <v>2002</v>
          </cell>
          <cell r="F4785" t="str">
            <v>Downlands Community School</v>
          </cell>
          <cell r="G4785" t="str">
            <v>Maintained</v>
          </cell>
          <cell r="H4785" t="str">
            <v>Community school</v>
          </cell>
          <cell r="I4785">
            <v>23990</v>
          </cell>
          <cell r="J4785">
            <v>38902.5</v>
          </cell>
        </row>
        <row r="4786">
          <cell r="B4786">
            <v>8382005</v>
          </cell>
          <cell r="C4786">
            <v>838</v>
          </cell>
          <cell r="D4786" t="str">
            <v>Dorset</v>
          </cell>
          <cell r="E4786">
            <v>2005</v>
          </cell>
          <cell r="F4786" t="str">
            <v>Broadmayne First School</v>
          </cell>
          <cell r="G4786" t="str">
            <v>Maintained</v>
          </cell>
          <cell r="H4786" t="str">
            <v>Community school</v>
          </cell>
          <cell r="I4786">
            <v>21008</v>
          </cell>
          <cell r="J4786">
            <v>33567.299999999996</v>
          </cell>
        </row>
        <row r="4787">
          <cell r="B4787">
            <v>8382008</v>
          </cell>
          <cell r="C4787">
            <v>838</v>
          </cell>
          <cell r="D4787" t="str">
            <v>Dorset</v>
          </cell>
          <cell r="E4787">
            <v>2008</v>
          </cell>
          <cell r="F4787" t="str">
            <v>Charmouth Primary School</v>
          </cell>
          <cell r="G4787" t="str">
            <v>Maintained</v>
          </cell>
          <cell r="H4787" t="str">
            <v>Community school</v>
          </cell>
          <cell r="I4787">
            <v>8818</v>
          </cell>
          <cell r="J4787">
            <v>13560.3</v>
          </cell>
        </row>
        <row r="4788">
          <cell r="B4788">
            <v>8382009</v>
          </cell>
          <cell r="C4788">
            <v>838</v>
          </cell>
          <cell r="D4788" t="str">
            <v>Dorset</v>
          </cell>
          <cell r="E4788">
            <v>2009</v>
          </cell>
          <cell r="F4788" t="str">
            <v>Cheselbourne Village School</v>
          </cell>
          <cell r="G4788" t="str">
            <v>Maintained</v>
          </cell>
          <cell r="H4788" t="str">
            <v>Community school</v>
          </cell>
          <cell r="I4788">
            <v>4150</v>
          </cell>
          <cell r="J4788">
            <v>9114.2999999999993</v>
          </cell>
        </row>
        <row r="4789">
          <cell r="B4789">
            <v>8382017</v>
          </cell>
          <cell r="C4789">
            <v>838</v>
          </cell>
          <cell r="D4789" t="str">
            <v>Dorset</v>
          </cell>
          <cell r="E4789">
            <v>2017</v>
          </cell>
          <cell r="F4789" t="str">
            <v>Gillingham Primary School</v>
          </cell>
          <cell r="G4789" t="str">
            <v>Maintained</v>
          </cell>
          <cell r="H4789" t="str">
            <v>Community school</v>
          </cell>
          <cell r="I4789">
            <v>23731</v>
          </cell>
          <cell r="J4789">
            <v>33122.699999999997</v>
          </cell>
        </row>
        <row r="4790">
          <cell r="B4790">
            <v>8382022</v>
          </cell>
          <cell r="C4790">
            <v>838</v>
          </cell>
          <cell r="D4790" t="str">
            <v>Dorset</v>
          </cell>
          <cell r="E4790">
            <v>2022</v>
          </cell>
          <cell r="F4790" t="str">
            <v>Hazelbury Bryan Primary School</v>
          </cell>
          <cell r="G4790" t="str">
            <v>Maintained</v>
          </cell>
          <cell r="H4790" t="str">
            <v>Community school</v>
          </cell>
          <cell r="I4790">
            <v>7781</v>
          </cell>
          <cell r="J4790">
            <v>11559.599999999999</v>
          </cell>
        </row>
        <row r="4791">
          <cell r="B4791">
            <v>8382030</v>
          </cell>
          <cell r="C4791">
            <v>838</v>
          </cell>
          <cell r="D4791" t="str">
            <v>Dorset</v>
          </cell>
          <cell r="E4791">
            <v>2030</v>
          </cell>
          <cell r="F4791" t="str">
            <v>Stower Provost Community School</v>
          </cell>
          <cell r="G4791" t="str">
            <v>Maintained</v>
          </cell>
          <cell r="H4791" t="str">
            <v>Community school</v>
          </cell>
          <cell r="I4791">
            <v>5577</v>
          </cell>
          <cell r="J4791">
            <v>14227.199999999999</v>
          </cell>
        </row>
        <row r="4792">
          <cell r="B4792">
            <v>8382032</v>
          </cell>
          <cell r="C4792">
            <v>838</v>
          </cell>
          <cell r="D4792" t="str">
            <v>Dorset</v>
          </cell>
          <cell r="E4792">
            <v>2032</v>
          </cell>
          <cell r="F4792" t="str">
            <v>Sturminster Marshall First School</v>
          </cell>
          <cell r="G4792" t="str">
            <v>Maintained</v>
          </cell>
          <cell r="H4792" t="str">
            <v>Community school</v>
          </cell>
          <cell r="I4792">
            <v>18674</v>
          </cell>
          <cell r="J4792">
            <v>25342.199999999997</v>
          </cell>
        </row>
        <row r="4793">
          <cell r="B4793">
            <v>8382034</v>
          </cell>
          <cell r="C4793">
            <v>838</v>
          </cell>
          <cell r="D4793" t="str">
            <v>Dorset</v>
          </cell>
          <cell r="E4793">
            <v>2034</v>
          </cell>
          <cell r="F4793" t="str">
            <v>William Barnes Primary School</v>
          </cell>
          <cell r="G4793" t="str">
            <v>Maintained</v>
          </cell>
          <cell r="H4793" t="str">
            <v>Community school</v>
          </cell>
          <cell r="I4793">
            <v>15172</v>
          </cell>
          <cell r="J4793">
            <v>24230.699999999997</v>
          </cell>
        </row>
        <row r="4794">
          <cell r="B4794">
            <v>8382035</v>
          </cell>
          <cell r="C4794">
            <v>838</v>
          </cell>
          <cell r="D4794" t="str">
            <v>Dorset</v>
          </cell>
          <cell r="E4794">
            <v>2035</v>
          </cell>
          <cell r="F4794" t="str">
            <v>Swanage Primary School</v>
          </cell>
          <cell r="G4794" t="str">
            <v>Maintained</v>
          </cell>
          <cell r="H4794" t="str">
            <v>Community school</v>
          </cell>
          <cell r="I4794">
            <v>14913</v>
          </cell>
          <cell r="J4794">
            <v>17784</v>
          </cell>
        </row>
        <row r="4795">
          <cell r="B4795">
            <v>8382050</v>
          </cell>
          <cell r="C4795">
            <v>838</v>
          </cell>
          <cell r="D4795" t="str">
            <v>Dorset</v>
          </cell>
          <cell r="E4795">
            <v>2050</v>
          </cell>
          <cell r="F4795" t="str">
            <v>Rushcombe First School</v>
          </cell>
          <cell r="G4795" t="str">
            <v>Maintained</v>
          </cell>
          <cell r="H4795" t="str">
            <v>Community school</v>
          </cell>
          <cell r="I4795">
            <v>14783</v>
          </cell>
          <cell r="J4795">
            <v>23341.5</v>
          </cell>
        </row>
        <row r="4796">
          <cell r="B4796">
            <v>8382209</v>
          </cell>
          <cell r="C4796">
            <v>838</v>
          </cell>
          <cell r="D4796" t="str">
            <v>Dorset</v>
          </cell>
          <cell r="E4796">
            <v>2209</v>
          </cell>
          <cell r="F4796" t="str">
            <v>Wyke Regis Infant School and Nursery</v>
          </cell>
          <cell r="G4796" t="str">
            <v>Maintained</v>
          </cell>
          <cell r="H4796" t="str">
            <v>Community school</v>
          </cell>
          <cell r="I4796">
            <v>44868</v>
          </cell>
          <cell r="J4796">
            <v>73359</v>
          </cell>
        </row>
        <row r="4797">
          <cell r="B4797">
            <v>8382213</v>
          </cell>
          <cell r="C4797">
            <v>838</v>
          </cell>
          <cell r="D4797" t="str">
            <v>Dorset</v>
          </cell>
          <cell r="E4797">
            <v>2213</v>
          </cell>
          <cell r="F4797" t="str">
            <v>Bincombe Valley Primary School</v>
          </cell>
          <cell r="G4797" t="str">
            <v>Maintained</v>
          </cell>
          <cell r="H4797" t="str">
            <v>Community school</v>
          </cell>
          <cell r="I4797">
            <v>13746</v>
          </cell>
          <cell r="J4797">
            <v>18673.199999999997</v>
          </cell>
        </row>
        <row r="4798">
          <cell r="B4798">
            <v>8382214</v>
          </cell>
          <cell r="C4798">
            <v>838</v>
          </cell>
          <cell r="D4798" t="str">
            <v>Dorset</v>
          </cell>
          <cell r="E4798">
            <v>2214</v>
          </cell>
          <cell r="F4798" t="str">
            <v>Radipole Primary School</v>
          </cell>
          <cell r="G4798" t="str">
            <v>Maintained</v>
          </cell>
          <cell r="H4798" t="str">
            <v>Community school</v>
          </cell>
          <cell r="I4798">
            <v>41107</v>
          </cell>
          <cell r="J4798">
            <v>69802.2</v>
          </cell>
        </row>
        <row r="4799">
          <cell r="B4799">
            <v>8382216</v>
          </cell>
          <cell r="C4799">
            <v>838</v>
          </cell>
          <cell r="D4799" t="str">
            <v>Dorset</v>
          </cell>
          <cell r="E4799">
            <v>2216</v>
          </cell>
          <cell r="F4799" t="str">
            <v>Southill Primary School</v>
          </cell>
          <cell r="G4799" t="str">
            <v>Maintained</v>
          </cell>
          <cell r="H4799" t="str">
            <v>Community school</v>
          </cell>
          <cell r="I4799">
            <v>17766</v>
          </cell>
          <cell r="J4799">
            <v>35345.699999999997</v>
          </cell>
        </row>
        <row r="4800">
          <cell r="B4800">
            <v>8392241</v>
          </cell>
          <cell r="C4800">
            <v>839</v>
          </cell>
          <cell r="D4800" t="str">
            <v>Bournemouth, Christchurch and Poole</v>
          </cell>
          <cell r="E4800">
            <v>2241</v>
          </cell>
          <cell r="F4800" t="str">
            <v>Christchurch Infant School</v>
          </cell>
          <cell r="G4800" t="str">
            <v>Maintained</v>
          </cell>
          <cell r="H4800" t="str">
            <v>Community school</v>
          </cell>
          <cell r="I4800">
            <v>66524</v>
          </cell>
          <cell r="J4800">
            <v>104703.29999999999</v>
          </cell>
        </row>
        <row r="4801">
          <cell r="B4801">
            <v>8392243</v>
          </cell>
          <cell r="C4801">
            <v>839</v>
          </cell>
          <cell r="D4801" t="str">
            <v>Bournemouth, Christchurch and Poole</v>
          </cell>
          <cell r="E4801">
            <v>2243</v>
          </cell>
          <cell r="F4801" t="str">
            <v>Somerford Primary School</v>
          </cell>
          <cell r="G4801" t="str">
            <v>Maintained</v>
          </cell>
          <cell r="H4801" t="str">
            <v>Community school</v>
          </cell>
          <cell r="I4801">
            <v>14005</v>
          </cell>
          <cell r="J4801">
            <v>9558.9</v>
          </cell>
        </row>
        <row r="4802">
          <cell r="B4802">
            <v>8392245</v>
          </cell>
          <cell r="C4802">
            <v>839</v>
          </cell>
          <cell r="D4802" t="str">
            <v>Bournemouth, Christchurch and Poole</v>
          </cell>
          <cell r="E4802">
            <v>2245</v>
          </cell>
          <cell r="F4802" t="str">
            <v>Mudeford Community Infants' School</v>
          </cell>
          <cell r="G4802" t="str">
            <v>Maintained</v>
          </cell>
          <cell r="H4802" t="str">
            <v>Community school</v>
          </cell>
          <cell r="I4802">
            <v>38384</v>
          </cell>
          <cell r="J4802">
            <v>64022.399999999994</v>
          </cell>
        </row>
        <row r="4803">
          <cell r="B4803">
            <v>8382253</v>
          </cell>
          <cell r="C4803">
            <v>838</v>
          </cell>
          <cell r="D4803" t="str">
            <v>Dorset</v>
          </cell>
          <cell r="E4803">
            <v>2253</v>
          </cell>
          <cell r="F4803" t="str">
            <v>Wyke Primary School</v>
          </cell>
          <cell r="G4803" t="str">
            <v>Maintained</v>
          </cell>
          <cell r="H4803" t="str">
            <v>Community school</v>
          </cell>
          <cell r="I4803">
            <v>11671</v>
          </cell>
          <cell r="J4803">
            <v>18228.599999999999</v>
          </cell>
        </row>
        <row r="4804">
          <cell r="B4804">
            <v>8382262</v>
          </cell>
          <cell r="C4804">
            <v>838</v>
          </cell>
          <cell r="D4804" t="str">
            <v>Dorset</v>
          </cell>
          <cell r="E4804">
            <v>2262</v>
          </cell>
          <cell r="F4804" t="str">
            <v>The Prince of Wales School</v>
          </cell>
          <cell r="G4804" t="str">
            <v>Maintained</v>
          </cell>
          <cell r="H4804" t="str">
            <v>Community school</v>
          </cell>
          <cell r="I4804">
            <v>22564</v>
          </cell>
          <cell r="J4804">
            <v>39347.1</v>
          </cell>
        </row>
        <row r="4805">
          <cell r="B4805">
            <v>8383001</v>
          </cell>
          <cell r="C4805">
            <v>838</v>
          </cell>
          <cell r="D4805" t="str">
            <v>Dorset</v>
          </cell>
          <cell r="E4805">
            <v>3001</v>
          </cell>
          <cell r="F4805" t="str">
            <v>Stoborough Church of England Primary School</v>
          </cell>
          <cell r="G4805" t="str">
            <v>Maintained</v>
          </cell>
          <cell r="H4805" t="str">
            <v>Voluntary aided school</v>
          </cell>
          <cell r="I4805">
            <v>16988</v>
          </cell>
          <cell r="J4805">
            <v>30899.699999999997</v>
          </cell>
        </row>
        <row r="4806">
          <cell r="B4806">
            <v>8383005</v>
          </cell>
          <cell r="C4806">
            <v>838</v>
          </cell>
          <cell r="D4806" t="str">
            <v>Dorset</v>
          </cell>
          <cell r="E4806">
            <v>3005</v>
          </cell>
          <cell r="F4806" t="str">
            <v>St George's Church of England School, Bourton</v>
          </cell>
          <cell r="G4806" t="str">
            <v>Maintained</v>
          </cell>
          <cell r="H4806" t="str">
            <v>Voluntary aided school</v>
          </cell>
          <cell r="I4806">
            <v>11671</v>
          </cell>
          <cell r="J4806">
            <v>18450.899999999998</v>
          </cell>
        </row>
        <row r="4807">
          <cell r="B4807">
            <v>8383009</v>
          </cell>
          <cell r="C4807">
            <v>838</v>
          </cell>
          <cell r="D4807" t="str">
            <v>Dorset</v>
          </cell>
          <cell r="E4807">
            <v>3009</v>
          </cell>
          <cell r="F4807" t="str">
            <v>Cerne Abbas CofE VC First School</v>
          </cell>
          <cell r="G4807" t="str">
            <v>Maintained</v>
          </cell>
          <cell r="H4807" t="str">
            <v>Voluntary controlled school</v>
          </cell>
          <cell r="I4807">
            <v>5447</v>
          </cell>
          <cell r="J4807">
            <v>11781.9</v>
          </cell>
        </row>
        <row r="4808">
          <cell r="B4808">
            <v>8383021</v>
          </cell>
          <cell r="C4808">
            <v>838</v>
          </cell>
          <cell r="D4808" t="str">
            <v>Dorset</v>
          </cell>
          <cell r="E4808">
            <v>3021</v>
          </cell>
          <cell r="F4808" t="str">
            <v>Maiden Newton, Greenford Church of England Primary School</v>
          </cell>
          <cell r="G4808" t="str">
            <v>Maintained</v>
          </cell>
          <cell r="H4808" t="str">
            <v>Voluntary controlled school</v>
          </cell>
          <cell r="I4808">
            <v>12320</v>
          </cell>
          <cell r="J4808">
            <v>19562.399999999998</v>
          </cell>
        </row>
        <row r="4809">
          <cell r="B4809">
            <v>8383045</v>
          </cell>
          <cell r="C4809">
            <v>838</v>
          </cell>
          <cell r="D4809" t="str">
            <v>Dorset</v>
          </cell>
          <cell r="E4809">
            <v>3045</v>
          </cell>
          <cell r="F4809" t="str">
            <v>All Saints Church of England Voluntary Controlled Primary School</v>
          </cell>
          <cell r="G4809" t="str">
            <v>Maintained</v>
          </cell>
          <cell r="H4809" t="str">
            <v>Voluntary controlled school</v>
          </cell>
          <cell r="I4809">
            <v>8818</v>
          </cell>
          <cell r="J4809">
            <v>16672.5</v>
          </cell>
        </row>
        <row r="4810">
          <cell r="B4810">
            <v>8383047</v>
          </cell>
          <cell r="C4810">
            <v>838</v>
          </cell>
          <cell r="D4810" t="str">
            <v>Dorset</v>
          </cell>
          <cell r="E4810">
            <v>3047</v>
          </cell>
          <cell r="F4810" t="str">
            <v>Pimperne Church of England VC Primary School</v>
          </cell>
          <cell r="G4810" t="str">
            <v>Maintained</v>
          </cell>
          <cell r="H4810" t="str">
            <v>Voluntary controlled school</v>
          </cell>
          <cell r="I4810">
            <v>21527</v>
          </cell>
          <cell r="J4810">
            <v>35345.699999999997</v>
          </cell>
        </row>
        <row r="4811">
          <cell r="B4811">
            <v>8383051</v>
          </cell>
          <cell r="C4811">
            <v>838</v>
          </cell>
          <cell r="D4811" t="str">
            <v>Dorset</v>
          </cell>
          <cell r="E4811">
            <v>3051</v>
          </cell>
          <cell r="F4811" t="str">
            <v>Broadwindsor Church of England Voluntary Controlled Primary School</v>
          </cell>
          <cell r="G4811" t="str">
            <v>Maintained</v>
          </cell>
          <cell r="H4811" t="str">
            <v>Voluntary controlled school</v>
          </cell>
          <cell r="I4811">
            <v>9856</v>
          </cell>
          <cell r="J4811">
            <v>16227.9</v>
          </cell>
        </row>
        <row r="4812">
          <cell r="B4812">
            <v>8383157</v>
          </cell>
          <cell r="C4812">
            <v>838</v>
          </cell>
          <cell r="D4812" t="str">
            <v>Dorset</v>
          </cell>
          <cell r="E4812">
            <v>3157</v>
          </cell>
          <cell r="F4812" t="str">
            <v>St Mary's Church of England First School, Charminster</v>
          </cell>
          <cell r="G4812" t="str">
            <v>Maintained</v>
          </cell>
          <cell r="H4812" t="str">
            <v>Voluntary controlled school</v>
          </cell>
          <cell r="I4812">
            <v>23342</v>
          </cell>
          <cell r="J4812">
            <v>42014.7</v>
          </cell>
        </row>
        <row r="4813">
          <cell r="B4813">
            <v>8393207</v>
          </cell>
          <cell r="C4813">
            <v>839</v>
          </cell>
          <cell r="D4813" t="str">
            <v>Bournemouth, Christchurch and Poole</v>
          </cell>
          <cell r="E4813">
            <v>3207</v>
          </cell>
          <cell r="F4813" t="str">
            <v>Burton Church of England Primary School</v>
          </cell>
          <cell r="G4813" t="str">
            <v>Maintained</v>
          </cell>
          <cell r="H4813" t="str">
            <v>Voluntary controlled school</v>
          </cell>
          <cell r="I4813">
            <v>23083</v>
          </cell>
          <cell r="J4813">
            <v>34456.5</v>
          </cell>
        </row>
        <row r="4814">
          <cell r="B4814">
            <v>8383210</v>
          </cell>
          <cell r="C4814">
            <v>838</v>
          </cell>
          <cell r="D4814" t="str">
            <v>Dorset</v>
          </cell>
          <cell r="E4814">
            <v>3210</v>
          </cell>
          <cell r="F4814" t="str">
            <v>Manor Park Church of England First School</v>
          </cell>
          <cell r="G4814" t="str">
            <v>Maintained</v>
          </cell>
          <cell r="H4814" t="str">
            <v>Voluntary controlled school</v>
          </cell>
          <cell r="I4814">
            <v>44090</v>
          </cell>
          <cell r="J4814">
            <v>73359</v>
          </cell>
        </row>
        <row r="4815">
          <cell r="B4815">
            <v>8383314</v>
          </cell>
          <cell r="C4815">
            <v>838</v>
          </cell>
          <cell r="D4815" t="str">
            <v>Dorset</v>
          </cell>
          <cell r="E4815">
            <v>3314</v>
          </cell>
          <cell r="F4815" t="str">
            <v>St Nicholas Church of England Voluntary Aided Primary School, Child Okeford</v>
          </cell>
          <cell r="G4815" t="str">
            <v>Maintained</v>
          </cell>
          <cell r="H4815" t="str">
            <v>Voluntary aided school</v>
          </cell>
          <cell r="I4815">
            <v>15821</v>
          </cell>
          <cell r="J4815">
            <v>23341.5</v>
          </cell>
        </row>
        <row r="4816">
          <cell r="B4816">
            <v>8383319</v>
          </cell>
          <cell r="C4816">
            <v>838</v>
          </cell>
          <cell r="D4816" t="str">
            <v>Dorset</v>
          </cell>
          <cell r="E4816">
            <v>3319</v>
          </cell>
          <cell r="F4816" t="str">
            <v>Durweston CofE VA Primary School</v>
          </cell>
          <cell r="G4816" t="str">
            <v>Maintained</v>
          </cell>
          <cell r="H4816" t="str">
            <v>Voluntary aided school</v>
          </cell>
          <cell r="I4816">
            <v>12579</v>
          </cell>
          <cell r="J4816">
            <v>21340.799999999999</v>
          </cell>
        </row>
        <row r="4817">
          <cell r="B4817">
            <v>8383321</v>
          </cell>
          <cell r="C4817">
            <v>838</v>
          </cell>
          <cell r="D4817" t="str">
            <v>Dorset</v>
          </cell>
          <cell r="E4817">
            <v>3321</v>
          </cell>
          <cell r="F4817" t="str">
            <v>Sticklands Church of England Voluntary Aided Primary School</v>
          </cell>
          <cell r="G4817" t="str">
            <v>Maintained</v>
          </cell>
          <cell r="H4817" t="str">
            <v>Voluntary aided school</v>
          </cell>
          <cell r="I4817">
            <v>7522</v>
          </cell>
          <cell r="J4817">
            <v>13115.699999999999</v>
          </cell>
        </row>
        <row r="4818">
          <cell r="B4818">
            <v>8383323</v>
          </cell>
          <cell r="C4818">
            <v>838</v>
          </cell>
          <cell r="D4818" t="str">
            <v>Dorset</v>
          </cell>
          <cell r="E4818">
            <v>3323</v>
          </cell>
          <cell r="F4818" t="str">
            <v>Milton-on-Stour Church of England Primary School</v>
          </cell>
          <cell r="G4818" t="str">
            <v>Maintained</v>
          </cell>
          <cell r="H4818" t="str">
            <v>Voluntary aided school</v>
          </cell>
          <cell r="I4818">
            <v>11153</v>
          </cell>
          <cell r="J4818">
            <v>19562.399999999998</v>
          </cell>
        </row>
        <row r="4819">
          <cell r="B4819">
            <v>8383325</v>
          </cell>
          <cell r="C4819">
            <v>838</v>
          </cell>
          <cell r="D4819" t="str">
            <v>Dorset</v>
          </cell>
          <cell r="E4819">
            <v>3325</v>
          </cell>
          <cell r="F4819" t="str">
            <v>Hampreston Church of England Voluntary Aided First School</v>
          </cell>
          <cell r="G4819" t="str">
            <v>Maintained</v>
          </cell>
          <cell r="H4819" t="str">
            <v>Voluntary aided school</v>
          </cell>
          <cell r="I4819">
            <v>21397</v>
          </cell>
          <cell r="J4819">
            <v>36234.899999999994</v>
          </cell>
        </row>
        <row r="4820">
          <cell r="B4820">
            <v>8383331</v>
          </cell>
          <cell r="C4820">
            <v>838</v>
          </cell>
          <cell r="D4820" t="str">
            <v>Dorset</v>
          </cell>
          <cell r="E4820">
            <v>3331</v>
          </cell>
          <cell r="F4820" t="str">
            <v>St George's Church of England Primary School, Langton Matravers</v>
          </cell>
          <cell r="G4820" t="str">
            <v>Maintained</v>
          </cell>
          <cell r="H4820" t="str">
            <v>Voluntary aided school</v>
          </cell>
          <cell r="I4820">
            <v>5058</v>
          </cell>
          <cell r="J4820">
            <v>8225.0999999999985</v>
          </cell>
        </row>
        <row r="4821">
          <cell r="B4821">
            <v>8383332</v>
          </cell>
          <cell r="C4821">
            <v>838</v>
          </cell>
          <cell r="D4821" t="str">
            <v>Dorset</v>
          </cell>
          <cell r="E4821">
            <v>3332</v>
          </cell>
          <cell r="F4821" t="str">
            <v>Thorner's Church of England School, Litton Cheney</v>
          </cell>
          <cell r="G4821" t="str">
            <v>Maintained</v>
          </cell>
          <cell r="H4821" t="str">
            <v>Voluntary aided school</v>
          </cell>
          <cell r="I4821">
            <v>8559</v>
          </cell>
          <cell r="J4821">
            <v>16894.8</v>
          </cell>
        </row>
        <row r="4822">
          <cell r="B4822">
            <v>8383337</v>
          </cell>
          <cell r="C4822">
            <v>838</v>
          </cell>
          <cell r="D4822" t="str">
            <v>Dorset</v>
          </cell>
          <cell r="E4822">
            <v>3337</v>
          </cell>
          <cell r="F4822" t="str">
            <v>St Gregory's Church of England Primary School, Marnhull</v>
          </cell>
          <cell r="G4822" t="str">
            <v>Maintained</v>
          </cell>
          <cell r="H4822" t="str">
            <v>Voluntary aided school</v>
          </cell>
          <cell r="I4822">
            <v>8948</v>
          </cell>
          <cell r="J4822">
            <v>9781.1999999999989</v>
          </cell>
        </row>
        <row r="4823">
          <cell r="B4823">
            <v>8383342</v>
          </cell>
          <cell r="C4823">
            <v>838</v>
          </cell>
          <cell r="D4823" t="str">
            <v>Dorset</v>
          </cell>
          <cell r="E4823">
            <v>3342</v>
          </cell>
          <cell r="F4823" t="str">
            <v>Parrett and Axe Church of England Voluntary Aided Primary School</v>
          </cell>
          <cell r="G4823" t="str">
            <v>Maintained</v>
          </cell>
          <cell r="H4823" t="str">
            <v>Voluntary aided school</v>
          </cell>
          <cell r="I4823">
            <v>11801</v>
          </cell>
          <cell r="J4823">
            <v>20451.599999999999</v>
          </cell>
        </row>
        <row r="4824">
          <cell r="B4824">
            <v>8383345</v>
          </cell>
          <cell r="C4824">
            <v>838</v>
          </cell>
          <cell r="D4824" t="str">
            <v>Dorset</v>
          </cell>
          <cell r="E4824">
            <v>3345</v>
          </cell>
          <cell r="F4824" t="str">
            <v>Salway Ash Church of England Voluntary Aided Primary School</v>
          </cell>
          <cell r="G4824" t="str">
            <v>Maintained</v>
          </cell>
          <cell r="H4824" t="str">
            <v>Voluntary aided school</v>
          </cell>
          <cell r="I4824">
            <v>11671</v>
          </cell>
          <cell r="J4824">
            <v>21118.5</v>
          </cell>
        </row>
        <row r="4825">
          <cell r="B4825">
            <v>8383352</v>
          </cell>
          <cell r="C4825">
            <v>838</v>
          </cell>
          <cell r="D4825" t="str">
            <v>Dorset</v>
          </cell>
          <cell r="E4825">
            <v>3352</v>
          </cell>
          <cell r="F4825" t="str">
            <v>Powerstock Church of England Voluntary Aided Primary School</v>
          </cell>
          <cell r="G4825" t="str">
            <v>Maintained</v>
          </cell>
          <cell r="H4825" t="str">
            <v>Voluntary aided school</v>
          </cell>
          <cell r="I4825">
            <v>4409</v>
          </cell>
          <cell r="J4825">
            <v>8892</v>
          </cell>
        </row>
        <row r="4826">
          <cell r="B4826">
            <v>8383364</v>
          </cell>
          <cell r="C4826">
            <v>838</v>
          </cell>
          <cell r="D4826" t="str">
            <v>Dorset</v>
          </cell>
          <cell r="E4826">
            <v>3364</v>
          </cell>
          <cell r="F4826" t="str">
            <v>Symondsbury Church of England Voluntary Aided Primary School</v>
          </cell>
          <cell r="G4826" t="str">
            <v>Maintained</v>
          </cell>
          <cell r="H4826" t="str">
            <v>Voluntary aided school</v>
          </cell>
          <cell r="I4826">
            <v>11282</v>
          </cell>
          <cell r="J4826">
            <v>18895.5</v>
          </cell>
        </row>
        <row r="4827">
          <cell r="B4827">
            <v>8383372</v>
          </cell>
          <cell r="C4827">
            <v>838</v>
          </cell>
          <cell r="D4827" t="str">
            <v>Dorset</v>
          </cell>
          <cell r="E4827">
            <v>3372</v>
          </cell>
          <cell r="F4827" t="str">
            <v>Sandford St Martin's Church of England Voluntary Aided Primary School</v>
          </cell>
          <cell r="G4827" t="str">
            <v>Maintained</v>
          </cell>
          <cell r="H4827" t="str">
            <v>Voluntary aided school</v>
          </cell>
          <cell r="I4827">
            <v>28140</v>
          </cell>
          <cell r="J4827">
            <v>40014</v>
          </cell>
        </row>
        <row r="4828">
          <cell r="B4828">
            <v>8383377</v>
          </cell>
          <cell r="C4828">
            <v>838</v>
          </cell>
          <cell r="D4828" t="str">
            <v>Dorset</v>
          </cell>
          <cell r="E4828">
            <v>3377</v>
          </cell>
          <cell r="F4828" t="str">
            <v>Winterbourne Valley Church of England Aided First School</v>
          </cell>
          <cell r="G4828" t="str">
            <v>Maintained</v>
          </cell>
          <cell r="H4828" t="str">
            <v>Voluntary aided school</v>
          </cell>
          <cell r="I4828">
            <v>8429</v>
          </cell>
          <cell r="J4828">
            <v>16672.5</v>
          </cell>
        </row>
        <row r="4829">
          <cell r="B4829">
            <v>8383651</v>
          </cell>
          <cell r="C4829">
            <v>838</v>
          </cell>
          <cell r="D4829" t="str">
            <v>Dorset</v>
          </cell>
          <cell r="E4829">
            <v>3651</v>
          </cell>
          <cell r="F4829" t="str">
            <v>Portesham Church of England Primary School</v>
          </cell>
          <cell r="G4829" t="str">
            <v>Maintained</v>
          </cell>
          <cell r="H4829" t="str">
            <v>Voluntary aided school</v>
          </cell>
          <cell r="I4829">
            <v>9207</v>
          </cell>
          <cell r="J4829">
            <v>14227.199999999999</v>
          </cell>
        </row>
        <row r="4830">
          <cell r="B4830">
            <v>8383652</v>
          </cell>
          <cell r="C4830">
            <v>838</v>
          </cell>
          <cell r="D4830" t="str">
            <v>Dorset</v>
          </cell>
          <cell r="E4830">
            <v>3652</v>
          </cell>
          <cell r="F4830" t="str">
            <v>St Nicholas and St Laurence Church of England Primary School, Broadwey</v>
          </cell>
          <cell r="G4830" t="str">
            <v>Maintained</v>
          </cell>
          <cell r="H4830" t="str">
            <v>Voluntary aided school</v>
          </cell>
          <cell r="I4830">
            <v>19452</v>
          </cell>
          <cell r="J4830">
            <v>33345</v>
          </cell>
        </row>
        <row r="4831">
          <cell r="B4831">
            <v>8393679</v>
          </cell>
          <cell r="C4831">
            <v>839</v>
          </cell>
          <cell r="D4831" t="str">
            <v>Bournemouth, Christchurch and Poole</v>
          </cell>
          <cell r="E4831">
            <v>3679</v>
          </cell>
          <cell r="F4831" t="str">
            <v>St Katharine's Church of England Primary School</v>
          </cell>
          <cell r="G4831" t="str">
            <v>Maintained</v>
          </cell>
          <cell r="H4831" t="str">
            <v>Voluntary aided school</v>
          </cell>
          <cell r="I4831">
            <v>42793</v>
          </cell>
          <cell r="J4831">
            <v>71580.599999999991</v>
          </cell>
        </row>
        <row r="4832">
          <cell r="B4832">
            <v>8393684</v>
          </cell>
          <cell r="C4832">
            <v>839</v>
          </cell>
          <cell r="D4832" t="str">
            <v>Bournemouth, Christchurch and Poole</v>
          </cell>
          <cell r="E4832">
            <v>3684</v>
          </cell>
          <cell r="F4832" t="str">
            <v>Corpus Christi Catholic Primary School</v>
          </cell>
          <cell r="G4832" t="str">
            <v>Maintained</v>
          </cell>
          <cell r="H4832" t="str">
            <v>Voluntary aided school</v>
          </cell>
          <cell r="I4832">
            <v>35661</v>
          </cell>
          <cell r="J4832">
            <v>49350.6</v>
          </cell>
        </row>
        <row r="4833">
          <cell r="B4833">
            <v>8393690</v>
          </cell>
          <cell r="C4833">
            <v>839</v>
          </cell>
          <cell r="D4833" t="str">
            <v>Bournemouth, Christchurch and Poole</v>
          </cell>
          <cell r="E4833">
            <v>3690</v>
          </cell>
          <cell r="F4833" t="str">
            <v>The Priory Church of England Primary School</v>
          </cell>
          <cell r="G4833" t="str">
            <v>Maintained</v>
          </cell>
          <cell r="H4833" t="str">
            <v>Voluntary aided school</v>
          </cell>
          <cell r="I4833">
            <v>18674</v>
          </cell>
          <cell r="J4833">
            <v>31344.3</v>
          </cell>
        </row>
        <row r="4834">
          <cell r="B4834">
            <v>8393691</v>
          </cell>
          <cell r="C4834">
            <v>839</v>
          </cell>
          <cell r="D4834" t="str">
            <v>Bournemouth, Christchurch and Poole</v>
          </cell>
          <cell r="E4834">
            <v>3691</v>
          </cell>
          <cell r="F4834" t="str">
            <v>St Joseph's Catholic Primary School, Christchurch</v>
          </cell>
          <cell r="G4834" t="str">
            <v>Maintained</v>
          </cell>
          <cell r="H4834" t="str">
            <v>Voluntary aided school</v>
          </cell>
          <cell r="I4834">
            <v>11282</v>
          </cell>
          <cell r="J4834">
            <v>18673.199999999997</v>
          </cell>
        </row>
        <row r="4835">
          <cell r="B4835">
            <v>8383693</v>
          </cell>
          <cell r="C4835">
            <v>838</v>
          </cell>
          <cell r="D4835" t="str">
            <v>Dorset</v>
          </cell>
          <cell r="E4835">
            <v>3693</v>
          </cell>
          <cell r="F4835" t="str">
            <v>The Abbey CofE VA Primary School, Shaftesbury</v>
          </cell>
          <cell r="G4835" t="str">
            <v>Maintained</v>
          </cell>
          <cell r="H4835" t="str">
            <v>Voluntary aided school</v>
          </cell>
          <cell r="I4835">
            <v>19581</v>
          </cell>
          <cell r="J4835">
            <v>32011.199999999997</v>
          </cell>
        </row>
        <row r="4836">
          <cell r="B4836">
            <v>8383696</v>
          </cell>
          <cell r="C4836">
            <v>838</v>
          </cell>
          <cell r="D4836" t="str">
            <v>Dorset</v>
          </cell>
          <cell r="E4836">
            <v>3696</v>
          </cell>
          <cell r="F4836" t="str">
            <v>St Michael's Church of England Voluntary Aided Primary School, Lyme Regis</v>
          </cell>
          <cell r="G4836" t="str">
            <v>Maintained</v>
          </cell>
          <cell r="H4836" t="str">
            <v>Voluntary aided school</v>
          </cell>
          <cell r="I4836">
            <v>4539</v>
          </cell>
          <cell r="J4836">
            <v>7113.5999999999995</v>
          </cell>
        </row>
        <row r="4837">
          <cell r="B4837">
            <v>8395200</v>
          </cell>
          <cell r="C4837">
            <v>839</v>
          </cell>
          <cell r="D4837" t="str">
            <v>Bournemouth, Christchurch and Poole</v>
          </cell>
          <cell r="E4837">
            <v>5200</v>
          </cell>
          <cell r="F4837" t="str">
            <v>St. Walburga's Catholic Primary School</v>
          </cell>
          <cell r="G4837" t="str">
            <v>Maintained</v>
          </cell>
          <cell r="H4837" t="str">
            <v>Voluntary aided school</v>
          </cell>
          <cell r="I4837">
            <v>42923</v>
          </cell>
          <cell r="J4837">
            <v>71358.299999999988</v>
          </cell>
        </row>
        <row r="4838">
          <cell r="B4838">
            <v>8385201</v>
          </cell>
          <cell r="C4838">
            <v>838</v>
          </cell>
          <cell r="D4838" t="str">
            <v>Dorset</v>
          </cell>
          <cell r="E4838">
            <v>5201</v>
          </cell>
          <cell r="F4838" t="str">
            <v>Stalbridge Church of England Primary School</v>
          </cell>
          <cell r="G4838" t="str">
            <v>Maintained</v>
          </cell>
          <cell r="H4838" t="str">
            <v>Foundation school</v>
          </cell>
          <cell r="I4838">
            <v>19063</v>
          </cell>
          <cell r="J4838">
            <v>27787.499999999996</v>
          </cell>
        </row>
        <row r="4839">
          <cell r="B4839">
            <v>8397005</v>
          </cell>
          <cell r="C4839">
            <v>839</v>
          </cell>
          <cell r="D4839" t="str">
            <v>Bournemouth, Christchurch and Poole</v>
          </cell>
          <cell r="E4839">
            <v>7005</v>
          </cell>
          <cell r="F4839" t="str">
            <v>Winchelsea School</v>
          </cell>
          <cell r="G4839" t="str">
            <v>Maintained</v>
          </cell>
          <cell r="H4839" t="str">
            <v>Community special school</v>
          </cell>
          <cell r="I4839">
            <v>6095</v>
          </cell>
          <cell r="J4839">
            <v>10225.799999999999</v>
          </cell>
        </row>
        <row r="4840">
          <cell r="B4840">
            <v>8385950</v>
          </cell>
          <cell r="C4840">
            <v>838</v>
          </cell>
          <cell r="D4840" t="str">
            <v>Dorset</v>
          </cell>
          <cell r="E4840">
            <v>5950</v>
          </cell>
          <cell r="F4840" t="str">
            <v>Beaucroft Foundation School</v>
          </cell>
          <cell r="G4840" t="str">
            <v>Maintained</v>
          </cell>
          <cell r="H4840" t="str">
            <v>Foundation special school</v>
          </cell>
          <cell r="I4840">
            <v>4150</v>
          </cell>
          <cell r="J4840">
            <v>5779.7999999999993</v>
          </cell>
        </row>
        <row r="4841">
          <cell r="B4841">
            <v>8387007</v>
          </cell>
          <cell r="C4841">
            <v>838</v>
          </cell>
          <cell r="D4841" t="str">
            <v>Dorset</v>
          </cell>
          <cell r="E4841">
            <v>7007</v>
          </cell>
          <cell r="F4841" t="str">
            <v>Mountjoy School</v>
          </cell>
          <cell r="G4841" t="str">
            <v>Maintained</v>
          </cell>
          <cell r="H4841" t="str">
            <v>Community special school</v>
          </cell>
          <cell r="I4841">
            <v>2594</v>
          </cell>
          <cell r="J4841">
            <v>3556.7999999999997</v>
          </cell>
        </row>
        <row r="4842">
          <cell r="B4842">
            <v>8385953</v>
          </cell>
          <cell r="C4842">
            <v>838</v>
          </cell>
          <cell r="D4842" t="str">
            <v>Dorset</v>
          </cell>
          <cell r="E4842">
            <v>5953</v>
          </cell>
          <cell r="F4842" t="str">
            <v>Westfield Arts College</v>
          </cell>
          <cell r="G4842" t="str">
            <v>Maintained</v>
          </cell>
          <cell r="H4842" t="str">
            <v>Foundation special school</v>
          </cell>
          <cell r="I4842">
            <v>519</v>
          </cell>
          <cell r="J4842">
            <v>666.9</v>
          </cell>
        </row>
        <row r="4843">
          <cell r="B4843">
            <v>8397012</v>
          </cell>
          <cell r="C4843">
            <v>839</v>
          </cell>
          <cell r="D4843" t="str">
            <v>Bournemouth, Christchurch and Poole</v>
          </cell>
          <cell r="E4843">
            <v>7012</v>
          </cell>
          <cell r="F4843" t="str">
            <v>Linwood School</v>
          </cell>
          <cell r="G4843" t="str">
            <v>Maintained</v>
          </cell>
          <cell r="H4843" t="str">
            <v>Community special school</v>
          </cell>
          <cell r="I4843">
            <v>4150</v>
          </cell>
          <cell r="J4843">
            <v>7113.5999999999995</v>
          </cell>
        </row>
        <row r="4844">
          <cell r="B4844">
            <v>8387019</v>
          </cell>
          <cell r="C4844">
            <v>838</v>
          </cell>
          <cell r="D4844" t="str">
            <v>Dorset</v>
          </cell>
          <cell r="E4844">
            <v>7019</v>
          </cell>
          <cell r="F4844" t="str">
            <v>Yewstock School</v>
          </cell>
          <cell r="G4844" t="str">
            <v>Maintained</v>
          </cell>
          <cell r="H4844" t="str">
            <v>Community special school</v>
          </cell>
          <cell r="I4844">
            <v>2853</v>
          </cell>
          <cell r="J4844">
            <v>5335.2</v>
          </cell>
        </row>
        <row r="4845">
          <cell r="B4845">
            <v>8401100</v>
          </cell>
          <cell r="C4845">
            <v>840</v>
          </cell>
          <cell r="D4845" t="str">
            <v>County Durham</v>
          </cell>
          <cell r="E4845">
            <v>1100</v>
          </cell>
          <cell r="F4845" t="str">
            <v>The Woodlands</v>
          </cell>
          <cell r="G4845" t="str">
            <v>Maintained</v>
          </cell>
          <cell r="H4845" t="str">
            <v>Pupil referral unit</v>
          </cell>
          <cell r="I4845">
            <v>390</v>
          </cell>
          <cell r="J4845">
            <v>0</v>
          </cell>
        </row>
        <row r="4846">
          <cell r="B4846">
            <v>8402000</v>
          </cell>
          <cell r="C4846">
            <v>840</v>
          </cell>
          <cell r="D4846" t="str">
            <v>County Durham</v>
          </cell>
          <cell r="E4846">
            <v>2000</v>
          </cell>
          <cell r="F4846" t="str">
            <v>Ropery Walk Primary School</v>
          </cell>
          <cell r="G4846" t="str">
            <v>Maintained</v>
          </cell>
          <cell r="H4846" t="str">
            <v>Community school</v>
          </cell>
          <cell r="I4846">
            <v>13098</v>
          </cell>
          <cell r="J4846">
            <v>22674.6</v>
          </cell>
        </row>
        <row r="4847">
          <cell r="B4847">
            <v>8402043</v>
          </cell>
          <cell r="C4847">
            <v>840</v>
          </cell>
          <cell r="D4847" t="str">
            <v>County Durham</v>
          </cell>
          <cell r="E4847">
            <v>2043</v>
          </cell>
          <cell r="F4847" t="str">
            <v>Westlea Primary School</v>
          </cell>
          <cell r="G4847" t="str">
            <v>Maintained</v>
          </cell>
          <cell r="H4847" t="str">
            <v>Community school</v>
          </cell>
          <cell r="I4847">
            <v>13357</v>
          </cell>
          <cell r="J4847">
            <v>19562.399999999998</v>
          </cell>
        </row>
        <row r="4848">
          <cell r="B4848">
            <v>8402105</v>
          </cell>
          <cell r="C4848">
            <v>840</v>
          </cell>
          <cell r="D4848" t="str">
            <v>County Durham</v>
          </cell>
          <cell r="E4848">
            <v>2105</v>
          </cell>
          <cell r="F4848" t="str">
            <v>Edmondsley Primary School</v>
          </cell>
          <cell r="G4848" t="str">
            <v>Maintained</v>
          </cell>
          <cell r="H4848" t="str">
            <v>Community school</v>
          </cell>
          <cell r="I4848">
            <v>16858</v>
          </cell>
          <cell r="J4848">
            <v>18673.199999999997</v>
          </cell>
        </row>
        <row r="4849">
          <cell r="B4849">
            <v>8402108</v>
          </cell>
          <cell r="C4849">
            <v>840</v>
          </cell>
          <cell r="D4849" t="str">
            <v>County Durham</v>
          </cell>
          <cell r="E4849">
            <v>2108</v>
          </cell>
          <cell r="F4849" t="str">
            <v>Lumley Infant and Nursery School</v>
          </cell>
          <cell r="G4849" t="str">
            <v>Maintained</v>
          </cell>
          <cell r="H4849" t="str">
            <v>Community school</v>
          </cell>
          <cell r="I4849">
            <v>26843</v>
          </cell>
          <cell r="J4849">
            <v>45571.5</v>
          </cell>
        </row>
        <row r="4850">
          <cell r="B4850">
            <v>8402114</v>
          </cell>
          <cell r="C4850">
            <v>840</v>
          </cell>
          <cell r="D4850" t="str">
            <v>County Durham</v>
          </cell>
          <cell r="E4850">
            <v>2114</v>
          </cell>
          <cell r="F4850" t="str">
            <v>West Pelton Primary School</v>
          </cell>
          <cell r="G4850" t="str">
            <v>Maintained</v>
          </cell>
          <cell r="H4850" t="str">
            <v>Community school</v>
          </cell>
          <cell r="I4850">
            <v>3372</v>
          </cell>
          <cell r="J4850">
            <v>4668.2999999999993</v>
          </cell>
        </row>
        <row r="4851">
          <cell r="B4851">
            <v>8402116</v>
          </cell>
          <cell r="C4851">
            <v>840</v>
          </cell>
          <cell r="D4851" t="str">
            <v>County Durham</v>
          </cell>
          <cell r="E4851">
            <v>2116</v>
          </cell>
          <cell r="F4851" t="str">
            <v>Nettlesworth Primary School</v>
          </cell>
          <cell r="G4851" t="str">
            <v>Maintained</v>
          </cell>
          <cell r="H4851" t="str">
            <v>Community school</v>
          </cell>
          <cell r="I4851">
            <v>8689</v>
          </cell>
          <cell r="J4851">
            <v>15338.699999999999</v>
          </cell>
        </row>
        <row r="4852">
          <cell r="B4852">
            <v>8402125</v>
          </cell>
          <cell r="C4852">
            <v>840</v>
          </cell>
          <cell r="D4852" t="str">
            <v>County Durham</v>
          </cell>
          <cell r="E4852">
            <v>2125</v>
          </cell>
          <cell r="F4852" t="str">
            <v>Red Rose Primary School</v>
          </cell>
          <cell r="G4852" t="str">
            <v>Maintained</v>
          </cell>
          <cell r="H4852" t="str">
            <v>Community school</v>
          </cell>
          <cell r="I4852">
            <v>26454</v>
          </cell>
          <cell r="J4852">
            <v>43570.799999999996</v>
          </cell>
        </row>
        <row r="4853">
          <cell r="B4853">
            <v>8402126</v>
          </cell>
          <cell r="C4853">
            <v>840</v>
          </cell>
          <cell r="D4853" t="str">
            <v>County Durham</v>
          </cell>
          <cell r="E4853">
            <v>2126</v>
          </cell>
          <cell r="F4853" t="str">
            <v>Woodlea Primary School</v>
          </cell>
          <cell r="G4853" t="str">
            <v>Maintained</v>
          </cell>
          <cell r="H4853" t="str">
            <v>Community school</v>
          </cell>
          <cell r="I4853">
            <v>15432</v>
          </cell>
          <cell r="J4853">
            <v>24230.699999999997</v>
          </cell>
        </row>
        <row r="4854">
          <cell r="B4854">
            <v>8402133</v>
          </cell>
          <cell r="C4854">
            <v>840</v>
          </cell>
          <cell r="D4854" t="str">
            <v>County Durham</v>
          </cell>
          <cell r="E4854">
            <v>2133</v>
          </cell>
          <cell r="F4854" t="str">
            <v>Cestria Primary School</v>
          </cell>
          <cell r="G4854" t="str">
            <v>Maintained</v>
          </cell>
          <cell r="H4854" t="str">
            <v>Community school</v>
          </cell>
          <cell r="I4854">
            <v>35142</v>
          </cell>
          <cell r="J4854">
            <v>61132.499999999993</v>
          </cell>
        </row>
        <row r="4855">
          <cell r="B4855">
            <v>8402146</v>
          </cell>
          <cell r="C4855">
            <v>840</v>
          </cell>
          <cell r="D4855" t="str">
            <v>County Durham</v>
          </cell>
          <cell r="E4855">
            <v>2146</v>
          </cell>
          <cell r="F4855" t="str">
            <v>Bournmoor Primary School</v>
          </cell>
          <cell r="G4855" t="str">
            <v>Maintained</v>
          </cell>
          <cell r="H4855" t="str">
            <v>Community school</v>
          </cell>
          <cell r="I4855">
            <v>6355</v>
          </cell>
          <cell r="J4855">
            <v>10225.799999999999</v>
          </cell>
        </row>
        <row r="4856">
          <cell r="B4856">
            <v>8402185</v>
          </cell>
          <cell r="C4856">
            <v>840</v>
          </cell>
          <cell r="D4856" t="str">
            <v>County Durham</v>
          </cell>
          <cell r="E4856">
            <v>2185</v>
          </cell>
          <cell r="F4856" t="str">
            <v>Cotherstone Primary School</v>
          </cell>
          <cell r="G4856" t="str">
            <v>Maintained</v>
          </cell>
          <cell r="H4856" t="str">
            <v>Community school</v>
          </cell>
          <cell r="I4856">
            <v>4669</v>
          </cell>
          <cell r="J4856">
            <v>6446.7</v>
          </cell>
        </row>
        <row r="4857">
          <cell r="B4857">
            <v>8402205</v>
          </cell>
          <cell r="C4857">
            <v>840</v>
          </cell>
          <cell r="D4857" t="str">
            <v>County Durham</v>
          </cell>
          <cell r="E4857">
            <v>2205</v>
          </cell>
          <cell r="F4857" t="str">
            <v>Beamish Primary School</v>
          </cell>
          <cell r="G4857" t="str">
            <v>Maintained</v>
          </cell>
          <cell r="H4857" t="str">
            <v>Community school</v>
          </cell>
          <cell r="I4857">
            <v>1946</v>
          </cell>
          <cell r="J4857">
            <v>2223</v>
          </cell>
        </row>
        <row r="4858">
          <cell r="B4858">
            <v>8402208</v>
          </cell>
          <cell r="C4858">
            <v>840</v>
          </cell>
          <cell r="D4858" t="str">
            <v>County Durham</v>
          </cell>
          <cell r="E4858">
            <v>2208</v>
          </cell>
          <cell r="F4858" t="str">
            <v>Collierley Nursery and Primary School</v>
          </cell>
          <cell r="G4858" t="str">
            <v>Maintained</v>
          </cell>
          <cell r="H4858" t="str">
            <v>Community school</v>
          </cell>
          <cell r="I4858">
            <v>8040</v>
          </cell>
          <cell r="J4858">
            <v>9781.1999999999989</v>
          </cell>
        </row>
        <row r="4859">
          <cell r="B4859">
            <v>8402210</v>
          </cell>
          <cell r="C4859">
            <v>840</v>
          </cell>
          <cell r="D4859" t="str">
            <v>County Durham</v>
          </cell>
          <cell r="E4859">
            <v>2210</v>
          </cell>
          <cell r="F4859" t="str">
            <v>Catchgate Primary School</v>
          </cell>
          <cell r="G4859" t="str">
            <v>Maintained</v>
          </cell>
          <cell r="H4859" t="str">
            <v>Community school</v>
          </cell>
          <cell r="I4859">
            <v>13098</v>
          </cell>
          <cell r="J4859">
            <v>24008.399999999998</v>
          </cell>
        </row>
        <row r="4860">
          <cell r="B4860">
            <v>8402232</v>
          </cell>
          <cell r="C4860">
            <v>840</v>
          </cell>
          <cell r="D4860" t="str">
            <v>County Durham</v>
          </cell>
          <cell r="E4860">
            <v>2232</v>
          </cell>
          <cell r="F4860" t="str">
            <v>Stanley Burnside Primary School</v>
          </cell>
          <cell r="G4860" t="str">
            <v>Maintained</v>
          </cell>
          <cell r="H4860" t="str">
            <v>Community school</v>
          </cell>
          <cell r="I4860">
            <v>4150</v>
          </cell>
          <cell r="J4860">
            <v>7780.4999999999991</v>
          </cell>
        </row>
        <row r="4861">
          <cell r="B4861">
            <v>8402234</v>
          </cell>
          <cell r="C4861">
            <v>840</v>
          </cell>
          <cell r="D4861" t="str">
            <v>County Durham</v>
          </cell>
          <cell r="E4861">
            <v>2234</v>
          </cell>
          <cell r="F4861" t="str">
            <v>Burnopfield Primary School</v>
          </cell>
          <cell r="G4861" t="str">
            <v>Maintained</v>
          </cell>
          <cell r="H4861" t="str">
            <v>Community school</v>
          </cell>
          <cell r="I4861">
            <v>32160</v>
          </cell>
          <cell r="J4861">
            <v>52462.799999999996</v>
          </cell>
        </row>
        <row r="4862">
          <cell r="B4862">
            <v>8402257</v>
          </cell>
          <cell r="C4862">
            <v>840</v>
          </cell>
          <cell r="D4862" t="str">
            <v>County Durham</v>
          </cell>
          <cell r="E4862">
            <v>2257</v>
          </cell>
          <cell r="F4862" t="str">
            <v>Shotley Bridge Primary School</v>
          </cell>
          <cell r="G4862" t="str">
            <v>Maintained</v>
          </cell>
          <cell r="H4862" t="str">
            <v>Community school</v>
          </cell>
          <cell r="I4862">
            <v>42404</v>
          </cell>
          <cell r="J4862">
            <v>68690.7</v>
          </cell>
        </row>
        <row r="4863">
          <cell r="B4863">
            <v>8402259</v>
          </cell>
          <cell r="C4863">
            <v>840</v>
          </cell>
          <cell r="D4863" t="str">
            <v>County Durham</v>
          </cell>
          <cell r="E4863">
            <v>2259</v>
          </cell>
          <cell r="F4863" t="str">
            <v>Leadgate Primary School - Split Site</v>
          </cell>
          <cell r="G4863" t="str">
            <v>Maintained</v>
          </cell>
          <cell r="H4863" t="str">
            <v>Community school</v>
          </cell>
          <cell r="I4863">
            <v>10764</v>
          </cell>
          <cell r="J4863">
            <v>14671.8</v>
          </cell>
        </row>
        <row r="4864">
          <cell r="B4864">
            <v>8402261</v>
          </cell>
          <cell r="C4864">
            <v>840</v>
          </cell>
          <cell r="D4864" t="str">
            <v>County Durham</v>
          </cell>
          <cell r="E4864">
            <v>2261</v>
          </cell>
          <cell r="F4864" t="str">
            <v>Burnhope Primary School</v>
          </cell>
          <cell r="G4864" t="str">
            <v>Maintained</v>
          </cell>
          <cell r="H4864" t="str">
            <v>Community school</v>
          </cell>
          <cell r="I4864">
            <v>3891</v>
          </cell>
          <cell r="J4864">
            <v>6002.0999999999995</v>
          </cell>
        </row>
        <row r="4865">
          <cell r="B4865">
            <v>8402266</v>
          </cell>
          <cell r="C4865">
            <v>840</v>
          </cell>
          <cell r="D4865" t="str">
            <v>County Durham</v>
          </cell>
          <cell r="E4865">
            <v>2266</v>
          </cell>
          <cell r="F4865" t="str">
            <v>Castleside Primary School</v>
          </cell>
          <cell r="G4865" t="str">
            <v>Maintained</v>
          </cell>
          <cell r="H4865" t="str">
            <v>Community school</v>
          </cell>
          <cell r="I4865">
            <v>8689</v>
          </cell>
          <cell r="J4865">
            <v>11781.9</v>
          </cell>
        </row>
        <row r="4866">
          <cell r="B4866">
            <v>8402749</v>
          </cell>
          <cell r="C4866">
            <v>840</v>
          </cell>
          <cell r="D4866" t="str">
            <v>County Durham</v>
          </cell>
          <cell r="E4866">
            <v>2749</v>
          </cell>
          <cell r="F4866" t="str">
            <v>Benfieldside Primary School</v>
          </cell>
          <cell r="G4866" t="str">
            <v>Maintained</v>
          </cell>
          <cell r="H4866" t="str">
            <v>Community school</v>
          </cell>
          <cell r="I4866">
            <v>7133</v>
          </cell>
          <cell r="J4866">
            <v>12893.4</v>
          </cell>
        </row>
        <row r="4867">
          <cell r="B4867">
            <v>8402269</v>
          </cell>
          <cell r="C4867">
            <v>840</v>
          </cell>
          <cell r="D4867" t="str">
            <v>County Durham</v>
          </cell>
          <cell r="E4867">
            <v>2269</v>
          </cell>
          <cell r="F4867" t="str">
            <v>The Grove Primary School</v>
          </cell>
          <cell r="G4867" t="str">
            <v>Maintained</v>
          </cell>
          <cell r="H4867" t="str">
            <v>Community school</v>
          </cell>
          <cell r="I4867">
            <v>14524</v>
          </cell>
          <cell r="J4867">
            <v>20896.199999999997</v>
          </cell>
        </row>
        <row r="4868">
          <cell r="B4868">
            <v>8402272</v>
          </cell>
          <cell r="C4868">
            <v>840</v>
          </cell>
          <cell r="D4868" t="str">
            <v>County Durham</v>
          </cell>
          <cell r="E4868">
            <v>2272</v>
          </cell>
          <cell r="F4868" t="str">
            <v>Delves Lane Primary School</v>
          </cell>
          <cell r="G4868" t="str">
            <v>Maintained</v>
          </cell>
          <cell r="H4868" t="str">
            <v>Community school</v>
          </cell>
          <cell r="I4868">
            <v>21138</v>
          </cell>
          <cell r="J4868">
            <v>34234.199999999997</v>
          </cell>
        </row>
        <row r="4869">
          <cell r="B4869">
            <v>8402276</v>
          </cell>
          <cell r="C4869">
            <v>840</v>
          </cell>
          <cell r="D4869" t="str">
            <v>County Durham</v>
          </cell>
          <cell r="E4869">
            <v>2276</v>
          </cell>
          <cell r="F4869" t="str">
            <v>Moorside Primary School</v>
          </cell>
          <cell r="G4869" t="str">
            <v>Maintained</v>
          </cell>
          <cell r="H4869" t="str">
            <v>Community school</v>
          </cell>
          <cell r="I4869">
            <v>5577</v>
          </cell>
          <cell r="J4869">
            <v>10003.5</v>
          </cell>
        </row>
        <row r="4870">
          <cell r="B4870">
            <v>8402278</v>
          </cell>
          <cell r="C4870">
            <v>840</v>
          </cell>
          <cell r="D4870" t="str">
            <v>County Durham</v>
          </cell>
          <cell r="E4870">
            <v>2278</v>
          </cell>
          <cell r="F4870" t="str">
            <v>Consett Infant School</v>
          </cell>
          <cell r="G4870" t="str">
            <v>Maintained</v>
          </cell>
          <cell r="H4870" t="str">
            <v>Community school</v>
          </cell>
          <cell r="I4870">
            <v>23990</v>
          </cell>
          <cell r="J4870">
            <v>43126.2</v>
          </cell>
        </row>
        <row r="4871">
          <cell r="B4871">
            <v>8402301</v>
          </cell>
          <cell r="C4871">
            <v>840</v>
          </cell>
          <cell r="D4871" t="str">
            <v>County Durham</v>
          </cell>
          <cell r="E4871">
            <v>2301</v>
          </cell>
          <cell r="F4871" t="str">
            <v>Hamsterley Primary School</v>
          </cell>
          <cell r="G4871" t="str">
            <v>Maintained</v>
          </cell>
          <cell r="H4871" t="str">
            <v>Community school</v>
          </cell>
          <cell r="I4871">
            <v>1297</v>
          </cell>
          <cell r="J4871">
            <v>2000.6999999999998</v>
          </cell>
        </row>
        <row r="4872">
          <cell r="B4872">
            <v>8402302</v>
          </cell>
          <cell r="C4872">
            <v>840</v>
          </cell>
          <cell r="D4872" t="str">
            <v>County Durham</v>
          </cell>
          <cell r="E4872">
            <v>2302</v>
          </cell>
          <cell r="F4872" t="str">
            <v>Hunwick Primary School</v>
          </cell>
          <cell r="G4872" t="str">
            <v>Maintained</v>
          </cell>
          <cell r="H4872" t="str">
            <v>Community school</v>
          </cell>
          <cell r="I4872">
            <v>10245</v>
          </cell>
          <cell r="J4872">
            <v>15116.4</v>
          </cell>
        </row>
        <row r="4873">
          <cell r="B4873">
            <v>8402307</v>
          </cell>
          <cell r="C4873">
            <v>840</v>
          </cell>
          <cell r="D4873" t="str">
            <v>County Durham</v>
          </cell>
          <cell r="E4873">
            <v>2307</v>
          </cell>
          <cell r="F4873" t="str">
            <v>Tow Law Millennium Primary School</v>
          </cell>
          <cell r="G4873" t="str">
            <v>Maintained</v>
          </cell>
          <cell r="H4873" t="str">
            <v>Community school</v>
          </cell>
          <cell r="I4873">
            <v>4020</v>
          </cell>
          <cell r="J4873">
            <v>7558.2</v>
          </cell>
        </row>
        <row r="4874">
          <cell r="B4874">
            <v>8402308</v>
          </cell>
          <cell r="C4874">
            <v>840</v>
          </cell>
          <cell r="D4874" t="str">
            <v>County Durham</v>
          </cell>
          <cell r="E4874">
            <v>2308</v>
          </cell>
          <cell r="F4874" t="str">
            <v>Crook Primary School</v>
          </cell>
          <cell r="G4874" t="str">
            <v>Maintained</v>
          </cell>
          <cell r="H4874" t="str">
            <v>Community school</v>
          </cell>
          <cell r="I4874">
            <v>18025</v>
          </cell>
          <cell r="J4874">
            <v>29121.3</v>
          </cell>
        </row>
        <row r="4875">
          <cell r="B4875">
            <v>8402311</v>
          </cell>
          <cell r="C4875">
            <v>840</v>
          </cell>
          <cell r="D4875" t="str">
            <v>County Durham</v>
          </cell>
          <cell r="E4875">
            <v>2311</v>
          </cell>
          <cell r="F4875" t="str">
            <v>Peases West Primary School</v>
          </cell>
          <cell r="G4875" t="str">
            <v>Maintained</v>
          </cell>
          <cell r="H4875" t="str">
            <v>Community school</v>
          </cell>
          <cell r="I4875">
            <v>4150</v>
          </cell>
          <cell r="J4875">
            <v>9558.9</v>
          </cell>
        </row>
        <row r="4876">
          <cell r="B4876">
            <v>8402313</v>
          </cell>
          <cell r="C4876">
            <v>840</v>
          </cell>
          <cell r="D4876" t="str">
            <v>County Durham</v>
          </cell>
          <cell r="E4876">
            <v>2313</v>
          </cell>
          <cell r="F4876" t="str">
            <v>Stanley (Crook) Primary School</v>
          </cell>
          <cell r="G4876" t="str">
            <v>Maintained</v>
          </cell>
          <cell r="H4876" t="str">
            <v>Community school</v>
          </cell>
          <cell r="I4876">
            <v>13227</v>
          </cell>
          <cell r="J4876">
            <v>18228.599999999999</v>
          </cell>
        </row>
        <row r="4877">
          <cell r="B4877">
            <v>8402316</v>
          </cell>
          <cell r="C4877">
            <v>840</v>
          </cell>
          <cell r="D4877" t="str">
            <v>County Durham</v>
          </cell>
          <cell r="E4877">
            <v>2316</v>
          </cell>
          <cell r="F4877" t="str">
            <v>Sunnybrow Primary School</v>
          </cell>
          <cell r="G4877" t="str">
            <v>Maintained</v>
          </cell>
          <cell r="H4877" t="str">
            <v>Community school</v>
          </cell>
          <cell r="I4877">
            <v>2205</v>
          </cell>
          <cell r="J4877">
            <v>2889.8999999999996</v>
          </cell>
        </row>
        <row r="4878">
          <cell r="B4878">
            <v>8402318</v>
          </cell>
          <cell r="C4878">
            <v>840</v>
          </cell>
          <cell r="D4878" t="str">
            <v>County Durham</v>
          </cell>
          <cell r="E4878">
            <v>2318</v>
          </cell>
          <cell r="F4878" t="str">
            <v>Howden-le-Wear Primary School</v>
          </cell>
          <cell r="G4878" t="str">
            <v>Maintained</v>
          </cell>
          <cell r="H4878" t="str">
            <v>Community school</v>
          </cell>
          <cell r="I4878">
            <v>12838</v>
          </cell>
          <cell r="J4878">
            <v>22230</v>
          </cell>
        </row>
        <row r="4879">
          <cell r="B4879">
            <v>8402319</v>
          </cell>
          <cell r="C4879">
            <v>840</v>
          </cell>
          <cell r="D4879" t="str">
            <v>County Durham</v>
          </cell>
          <cell r="E4879">
            <v>2319</v>
          </cell>
          <cell r="F4879" t="str">
            <v>Frosterley Primary School</v>
          </cell>
          <cell r="G4879" t="str">
            <v>Maintained</v>
          </cell>
          <cell r="H4879" t="str">
            <v>Community school</v>
          </cell>
          <cell r="I4879">
            <v>3761</v>
          </cell>
          <cell r="J4879">
            <v>4001.3999999999996</v>
          </cell>
        </row>
        <row r="4880">
          <cell r="B4880">
            <v>8402321</v>
          </cell>
          <cell r="C4880">
            <v>840</v>
          </cell>
          <cell r="D4880" t="str">
            <v>County Durham</v>
          </cell>
          <cell r="E4880">
            <v>2321</v>
          </cell>
          <cell r="F4880" t="str">
            <v>Rookhope Primary School</v>
          </cell>
          <cell r="G4880" t="str">
            <v>Maintained</v>
          </cell>
          <cell r="H4880" t="str">
            <v>Community school</v>
          </cell>
          <cell r="I4880">
            <v>779</v>
          </cell>
          <cell r="J4880">
            <v>1333.8</v>
          </cell>
        </row>
        <row r="4881">
          <cell r="B4881">
            <v>8402322</v>
          </cell>
          <cell r="C4881">
            <v>840</v>
          </cell>
          <cell r="D4881" t="str">
            <v>County Durham</v>
          </cell>
          <cell r="E4881">
            <v>2322</v>
          </cell>
          <cell r="F4881" t="str">
            <v>St John's Chapel Primary School</v>
          </cell>
          <cell r="G4881" t="str">
            <v>Maintained</v>
          </cell>
          <cell r="H4881" t="str">
            <v>Community school</v>
          </cell>
          <cell r="I4881">
            <v>390</v>
          </cell>
          <cell r="J4881">
            <v>2223</v>
          </cell>
        </row>
        <row r="4882">
          <cell r="B4882">
            <v>8402324</v>
          </cell>
          <cell r="C4882">
            <v>840</v>
          </cell>
          <cell r="D4882" t="str">
            <v>County Durham</v>
          </cell>
          <cell r="E4882">
            <v>2324</v>
          </cell>
          <cell r="F4882" t="str">
            <v>Wearhead Primary School</v>
          </cell>
          <cell r="G4882" t="str">
            <v>Maintained</v>
          </cell>
          <cell r="H4882" t="str">
            <v>Community school</v>
          </cell>
          <cell r="I4882">
            <v>1686</v>
          </cell>
          <cell r="J4882">
            <v>2223</v>
          </cell>
        </row>
        <row r="4883">
          <cell r="B4883">
            <v>8402326</v>
          </cell>
          <cell r="C4883">
            <v>840</v>
          </cell>
          <cell r="D4883" t="str">
            <v>County Durham</v>
          </cell>
          <cell r="E4883">
            <v>2326</v>
          </cell>
          <cell r="F4883" t="str">
            <v>Willington Primary School</v>
          </cell>
          <cell r="G4883" t="str">
            <v>Maintained</v>
          </cell>
          <cell r="H4883" t="str">
            <v>Community school</v>
          </cell>
          <cell r="I4883">
            <v>7911</v>
          </cell>
          <cell r="J4883">
            <v>13782.599999999999</v>
          </cell>
        </row>
        <row r="4884">
          <cell r="B4884">
            <v>8402328</v>
          </cell>
          <cell r="C4884">
            <v>840</v>
          </cell>
          <cell r="D4884" t="str">
            <v>County Durham</v>
          </cell>
          <cell r="E4884">
            <v>2328</v>
          </cell>
          <cell r="F4884" t="str">
            <v>Witton-le-Wear Primary School</v>
          </cell>
          <cell r="G4884" t="str">
            <v>Maintained</v>
          </cell>
          <cell r="H4884" t="str">
            <v>Community school</v>
          </cell>
          <cell r="I4884">
            <v>9467</v>
          </cell>
          <cell r="J4884">
            <v>16894.8</v>
          </cell>
        </row>
        <row r="4885">
          <cell r="B4885">
            <v>8402329</v>
          </cell>
          <cell r="C4885">
            <v>840</v>
          </cell>
          <cell r="D4885" t="str">
            <v>County Durham</v>
          </cell>
          <cell r="E4885">
            <v>2329</v>
          </cell>
          <cell r="F4885" t="str">
            <v>Wolsingham Primary School</v>
          </cell>
          <cell r="G4885" t="str">
            <v>Maintained</v>
          </cell>
          <cell r="H4885" t="str">
            <v>Community school</v>
          </cell>
          <cell r="I4885">
            <v>15172</v>
          </cell>
          <cell r="J4885">
            <v>23563.8</v>
          </cell>
        </row>
        <row r="4886">
          <cell r="B4886">
            <v>8402330</v>
          </cell>
          <cell r="C4886">
            <v>840</v>
          </cell>
          <cell r="D4886" t="str">
            <v>County Durham</v>
          </cell>
          <cell r="E4886">
            <v>2330</v>
          </cell>
          <cell r="F4886" t="str">
            <v>Oakley Cross Primary School and Nursery</v>
          </cell>
          <cell r="G4886" t="str">
            <v>Maintained</v>
          </cell>
          <cell r="H4886" t="str">
            <v>Community school</v>
          </cell>
          <cell r="I4886">
            <v>7781</v>
          </cell>
          <cell r="J4886">
            <v>9558.9</v>
          </cell>
        </row>
        <row r="4887">
          <cell r="B4887">
            <v>8402351</v>
          </cell>
          <cell r="C4887">
            <v>840</v>
          </cell>
          <cell r="D4887" t="str">
            <v>County Durham</v>
          </cell>
          <cell r="E4887">
            <v>2351</v>
          </cell>
          <cell r="F4887" t="str">
            <v>Byers Green Primary School</v>
          </cell>
          <cell r="G4887" t="str">
            <v>Maintained</v>
          </cell>
          <cell r="H4887" t="str">
            <v>Community school</v>
          </cell>
          <cell r="I4887">
            <v>5706</v>
          </cell>
          <cell r="J4887">
            <v>8002.7999999999993</v>
          </cell>
        </row>
        <row r="4888">
          <cell r="B4888">
            <v>8402361</v>
          </cell>
          <cell r="C4888">
            <v>840</v>
          </cell>
          <cell r="D4888" t="str">
            <v>County Durham</v>
          </cell>
          <cell r="E4888">
            <v>2361</v>
          </cell>
          <cell r="F4888" t="str">
            <v>Kirk Merrington Primary School</v>
          </cell>
          <cell r="G4888" t="str">
            <v>Maintained</v>
          </cell>
          <cell r="H4888" t="str">
            <v>Community school</v>
          </cell>
          <cell r="I4888">
            <v>13746</v>
          </cell>
          <cell r="J4888">
            <v>26231.399999999998</v>
          </cell>
        </row>
        <row r="4889">
          <cell r="B4889">
            <v>8402362</v>
          </cell>
          <cell r="C4889">
            <v>840</v>
          </cell>
          <cell r="D4889" t="str">
            <v>County Durham</v>
          </cell>
          <cell r="E4889">
            <v>2362</v>
          </cell>
          <cell r="F4889" t="str">
            <v>Cassop Primary School</v>
          </cell>
          <cell r="G4889" t="str">
            <v>Maintained</v>
          </cell>
          <cell r="H4889" t="str">
            <v>Community school</v>
          </cell>
          <cell r="I4889">
            <v>12320</v>
          </cell>
          <cell r="J4889">
            <v>16005.599999999999</v>
          </cell>
        </row>
        <row r="4890">
          <cell r="B4890">
            <v>8402368</v>
          </cell>
          <cell r="C4890">
            <v>840</v>
          </cell>
          <cell r="D4890" t="str">
            <v>County Durham</v>
          </cell>
          <cell r="E4890">
            <v>2368</v>
          </cell>
          <cell r="F4890" t="str">
            <v>Ferryhill Station Primary School</v>
          </cell>
          <cell r="G4890" t="str">
            <v>Maintained</v>
          </cell>
          <cell r="H4890" t="str">
            <v>Community school</v>
          </cell>
          <cell r="I4890">
            <v>2075</v>
          </cell>
          <cell r="J4890">
            <v>5557.5</v>
          </cell>
        </row>
        <row r="4891">
          <cell r="B4891">
            <v>8402370</v>
          </cell>
          <cell r="C4891">
            <v>840</v>
          </cell>
          <cell r="D4891" t="str">
            <v>County Durham</v>
          </cell>
          <cell r="E4891">
            <v>2370</v>
          </cell>
          <cell r="F4891" t="str">
            <v>West Cornforth Primary School</v>
          </cell>
          <cell r="G4891" t="str">
            <v>Maintained</v>
          </cell>
          <cell r="H4891" t="str">
            <v>Community school</v>
          </cell>
          <cell r="I4891">
            <v>13098</v>
          </cell>
          <cell r="J4891">
            <v>23786.1</v>
          </cell>
        </row>
        <row r="4892">
          <cell r="B4892">
            <v>8402372</v>
          </cell>
          <cell r="C4892">
            <v>840</v>
          </cell>
          <cell r="D4892" t="str">
            <v>County Durham</v>
          </cell>
          <cell r="E4892">
            <v>2372</v>
          </cell>
          <cell r="F4892" t="str">
            <v>Coxhoe Primary School</v>
          </cell>
          <cell r="G4892" t="str">
            <v>Maintained</v>
          </cell>
          <cell r="H4892" t="str">
            <v>Community school</v>
          </cell>
          <cell r="I4892">
            <v>25546</v>
          </cell>
          <cell r="J4892">
            <v>44015.399999999994</v>
          </cell>
        </row>
        <row r="4893">
          <cell r="B4893">
            <v>8402374</v>
          </cell>
          <cell r="C4893">
            <v>840</v>
          </cell>
          <cell r="D4893" t="str">
            <v>County Durham</v>
          </cell>
          <cell r="E4893">
            <v>2374</v>
          </cell>
          <cell r="F4893" t="str">
            <v>Kelloe Primary School</v>
          </cell>
          <cell r="G4893" t="str">
            <v>Maintained</v>
          </cell>
          <cell r="H4893" t="str">
            <v>Community school</v>
          </cell>
          <cell r="I4893">
            <v>6095</v>
          </cell>
          <cell r="J4893">
            <v>12226.499999999998</v>
          </cell>
        </row>
        <row r="4894">
          <cell r="B4894">
            <v>8402385</v>
          </cell>
          <cell r="C4894">
            <v>840</v>
          </cell>
          <cell r="D4894" t="str">
            <v>County Durham</v>
          </cell>
          <cell r="E4894">
            <v>2385</v>
          </cell>
          <cell r="F4894" t="str">
            <v>Dean Bank Primary and Nursery School</v>
          </cell>
          <cell r="G4894" t="str">
            <v>Maintained</v>
          </cell>
          <cell r="H4894" t="str">
            <v>Community school</v>
          </cell>
          <cell r="I4894">
            <v>3372</v>
          </cell>
          <cell r="J4894">
            <v>4668.2999999999993</v>
          </cell>
        </row>
        <row r="4895">
          <cell r="B4895">
            <v>8402388</v>
          </cell>
          <cell r="C4895">
            <v>840</v>
          </cell>
          <cell r="D4895" t="str">
            <v>County Durham</v>
          </cell>
          <cell r="E4895">
            <v>2388</v>
          </cell>
          <cell r="F4895" t="str">
            <v>Bowburn Primary School</v>
          </cell>
          <cell r="G4895" t="str">
            <v>Maintained</v>
          </cell>
          <cell r="H4895" t="str">
            <v>Community school</v>
          </cell>
          <cell r="I4895">
            <v>20230</v>
          </cell>
          <cell r="J4895">
            <v>34678.799999999996</v>
          </cell>
        </row>
        <row r="4896">
          <cell r="B4896">
            <v>8402394</v>
          </cell>
          <cell r="C4896">
            <v>840</v>
          </cell>
          <cell r="D4896" t="str">
            <v>County Durham</v>
          </cell>
          <cell r="E4896">
            <v>2394</v>
          </cell>
          <cell r="F4896" t="str">
            <v>Ox Close Primary School</v>
          </cell>
          <cell r="G4896" t="str">
            <v>Maintained</v>
          </cell>
          <cell r="H4896" t="str">
            <v>Community school</v>
          </cell>
          <cell r="I4896">
            <v>23990</v>
          </cell>
          <cell r="J4896">
            <v>42681.599999999999</v>
          </cell>
        </row>
        <row r="4897">
          <cell r="B4897">
            <v>8402399</v>
          </cell>
          <cell r="C4897">
            <v>840</v>
          </cell>
          <cell r="D4897" t="str">
            <v>County Durham</v>
          </cell>
          <cell r="E4897">
            <v>2399</v>
          </cell>
          <cell r="F4897" t="str">
            <v>Fishburn Primary School</v>
          </cell>
          <cell r="G4897" t="str">
            <v>Maintained</v>
          </cell>
          <cell r="H4897" t="str">
            <v>Community school</v>
          </cell>
          <cell r="I4897">
            <v>9337</v>
          </cell>
          <cell r="J4897">
            <v>10448.099999999999</v>
          </cell>
        </row>
        <row r="4898">
          <cell r="B4898">
            <v>8402400</v>
          </cell>
          <cell r="C4898">
            <v>840</v>
          </cell>
          <cell r="D4898" t="str">
            <v>County Durham</v>
          </cell>
          <cell r="E4898">
            <v>2400</v>
          </cell>
          <cell r="F4898" t="str">
            <v>Broom Cottages Primary &amp; Nursery School</v>
          </cell>
          <cell r="G4898" t="str">
            <v>Maintained</v>
          </cell>
          <cell r="H4898" t="str">
            <v>Community school</v>
          </cell>
          <cell r="I4898">
            <v>13616</v>
          </cell>
          <cell r="J4898">
            <v>24452.999999999996</v>
          </cell>
        </row>
        <row r="4899">
          <cell r="B4899">
            <v>8402401</v>
          </cell>
          <cell r="C4899">
            <v>840</v>
          </cell>
          <cell r="D4899" t="str">
            <v>County Durham</v>
          </cell>
          <cell r="E4899">
            <v>2401</v>
          </cell>
          <cell r="F4899" t="str">
            <v>Etherley Lane Primary School</v>
          </cell>
          <cell r="G4899" t="str">
            <v>Maintained</v>
          </cell>
          <cell r="H4899" t="str">
            <v>Community school</v>
          </cell>
          <cell r="I4899">
            <v>15432</v>
          </cell>
          <cell r="J4899">
            <v>21340.799999999999</v>
          </cell>
        </row>
        <row r="4900">
          <cell r="B4900">
            <v>8402409</v>
          </cell>
          <cell r="C4900">
            <v>840</v>
          </cell>
          <cell r="D4900" t="str">
            <v>County Durham</v>
          </cell>
          <cell r="E4900">
            <v>2409</v>
          </cell>
          <cell r="F4900" t="str">
            <v>Ramshaw Primary School</v>
          </cell>
          <cell r="G4900" t="str">
            <v>Maintained</v>
          </cell>
          <cell r="H4900" t="str">
            <v>Community school</v>
          </cell>
          <cell r="I4900">
            <v>4280</v>
          </cell>
          <cell r="J4900">
            <v>9558.9</v>
          </cell>
        </row>
        <row r="4901">
          <cell r="B4901">
            <v>8402410</v>
          </cell>
          <cell r="C4901">
            <v>840</v>
          </cell>
          <cell r="D4901" t="str">
            <v>County Durham</v>
          </cell>
          <cell r="E4901">
            <v>2410</v>
          </cell>
          <cell r="F4901" t="str">
            <v>Forest of Teesdale Primary School</v>
          </cell>
          <cell r="G4901" t="str">
            <v>Maintained</v>
          </cell>
          <cell r="H4901" t="str">
            <v>Community school</v>
          </cell>
          <cell r="I4901">
            <v>260</v>
          </cell>
          <cell r="J4901">
            <v>444.59999999999997</v>
          </cell>
        </row>
        <row r="4902">
          <cell r="B4902">
            <v>8402411</v>
          </cell>
          <cell r="C4902">
            <v>840</v>
          </cell>
          <cell r="D4902" t="str">
            <v>County Durham</v>
          </cell>
          <cell r="E4902">
            <v>2411</v>
          </cell>
          <cell r="F4902" t="str">
            <v>Aycliffe Village Primary School</v>
          </cell>
          <cell r="G4902" t="str">
            <v>Maintained</v>
          </cell>
          <cell r="H4902" t="str">
            <v>Community school</v>
          </cell>
          <cell r="I4902">
            <v>13487</v>
          </cell>
          <cell r="J4902">
            <v>18006.3</v>
          </cell>
        </row>
        <row r="4903">
          <cell r="B4903">
            <v>8402413</v>
          </cell>
          <cell r="C4903">
            <v>840</v>
          </cell>
          <cell r="D4903" t="str">
            <v>County Durham</v>
          </cell>
          <cell r="E4903">
            <v>2413</v>
          </cell>
          <cell r="F4903" t="str">
            <v>Butterknowle Primary School</v>
          </cell>
          <cell r="G4903" t="str">
            <v>Maintained</v>
          </cell>
          <cell r="H4903" t="str">
            <v>Community school</v>
          </cell>
          <cell r="I4903">
            <v>4409</v>
          </cell>
          <cell r="J4903">
            <v>9781.1999999999989</v>
          </cell>
        </row>
        <row r="4904">
          <cell r="B4904">
            <v>8402417</v>
          </cell>
          <cell r="C4904">
            <v>840</v>
          </cell>
          <cell r="D4904" t="str">
            <v>County Durham</v>
          </cell>
          <cell r="E4904">
            <v>2417</v>
          </cell>
          <cell r="F4904" t="str">
            <v>Escomb Primary School</v>
          </cell>
          <cell r="G4904" t="str">
            <v>Maintained</v>
          </cell>
          <cell r="H4904" t="str">
            <v>Community school</v>
          </cell>
          <cell r="I4904">
            <v>16858</v>
          </cell>
          <cell r="J4904">
            <v>25786.799999999999</v>
          </cell>
        </row>
        <row r="4905">
          <cell r="B4905">
            <v>8402419</v>
          </cell>
          <cell r="C4905">
            <v>840</v>
          </cell>
          <cell r="D4905" t="str">
            <v>County Durham</v>
          </cell>
          <cell r="E4905">
            <v>2419</v>
          </cell>
          <cell r="F4905" t="str">
            <v>St Helen Auckland Community Primary School</v>
          </cell>
          <cell r="G4905" t="str">
            <v>Maintained</v>
          </cell>
          <cell r="H4905" t="str">
            <v>Community school</v>
          </cell>
          <cell r="I4905">
            <v>9467</v>
          </cell>
          <cell r="J4905">
            <v>14449.499999999998</v>
          </cell>
        </row>
        <row r="4906">
          <cell r="B4906">
            <v>8402423</v>
          </cell>
          <cell r="C4906">
            <v>840</v>
          </cell>
          <cell r="D4906" t="str">
            <v>County Durham</v>
          </cell>
          <cell r="E4906">
            <v>2423</v>
          </cell>
          <cell r="F4906" t="str">
            <v>Thornhill Primary School</v>
          </cell>
          <cell r="G4906" t="str">
            <v>Maintained</v>
          </cell>
          <cell r="H4906" t="str">
            <v>Community school</v>
          </cell>
          <cell r="I4906">
            <v>16729</v>
          </cell>
          <cell r="J4906">
            <v>27342.899999999998</v>
          </cell>
        </row>
        <row r="4907">
          <cell r="B4907">
            <v>8402426</v>
          </cell>
          <cell r="C4907">
            <v>840</v>
          </cell>
          <cell r="D4907" t="str">
            <v>County Durham</v>
          </cell>
          <cell r="E4907">
            <v>2426</v>
          </cell>
          <cell r="F4907" t="str">
            <v>Toft Hill Primary School</v>
          </cell>
          <cell r="G4907" t="str">
            <v>Maintained</v>
          </cell>
          <cell r="H4907" t="str">
            <v>Community school</v>
          </cell>
          <cell r="I4907">
            <v>15561</v>
          </cell>
          <cell r="J4907">
            <v>26453.699999999997</v>
          </cell>
        </row>
        <row r="4908">
          <cell r="B4908">
            <v>8402428</v>
          </cell>
          <cell r="C4908">
            <v>840</v>
          </cell>
          <cell r="D4908" t="str">
            <v>County Durham</v>
          </cell>
          <cell r="E4908">
            <v>2428</v>
          </cell>
          <cell r="F4908" t="str">
            <v>Woodland Primary School</v>
          </cell>
          <cell r="G4908" t="str">
            <v>Maintained</v>
          </cell>
          <cell r="H4908" t="str">
            <v>Community school</v>
          </cell>
          <cell r="I4908">
            <v>1686</v>
          </cell>
          <cell r="J4908">
            <v>3112.2</v>
          </cell>
        </row>
        <row r="4909">
          <cell r="B4909">
            <v>8402430</v>
          </cell>
          <cell r="C4909">
            <v>840</v>
          </cell>
          <cell r="D4909" t="str">
            <v>County Durham</v>
          </cell>
          <cell r="E4909">
            <v>2430</v>
          </cell>
          <cell r="F4909" t="str">
            <v>Middleton-in-Teesdale Nursery and Primary School</v>
          </cell>
          <cell r="G4909" t="str">
            <v>Maintained</v>
          </cell>
          <cell r="H4909" t="str">
            <v>Community school</v>
          </cell>
          <cell r="I4909">
            <v>8300</v>
          </cell>
          <cell r="J4909">
            <v>14449.499999999998</v>
          </cell>
        </row>
        <row r="4910">
          <cell r="B4910">
            <v>8402434</v>
          </cell>
          <cell r="C4910">
            <v>840</v>
          </cell>
          <cell r="D4910" t="str">
            <v>County Durham</v>
          </cell>
          <cell r="E4910">
            <v>2434</v>
          </cell>
          <cell r="F4910" t="str">
            <v>Cockton Hill Infant School</v>
          </cell>
          <cell r="G4910" t="str">
            <v>Maintained</v>
          </cell>
          <cell r="H4910" t="str">
            <v>Community school</v>
          </cell>
          <cell r="I4910">
            <v>16080</v>
          </cell>
          <cell r="J4910">
            <v>31344.3</v>
          </cell>
        </row>
        <row r="4911">
          <cell r="B4911">
            <v>8402438</v>
          </cell>
          <cell r="C4911">
            <v>840</v>
          </cell>
          <cell r="D4911" t="str">
            <v>County Durham</v>
          </cell>
          <cell r="E4911">
            <v>2438</v>
          </cell>
          <cell r="F4911" t="str">
            <v>Timothy Hackworth Primary School</v>
          </cell>
          <cell r="G4911" t="str">
            <v>Maintained</v>
          </cell>
          <cell r="H4911" t="str">
            <v>Community school</v>
          </cell>
          <cell r="I4911">
            <v>12060</v>
          </cell>
          <cell r="J4911">
            <v>18228.599999999999</v>
          </cell>
        </row>
        <row r="4912">
          <cell r="B4912">
            <v>8402440</v>
          </cell>
          <cell r="C4912">
            <v>840</v>
          </cell>
          <cell r="D4912" t="str">
            <v>County Durham</v>
          </cell>
          <cell r="E4912">
            <v>2440</v>
          </cell>
          <cell r="F4912" t="str">
            <v>Cockfield Primary School</v>
          </cell>
          <cell r="G4912" t="str">
            <v>Maintained</v>
          </cell>
          <cell r="H4912" t="str">
            <v>Community school</v>
          </cell>
          <cell r="I4912">
            <v>5966</v>
          </cell>
          <cell r="J4912">
            <v>8892</v>
          </cell>
        </row>
        <row r="4913">
          <cell r="B4913">
            <v>8402442</v>
          </cell>
          <cell r="C4913">
            <v>840</v>
          </cell>
          <cell r="D4913" t="str">
            <v>County Durham</v>
          </cell>
          <cell r="E4913">
            <v>2442</v>
          </cell>
          <cell r="F4913" t="str">
            <v>Montalbo Nursery &amp; Primary School</v>
          </cell>
          <cell r="G4913" t="str">
            <v>Maintained</v>
          </cell>
          <cell r="H4913" t="str">
            <v>Community school</v>
          </cell>
          <cell r="I4913">
            <v>13616</v>
          </cell>
          <cell r="J4913">
            <v>26898.3</v>
          </cell>
        </row>
        <row r="4914">
          <cell r="B4914">
            <v>8402453</v>
          </cell>
          <cell r="C4914">
            <v>840</v>
          </cell>
          <cell r="D4914" t="str">
            <v>County Durham</v>
          </cell>
          <cell r="E4914">
            <v>2453</v>
          </cell>
          <cell r="F4914" t="str">
            <v>New Brancepeth Primary School</v>
          </cell>
          <cell r="G4914" t="str">
            <v>Maintained</v>
          </cell>
          <cell r="H4914" t="str">
            <v>Community school</v>
          </cell>
          <cell r="I4914">
            <v>8689</v>
          </cell>
          <cell r="J4914">
            <v>14894.099999999999</v>
          </cell>
        </row>
        <row r="4915">
          <cell r="B4915">
            <v>8402455</v>
          </cell>
          <cell r="C4915">
            <v>840</v>
          </cell>
          <cell r="D4915" t="str">
            <v>County Durham</v>
          </cell>
          <cell r="E4915">
            <v>2455</v>
          </cell>
          <cell r="F4915" t="str">
            <v>Langley Moor Primary School</v>
          </cell>
          <cell r="G4915" t="str">
            <v>Maintained</v>
          </cell>
          <cell r="H4915" t="str">
            <v>Community school</v>
          </cell>
          <cell r="I4915">
            <v>16988</v>
          </cell>
          <cell r="J4915">
            <v>27787.499999999996</v>
          </cell>
        </row>
        <row r="4916">
          <cell r="B4916">
            <v>8402462</v>
          </cell>
          <cell r="C4916">
            <v>840</v>
          </cell>
          <cell r="D4916" t="str">
            <v>County Durham</v>
          </cell>
          <cell r="E4916">
            <v>2462</v>
          </cell>
          <cell r="F4916" t="str">
            <v>Witton Gilbert Primary School</v>
          </cell>
          <cell r="G4916" t="str">
            <v>Maintained</v>
          </cell>
          <cell r="H4916" t="str">
            <v>Community school</v>
          </cell>
          <cell r="I4916">
            <v>16469</v>
          </cell>
          <cell r="J4916">
            <v>26009.1</v>
          </cell>
        </row>
        <row r="4917">
          <cell r="B4917">
            <v>8402470</v>
          </cell>
          <cell r="C4917">
            <v>840</v>
          </cell>
          <cell r="D4917" t="str">
            <v>County Durham</v>
          </cell>
          <cell r="E4917">
            <v>2470</v>
          </cell>
          <cell r="F4917" t="str">
            <v>Pittington Primary School</v>
          </cell>
          <cell r="G4917" t="str">
            <v>Maintained</v>
          </cell>
          <cell r="H4917" t="str">
            <v>Community school</v>
          </cell>
          <cell r="I4917">
            <v>16858</v>
          </cell>
          <cell r="J4917">
            <v>29565.899999999998</v>
          </cell>
        </row>
        <row r="4918">
          <cell r="B4918">
            <v>8402472</v>
          </cell>
          <cell r="C4918">
            <v>840</v>
          </cell>
          <cell r="D4918" t="str">
            <v>County Durham</v>
          </cell>
          <cell r="E4918">
            <v>2472</v>
          </cell>
          <cell r="F4918" t="str">
            <v>Ludworth Primary School</v>
          </cell>
          <cell r="G4918" t="str">
            <v>Maintained</v>
          </cell>
          <cell r="H4918" t="str">
            <v>Community school</v>
          </cell>
          <cell r="I4918">
            <v>5317</v>
          </cell>
          <cell r="J4918">
            <v>10003.5</v>
          </cell>
        </row>
        <row r="4919">
          <cell r="B4919">
            <v>8402473</v>
          </cell>
          <cell r="C4919">
            <v>840</v>
          </cell>
          <cell r="D4919" t="str">
            <v>County Durham</v>
          </cell>
          <cell r="E4919">
            <v>2473</v>
          </cell>
          <cell r="F4919" t="str">
            <v>Sherburn Primary School</v>
          </cell>
          <cell r="G4919" t="str">
            <v>Maintained</v>
          </cell>
          <cell r="H4919" t="str">
            <v>Community school</v>
          </cell>
          <cell r="I4919">
            <v>8689</v>
          </cell>
          <cell r="J4919">
            <v>16894.8</v>
          </cell>
        </row>
        <row r="4920">
          <cell r="B4920">
            <v>8402475</v>
          </cell>
          <cell r="C4920">
            <v>840</v>
          </cell>
          <cell r="D4920" t="str">
            <v>County Durham</v>
          </cell>
          <cell r="E4920">
            <v>2475</v>
          </cell>
          <cell r="F4920" t="str">
            <v>West Rainton Primary School</v>
          </cell>
          <cell r="G4920" t="str">
            <v>Maintained</v>
          </cell>
          <cell r="H4920" t="str">
            <v>Community school</v>
          </cell>
          <cell r="I4920">
            <v>3631</v>
          </cell>
          <cell r="J4920">
            <v>6446.7</v>
          </cell>
        </row>
        <row r="4921">
          <cell r="B4921">
            <v>8402477</v>
          </cell>
          <cell r="C4921">
            <v>840</v>
          </cell>
          <cell r="D4921" t="str">
            <v>County Durham</v>
          </cell>
          <cell r="E4921">
            <v>2477</v>
          </cell>
          <cell r="F4921" t="str">
            <v>Bearpark Primary School</v>
          </cell>
          <cell r="G4921" t="str">
            <v>Maintained</v>
          </cell>
          <cell r="H4921" t="str">
            <v>Community school</v>
          </cell>
          <cell r="I4921">
            <v>5577</v>
          </cell>
          <cell r="J4921">
            <v>6002.0999999999995</v>
          </cell>
        </row>
        <row r="4922">
          <cell r="B4922">
            <v>8402481</v>
          </cell>
          <cell r="C4922">
            <v>840</v>
          </cell>
          <cell r="D4922" t="str">
            <v>County Durham</v>
          </cell>
          <cell r="E4922">
            <v>2481</v>
          </cell>
          <cell r="F4922" t="str">
            <v>Neville's Cross Primary School</v>
          </cell>
          <cell r="G4922" t="str">
            <v>Maintained</v>
          </cell>
          <cell r="H4922" t="str">
            <v>Community school</v>
          </cell>
          <cell r="I4922">
            <v>28788</v>
          </cell>
          <cell r="J4922">
            <v>45793.799999999996</v>
          </cell>
        </row>
        <row r="4923">
          <cell r="B4923">
            <v>8402488</v>
          </cell>
          <cell r="C4923">
            <v>840</v>
          </cell>
          <cell r="D4923" t="str">
            <v>County Durham</v>
          </cell>
          <cell r="E4923">
            <v>2488</v>
          </cell>
          <cell r="F4923" t="str">
            <v>Durham Newton Hall Infants' School</v>
          </cell>
          <cell r="G4923" t="str">
            <v>Maintained</v>
          </cell>
          <cell r="H4923" t="str">
            <v>Community school</v>
          </cell>
          <cell r="I4923">
            <v>34364</v>
          </cell>
          <cell r="J4923">
            <v>55574.999999999993</v>
          </cell>
        </row>
        <row r="4924">
          <cell r="B4924">
            <v>8402497</v>
          </cell>
          <cell r="C4924">
            <v>840</v>
          </cell>
          <cell r="D4924" t="str">
            <v>County Durham</v>
          </cell>
          <cell r="E4924">
            <v>2497</v>
          </cell>
          <cell r="F4924" t="str">
            <v>Esh Winning Primary School</v>
          </cell>
          <cell r="G4924" t="str">
            <v>Maintained</v>
          </cell>
          <cell r="H4924" t="str">
            <v>Community school</v>
          </cell>
          <cell r="I4924">
            <v>17247</v>
          </cell>
          <cell r="J4924">
            <v>25119.899999999998</v>
          </cell>
        </row>
        <row r="4925">
          <cell r="B4925">
            <v>8402498</v>
          </cell>
          <cell r="C4925">
            <v>840</v>
          </cell>
          <cell r="D4925" t="str">
            <v>County Durham</v>
          </cell>
          <cell r="E4925">
            <v>2498</v>
          </cell>
          <cell r="F4925" t="str">
            <v>Belmont Cheveley Park Primary School</v>
          </cell>
          <cell r="G4925" t="str">
            <v>Maintained</v>
          </cell>
          <cell r="H4925" t="str">
            <v>Community school</v>
          </cell>
          <cell r="I4925">
            <v>18803</v>
          </cell>
          <cell r="J4925">
            <v>31788.899999999998</v>
          </cell>
        </row>
        <row r="4926">
          <cell r="B4926">
            <v>8402499</v>
          </cell>
          <cell r="C4926">
            <v>840</v>
          </cell>
          <cell r="D4926" t="str">
            <v>County Durham</v>
          </cell>
          <cell r="E4926">
            <v>2499</v>
          </cell>
          <cell r="F4926" t="str">
            <v>Laurel Avenue Community Primary School</v>
          </cell>
          <cell r="G4926" t="str">
            <v>Maintained</v>
          </cell>
          <cell r="H4926" t="str">
            <v>Community school</v>
          </cell>
          <cell r="I4926">
            <v>5058</v>
          </cell>
          <cell r="J4926">
            <v>6446.7</v>
          </cell>
        </row>
        <row r="4927">
          <cell r="B4927">
            <v>8402509</v>
          </cell>
          <cell r="C4927">
            <v>840</v>
          </cell>
          <cell r="D4927" t="str">
            <v>County Durham</v>
          </cell>
          <cell r="E4927">
            <v>2509</v>
          </cell>
          <cell r="F4927" t="str">
            <v>Hesleden Primary School</v>
          </cell>
          <cell r="G4927" t="str">
            <v>Maintained</v>
          </cell>
          <cell r="H4927" t="str">
            <v>Community school</v>
          </cell>
          <cell r="I4927">
            <v>5447</v>
          </cell>
          <cell r="J4927">
            <v>8669.6999999999989</v>
          </cell>
        </row>
        <row r="4928">
          <cell r="B4928">
            <v>8402516</v>
          </cell>
          <cell r="C4928">
            <v>840</v>
          </cell>
          <cell r="D4928" t="str">
            <v>County Durham</v>
          </cell>
          <cell r="E4928">
            <v>2516</v>
          </cell>
          <cell r="F4928" t="str">
            <v>Deaf Hill Primary School</v>
          </cell>
          <cell r="G4928" t="str">
            <v>Maintained</v>
          </cell>
          <cell r="H4928" t="str">
            <v>Community school</v>
          </cell>
          <cell r="I4928">
            <v>5577</v>
          </cell>
          <cell r="J4928">
            <v>11115</v>
          </cell>
        </row>
        <row r="4929">
          <cell r="B4929">
            <v>8402523</v>
          </cell>
          <cell r="C4929">
            <v>840</v>
          </cell>
          <cell r="D4929" t="str">
            <v>County Durham</v>
          </cell>
          <cell r="E4929">
            <v>2523</v>
          </cell>
          <cell r="F4929" t="str">
            <v>Thornley Primary School</v>
          </cell>
          <cell r="G4929" t="str">
            <v>Maintained</v>
          </cell>
          <cell r="H4929" t="str">
            <v>Community school</v>
          </cell>
          <cell r="I4929">
            <v>9856</v>
          </cell>
          <cell r="J4929">
            <v>14004.9</v>
          </cell>
        </row>
        <row r="4930">
          <cell r="B4930">
            <v>8402526</v>
          </cell>
          <cell r="C4930">
            <v>840</v>
          </cell>
          <cell r="D4930" t="str">
            <v>County Durham</v>
          </cell>
          <cell r="E4930">
            <v>2526</v>
          </cell>
          <cell r="F4930" t="str">
            <v>Wheatley Hill Community Primary School</v>
          </cell>
          <cell r="G4930" t="str">
            <v>Maintained</v>
          </cell>
          <cell r="H4930" t="str">
            <v>Community school</v>
          </cell>
          <cell r="I4930">
            <v>16858</v>
          </cell>
          <cell r="J4930">
            <v>28009.8</v>
          </cell>
        </row>
        <row r="4931">
          <cell r="B4931">
            <v>8402531</v>
          </cell>
          <cell r="C4931">
            <v>840</v>
          </cell>
          <cell r="D4931" t="str">
            <v>County Durham</v>
          </cell>
          <cell r="E4931">
            <v>2531</v>
          </cell>
          <cell r="F4931" t="str">
            <v>Wingate Primary School</v>
          </cell>
          <cell r="G4931" t="str">
            <v>Maintained</v>
          </cell>
          <cell r="H4931" t="str">
            <v>Community school</v>
          </cell>
          <cell r="I4931">
            <v>27232</v>
          </cell>
          <cell r="J4931">
            <v>40903.199999999997</v>
          </cell>
        </row>
        <row r="4932">
          <cell r="B4932">
            <v>8402532</v>
          </cell>
          <cell r="C4932">
            <v>840</v>
          </cell>
          <cell r="D4932" t="str">
            <v>County Durham</v>
          </cell>
          <cell r="E4932">
            <v>2532</v>
          </cell>
          <cell r="F4932" t="str">
            <v>Cotsford Primary School</v>
          </cell>
          <cell r="G4932" t="str">
            <v>Maintained</v>
          </cell>
          <cell r="H4932" t="str">
            <v>Community school</v>
          </cell>
          <cell r="I4932">
            <v>11282</v>
          </cell>
          <cell r="J4932">
            <v>13782.599999999999</v>
          </cell>
        </row>
        <row r="4933">
          <cell r="B4933">
            <v>8402536</v>
          </cell>
          <cell r="C4933">
            <v>840</v>
          </cell>
          <cell r="D4933" t="str">
            <v>County Durham</v>
          </cell>
          <cell r="E4933">
            <v>2536</v>
          </cell>
          <cell r="F4933" t="str">
            <v>Shotton Primary School</v>
          </cell>
          <cell r="G4933" t="str">
            <v>Maintained</v>
          </cell>
          <cell r="H4933" t="str">
            <v>Community school</v>
          </cell>
          <cell r="I4933">
            <v>12449</v>
          </cell>
          <cell r="J4933">
            <v>16450.199999999997</v>
          </cell>
        </row>
        <row r="4934">
          <cell r="B4934">
            <v>8402540</v>
          </cell>
          <cell r="C4934">
            <v>840</v>
          </cell>
          <cell r="D4934" t="str">
            <v>County Durham</v>
          </cell>
          <cell r="E4934">
            <v>2540</v>
          </cell>
          <cell r="F4934" t="str">
            <v>Acre Rigg Infant School</v>
          </cell>
          <cell r="G4934" t="str">
            <v>Maintained</v>
          </cell>
          <cell r="H4934" t="str">
            <v>Community school</v>
          </cell>
          <cell r="I4934">
            <v>26325</v>
          </cell>
          <cell r="J4934">
            <v>38013.299999999996</v>
          </cell>
        </row>
        <row r="4935">
          <cell r="B4935">
            <v>8402563</v>
          </cell>
          <cell r="C4935">
            <v>840</v>
          </cell>
          <cell r="D4935" t="str">
            <v>County Durham</v>
          </cell>
          <cell r="E4935">
            <v>2563</v>
          </cell>
          <cell r="F4935" t="str">
            <v>Sedgefield Primary School</v>
          </cell>
          <cell r="G4935" t="str">
            <v>Maintained</v>
          </cell>
          <cell r="H4935" t="str">
            <v>Community school</v>
          </cell>
          <cell r="I4935">
            <v>19581</v>
          </cell>
          <cell r="J4935">
            <v>33789.599999999999</v>
          </cell>
        </row>
        <row r="4936">
          <cell r="B4936">
            <v>8402593</v>
          </cell>
          <cell r="C4936">
            <v>840</v>
          </cell>
          <cell r="D4936" t="str">
            <v>County Durham</v>
          </cell>
          <cell r="E4936">
            <v>2593</v>
          </cell>
          <cell r="F4936" t="str">
            <v>Sedgefield Hardwick Primary School</v>
          </cell>
          <cell r="G4936" t="str">
            <v>Maintained</v>
          </cell>
          <cell r="H4936" t="str">
            <v>Community school</v>
          </cell>
          <cell r="I4936">
            <v>19711</v>
          </cell>
          <cell r="J4936">
            <v>34011.899999999994</v>
          </cell>
        </row>
        <row r="4937">
          <cell r="B4937">
            <v>8412669</v>
          </cell>
          <cell r="C4937">
            <v>841</v>
          </cell>
          <cell r="D4937" t="str">
            <v>Darlington</v>
          </cell>
          <cell r="E4937">
            <v>2669</v>
          </cell>
          <cell r="F4937" t="str">
            <v>Red Hall Primary School</v>
          </cell>
          <cell r="G4937" t="str">
            <v>Maintained</v>
          </cell>
          <cell r="H4937" t="str">
            <v>Community school</v>
          </cell>
          <cell r="I4937">
            <v>13227</v>
          </cell>
          <cell r="J4937">
            <v>10670.4</v>
          </cell>
        </row>
        <row r="4938">
          <cell r="B4938">
            <v>8402704</v>
          </cell>
          <cell r="C4938">
            <v>840</v>
          </cell>
          <cell r="D4938" t="str">
            <v>County Durham</v>
          </cell>
          <cell r="E4938">
            <v>2704</v>
          </cell>
          <cell r="F4938" t="str">
            <v>Copeland Road Primary School</v>
          </cell>
          <cell r="G4938" t="str">
            <v>Maintained</v>
          </cell>
          <cell r="H4938" t="str">
            <v>Community school</v>
          </cell>
          <cell r="I4938">
            <v>8689</v>
          </cell>
          <cell r="J4938">
            <v>14671.8</v>
          </cell>
        </row>
        <row r="4939">
          <cell r="B4939">
            <v>8402705</v>
          </cell>
          <cell r="C4939">
            <v>840</v>
          </cell>
          <cell r="D4939" t="str">
            <v>County Durham</v>
          </cell>
          <cell r="E4939">
            <v>2705</v>
          </cell>
          <cell r="F4939" t="str">
            <v>St Andrew's Primary School</v>
          </cell>
          <cell r="G4939" t="str">
            <v>Maintained</v>
          </cell>
          <cell r="H4939" t="str">
            <v>Community school</v>
          </cell>
          <cell r="I4939">
            <v>4409</v>
          </cell>
          <cell r="J4939">
            <v>9781.1999999999989</v>
          </cell>
        </row>
        <row r="4940">
          <cell r="B4940">
            <v>8402706</v>
          </cell>
          <cell r="C4940">
            <v>840</v>
          </cell>
          <cell r="D4940" t="str">
            <v>County Durham</v>
          </cell>
          <cell r="E4940">
            <v>2706</v>
          </cell>
          <cell r="F4940" t="str">
            <v>Byerley Park Primary School</v>
          </cell>
          <cell r="G4940" t="str">
            <v>Maintained</v>
          </cell>
          <cell r="H4940" t="str">
            <v>Community school</v>
          </cell>
          <cell r="I4940">
            <v>17766</v>
          </cell>
          <cell r="J4940">
            <v>26453.699999999997</v>
          </cell>
        </row>
        <row r="4941">
          <cell r="B4941">
            <v>8402708</v>
          </cell>
          <cell r="C4941">
            <v>840</v>
          </cell>
          <cell r="D4941" t="str">
            <v>County Durham</v>
          </cell>
          <cell r="E4941">
            <v>2708</v>
          </cell>
          <cell r="F4941" t="str">
            <v>Horndale Infants' School</v>
          </cell>
          <cell r="G4941" t="str">
            <v>Maintained</v>
          </cell>
          <cell r="H4941" t="str">
            <v>Community school</v>
          </cell>
          <cell r="I4941">
            <v>9467</v>
          </cell>
          <cell r="J4941">
            <v>8447.4</v>
          </cell>
        </row>
        <row r="4942">
          <cell r="B4942">
            <v>8402729</v>
          </cell>
          <cell r="C4942">
            <v>840</v>
          </cell>
          <cell r="D4942" t="str">
            <v>County Durham</v>
          </cell>
          <cell r="E4942">
            <v>2729</v>
          </cell>
          <cell r="F4942" t="str">
            <v>Langley Park Primary School</v>
          </cell>
          <cell r="G4942" t="str">
            <v>Maintained</v>
          </cell>
          <cell r="H4942" t="str">
            <v>Community school</v>
          </cell>
          <cell r="I4942">
            <v>9985</v>
          </cell>
          <cell r="J4942">
            <v>17117.099999999999</v>
          </cell>
        </row>
        <row r="4943">
          <cell r="B4943">
            <v>8402733</v>
          </cell>
          <cell r="C4943">
            <v>840</v>
          </cell>
          <cell r="D4943" t="str">
            <v>County Durham</v>
          </cell>
          <cell r="E4943">
            <v>2733</v>
          </cell>
          <cell r="F4943" t="str">
            <v>Yohden Primary School</v>
          </cell>
          <cell r="G4943" t="str">
            <v>Maintained</v>
          </cell>
          <cell r="H4943" t="str">
            <v>Community school</v>
          </cell>
          <cell r="I4943">
            <v>11023</v>
          </cell>
          <cell r="J4943">
            <v>18006.3</v>
          </cell>
        </row>
        <row r="4944">
          <cell r="B4944">
            <v>8402734</v>
          </cell>
          <cell r="C4944">
            <v>840</v>
          </cell>
          <cell r="D4944" t="str">
            <v>County Durham</v>
          </cell>
          <cell r="E4944">
            <v>2734</v>
          </cell>
          <cell r="F4944" t="str">
            <v>Howletch Lane Primary School</v>
          </cell>
          <cell r="G4944" t="str">
            <v>Maintained</v>
          </cell>
          <cell r="H4944" t="str">
            <v>Community school</v>
          </cell>
          <cell r="I4944">
            <v>23472</v>
          </cell>
          <cell r="J4944">
            <v>38013.299999999996</v>
          </cell>
        </row>
        <row r="4945">
          <cell r="B4945">
            <v>8402737</v>
          </cell>
          <cell r="C4945">
            <v>840</v>
          </cell>
          <cell r="D4945" t="str">
            <v>County Durham</v>
          </cell>
          <cell r="E4945">
            <v>2737</v>
          </cell>
          <cell r="F4945" t="str">
            <v>Blackhall Primary School</v>
          </cell>
          <cell r="G4945" t="str">
            <v>Maintained</v>
          </cell>
          <cell r="H4945" t="str">
            <v>Community school</v>
          </cell>
          <cell r="I4945">
            <v>17247</v>
          </cell>
          <cell r="J4945">
            <v>30899.699999999997</v>
          </cell>
        </row>
        <row r="4946">
          <cell r="B4946">
            <v>8402742</v>
          </cell>
          <cell r="C4946">
            <v>840</v>
          </cell>
          <cell r="D4946" t="str">
            <v>County Durham</v>
          </cell>
          <cell r="E4946">
            <v>2742</v>
          </cell>
          <cell r="F4946" t="str">
            <v>Vane Road Primary School</v>
          </cell>
          <cell r="G4946" t="str">
            <v>Maintained</v>
          </cell>
          <cell r="H4946" t="str">
            <v>Community school</v>
          </cell>
          <cell r="I4946">
            <v>27232</v>
          </cell>
          <cell r="J4946">
            <v>52240.499999999993</v>
          </cell>
        </row>
        <row r="4947">
          <cell r="B4947">
            <v>8402743</v>
          </cell>
          <cell r="C4947">
            <v>840</v>
          </cell>
          <cell r="D4947" t="str">
            <v>County Durham</v>
          </cell>
          <cell r="E4947">
            <v>2743</v>
          </cell>
          <cell r="F4947" t="str">
            <v>Sugar Hill Primary School</v>
          </cell>
          <cell r="G4947" t="str">
            <v>Maintained</v>
          </cell>
          <cell r="H4947" t="str">
            <v>Community school</v>
          </cell>
          <cell r="I4947">
            <v>31771</v>
          </cell>
          <cell r="J4947">
            <v>54241.2</v>
          </cell>
        </row>
        <row r="4948">
          <cell r="B4948">
            <v>8402744</v>
          </cell>
          <cell r="C4948">
            <v>840</v>
          </cell>
          <cell r="D4948" t="str">
            <v>County Durham</v>
          </cell>
          <cell r="E4948">
            <v>2744</v>
          </cell>
          <cell r="F4948" t="str">
            <v>Roseberry Primary and Nursery School</v>
          </cell>
          <cell r="G4948" t="str">
            <v>Maintained</v>
          </cell>
          <cell r="H4948" t="str">
            <v>Community school</v>
          </cell>
          <cell r="I4948">
            <v>15302</v>
          </cell>
          <cell r="J4948">
            <v>22896.899999999998</v>
          </cell>
        </row>
        <row r="4949">
          <cell r="B4949">
            <v>8402745</v>
          </cell>
          <cell r="C4949">
            <v>840</v>
          </cell>
          <cell r="D4949" t="str">
            <v>County Durham</v>
          </cell>
          <cell r="E4949">
            <v>2745</v>
          </cell>
          <cell r="F4949" t="str">
            <v>Bullion Lane Primary School</v>
          </cell>
          <cell r="G4949" t="str">
            <v>Maintained</v>
          </cell>
          <cell r="H4949" t="str">
            <v>Community school</v>
          </cell>
          <cell r="I4949">
            <v>12320</v>
          </cell>
          <cell r="J4949">
            <v>18673.199999999997</v>
          </cell>
        </row>
        <row r="4950">
          <cell r="B4950">
            <v>8402746</v>
          </cell>
          <cell r="C4950">
            <v>840</v>
          </cell>
          <cell r="D4950" t="str">
            <v>County Durham</v>
          </cell>
          <cell r="E4950">
            <v>2746</v>
          </cell>
          <cell r="F4950" t="str">
            <v>Easington Colliery Primary School</v>
          </cell>
          <cell r="G4950" t="str">
            <v>Maintained</v>
          </cell>
          <cell r="H4950" t="str">
            <v>Community school</v>
          </cell>
          <cell r="I4950">
            <v>31901</v>
          </cell>
          <cell r="J4950">
            <v>55797.299999999996</v>
          </cell>
        </row>
        <row r="4951">
          <cell r="B4951">
            <v>8402747</v>
          </cell>
          <cell r="C4951">
            <v>840</v>
          </cell>
          <cell r="D4951" t="str">
            <v>County Durham</v>
          </cell>
          <cell r="E4951">
            <v>2747</v>
          </cell>
          <cell r="F4951" t="str">
            <v>Durham Gilesgate Primary School</v>
          </cell>
          <cell r="G4951" t="str">
            <v>Maintained</v>
          </cell>
          <cell r="H4951" t="str">
            <v>Community school</v>
          </cell>
          <cell r="I4951">
            <v>4539</v>
          </cell>
          <cell r="J4951">
            <v>8447.4</v>
          </cell>
        </row>
        <row r="4952">
          <cell r="B4952">
            <v>8403031</v>
          </cell>
          <cell r="C4952">
            <v>840</v>
          </cell>
          <cell r="D4952" t="str">
            <v>County Durham</v>
          </cell>
          <cell r="E4952">
            <v>3031</v>
          </cell>
          <cell r="F4952" t="str">
            <v>Chester-Le-Street CofE (Controlled) Primary School</v>
          </cell>
          <cell r="G4952" t="str">
            <v>Maintained</v>
          </cell>
          <cell r="H4952" t="str">
            <v>Voluntary controlled school</v>
          </cell>
          <cell r="I4952">
            <v>15821</v>
          </cell>
          <cell r="J4952">
            <v>23786.1</v>
          </cell>
        </row>
        <row r="4953">
          <cell r="B4953">
            <v>8403063</v>
          </cell>
          <cell r="C4953">
            <v>840</v>
          </cell>
          <cell r="D4953" t="str">
            <v>County Durham</v>
          </cell>
          <cell r="E4953">
            <v>3063</v>
          </cell>
          <cell r="F4953" t="str">
            <v>Ebchester CofE Primary School</v>
          </cell>
          <cell r="G4953" t="str">
            <v>Maintained</v>
          </cell>
          <cell r="H4953" t="str">
            <v>Voluntary controlled school</v>
          </cell>
          <cell r="I4953">
            <v>6355</v>
          </cell>
          <cell r="J4953">
            <v>11115</v>
          </cell>
        </row>
        <row r="4954">
          <cell r="B4954">
            <v>8403085</v>
          </cell>
          <cell r="C4954">
            <v>840</v>
          </cell>
          <cell r="D4954" t="str">
            <v>County Durham</v>
          </cell>
          <cell r="E4954">
            <v>3085</v>
          </cell>
          <cell r="F4954" t="str">
            <v>St Stephen's Church of England Primary School</v>
          </cell>
          <cell r="G4954" t="str">
            <v>Maintained</v>
          </cell>
          <cell r="H4954" t="str">
            <v>Voluntary controlled school</v>
          </cell>
          <cell r="I4954">
            <v>12968</v>
          </cell>
          <cell r="J4954">
            <v>20896.199999999997</v>
          </cell>
        </row>
        <row r="4955">
          <cell r="B4955">
            <v>8403121</v>
          </cell>
          <cell r="C4955">
            <v>840</v>
          </cell>
          <cell r="D4955" t="str">
            <v>County Durham</v>
          </cell>
          <cell r="E4955">
            <v>3121</v>
          </cell>
          <cell r="F4955" t="str">
            <v>Green Lane Church of England Controlled Primary School</v>
          </cell>
          <cell r="G4955" t="str">
            <v>Maintained</v>
          </cell>
          <cell r="H4955" t="str">
            <v>Voluntary controlled school</v>
          </cell>
          <cell r="I4955">
            <v>17118</v>
          </cell>
          <cell r="J4955">
            <v>24230.699999999997</v>
          </cell>
        </row>
        <row r="4956">
          <cell r="B4956">
            <v>8403123</v>
          </cell>
          <cell r="C4956">
            <v>840</v>
          </cell>
          <cell r="D4956" t="str">
            <v>County Durham</v>
          </cell>
          <cell r="E4956">
            <v>3123</v>
          </cell>
          <cell r="F4956" t="str">
            <v>St Anne's CofE Primary School</v>
          </cell>
          <cell r="G4956" t="str">
            <v>Maintained</v>
          </cell>
          <cell r="H4956" t="str">
            <v>Voluntary controlled school</v>
          </cell>
          <cell r="I4956">
            <v>20230</v>
          </cell>
          <cell r="J4956">
            <v>35123.399999999994</v>
          </cell>
        </row>
        <row r="4957">
          <cell r="B4957">
            <v>8403130</v>
          </cell>
          <cell r="C4957">
            <v>840</v>
          </cell>
          <cell r="D4957" t="str">
            <v>County Durham</v>
          </cell>
          <cell r="E4957">
            <v>3130</v>
          </cell>
          <cell r="F4957" t="str">
            <v>Evenwood CofE Primary School</v>
          </cell>
          <cell r="G4957" t="str">
            <v>Maintained</v>
          </cell>
          <cell r="H4957" t="str">
            <v>Voluntary controlled school</v>
          </cell>
          <cell r="I4957">
            <v>3891</v>
          </cell>
          <cell r="J4957">
            <v>7780.4999999999991</v>
          </cell>
        </row>
        <row r="4958">
          <cell r="B4958">
            <v>8403131</v>
          </cell>
          <cell r="C4958">
            <v>840</v>
          </cell>
          <cell r="D4958" t="str">
            <v>County Durham</v>
          </cell>
          <cell r="E4958">
            <v>3131</v>
          </cell>
          <cell r="F4958" t="str">
            <v>Gainford CofE Primary School and Preschool</v>
          </cell>
          <cell r="G4958" t="str">
            <v>Maintained</v>
          </cell>
          <cell r="H4958" t="str">
            <v>Voluntary controlled school</v>
          </cell>
          <cell r="I4958">
            <v>5187</v>
          </cell>
          <cell r="J4958">
            <v>9558.9</v>
          </cell>
        </row>
        <row r="4959">
          <cell r="B4959">
            <v>8403141</v>
          </cell>
          <cell r="C4959">
            <v>840</v>
          </cell>
          <cell r="D4959" t="str">
            <v>County Durham</v>
          </cell>
          <cell r="E4959">
            <v>3141</v>
          </cell>
          <cell r="F4959" t="str">
            <v>Staindrop CofE (Controlled) Primary School</v>
          </cell>
          <cell r="G4959" t="str">
            <v>Maintained</v>
          </cell>
          <cell r="H4959" t="str">
            <v>Voluntary controlled school</v>
          </cell>
          <cell r="I4959">
            <v>12449</v>
          </cell>
          <cell r="J4959">
            <v>19340.099999999999</v>
          </cell>
        </row>
        <row r="4960">
          <cell r="B4960">
            <v>8403161</v>
          </cell>
          <cell r="C4960">
            <v>840</v>
          </cell>
          <cell r="D4960" t="str">
            <v>County Durham</v>
          </cell>
          <cell r="E4960">
            <v>3161</v>
          </cell>
          <cell r="F4960" t="str">
            <v>Belmont CofE (Controlled) Primary School</v>
          </cell>
          <cell r="G4960" t="str">
            <v>Maintained</v>
          </cell>
          <cell r="H4960" t="str">
            <v>Voluntary controlled school</v>
          </cell>
          <cell r="I4960">
            <v>24120</v>
          </cell>
          <cell r="J4960">
            <v>42681.599999999999</v>
          </cell>
        </row>
        <row r="4961">
          <cell r="B4961">
            <v>8403165</v>
          </cell>
          <cell r="C4961">
            <v>840</v>
          </cell>
          <cell r="D4961" t="str">
            <v>County Durham</v>
          </cell>
          <cell r="E4961">
            <v>3165</v>
          </cell>
          <cell r="F4961" t="str">
            <v>St Oswald's Church of England Aided Primary and Nursery School</v>
          </cell>
          <cell r="G4961" t="str">
            <v>Maintained</v>
          </cell>
          <cell r="H4961" t="str">
            <v>Voluntary aided school</v>
          </cell>
          <cell r="I4961">
            <v>14135</v>
          </cell>
          <cell r="J4961">
            <v>22452.3</v>
          </cell>
        </row>
        <row r="4962">
          <cell r="B4962">
            <v>8403167</v>
          </cell>
          <cell r="C4962">
            <v>840</v>
          </cell>
          <cell r="D4962" t="str">
            <v>County Durham</v>
          </cell>
          <cell r="E4962">
            <v>3167</v>
          </cell>
          <cell r="F4962" t="str">
            <v>Shincliffe CofE (Controlled) Primary School</v>
          </cell>
          <cell r="G4962" t="str">
            <v>Maintained</v>
          </cell>
          <cell r="H4962" t="str">
            <v>Voluntary controlled school</v>
          </cell>
          <cell r="I4962">
            <v>20748</v>
          </cell>
          <cell r="J4962">
            <v>35123.399999999994</v>
          </cell>
        </row>
        <row r="4963">
          <cell r="B4963">
            <v>8403168</v>
          </cell>
          <cell r="C4963">
            <v>840</v>
          </cell>
          <cell r="D4963" t="str">
            <v>County Durham</v>
          </cell>
          <cell r="E4963">
            <v>3168</v>
          </cell>
          <cell r="F4963" t="str">
            <v>St Margaret's Church of England Primary School</v>
          </cell>
          <cell r="G4963" t="str">
            <v>Maintained</v>
          </cell>
          <cell r="H4963" t="str">
            <v>Voluntary controlled school</v>
          </cell>
          <cell r="I4963">
            <v>43182</v>
          </cell>
          <cell r="J4963">
            <v>71580.599999999991</v>
          </cell>
        </row>
        <row r="4964">
          <cell r="B4964">
            <v>8403182</v>
          </cell>
          <cell r="C4964">
            <v>840</v>
          </cell>
          <cell r="D4964" t="str">
            <v>County Durham</v>
          </cell>
          <cell r="E4964">
            <v>3182</v>
          </cell>
          <cell r="F4964" t="str">
            <v>Easington CofE Primary School</v>
          </cell>
          <cell r="G4964" t="str">
            <v>Maintained</v>
          </cell>
          <cell r="H4964" t="str">
            <v>Voluntary controlled school</v>
          </cell>
          <cell r="I4964">
            <v>8948</v>
          </cell>
          <cell r="J4964">
            <v>14004.9</v>
          </cell>
        </row>
        <row r="4965">
          <cell r="B4965">
            <v>8403183</v>
          </cell>
          <cell r="C4965">
            <v>840</v>
          </cell>
          <cell r="D4965" t="str">
            <v>County Durham</v>
          </cell>
          <cell r="E4965">
            <v>3183</v>
          </cell>
          <cell r="F4965" t="str">
            <v>Hutton Henry CofE (Controlled) Primary School</v>
          </cell>
          <cell r="G4965" t="str">
            <v>Maintained</v>
          </cell>
          <cell r="H4965" t="str">
            <v>Voluntary controlled school</v>
          </cell>
          <cell r="I4965">
            <v>5447</v>
          </cell>
          <cell r="J4965">
            <v>7780.4999999999991</v>
          </cell>
        </row>
        <row r="4966">
          <cell r="B4966">
            <v>8403300</v>
          </cell>
          <cell r="C4966">
            <v>840</v>
          </cell>
          <cell r="D4966" t="str">
            <v>County Durham</v>
          </cell>
          <cell r="E4966">
            <v>3300</v>
          </cell>
          <cell r="F4966" t="str">
            <v>St Cuthbert's Roman Catholic Voluntary Aided Primary School, New Seaham</v>
          </cell>
          <cell r="G4966" t="str">
            <v>Maintained</v>
          </cell>
          <cell r="H4966" t="str">
            <v>Voluntary aided school</v>
          </cell>
          <cell r="I4966">
            <v>16210</v>
          </cell>
          <cell r="J4966">
            <v>29565.899999999998</v>
          </cell>
        </row>
        <row r="4967">
          <cell r="B4967">
            <v>8403301</v>
          </cell>
          <cell r="C4967">
            <v>840</v>
          </cell>
          <cell r="D4967" t="str">
            <v>County Durham</v>
          </cell>
          <cell r="E4967">
            <v>3301</v>
          </cell>
          <cell r="F4967" t="str">
            <v>St Mary Magdalen's Roman Catholic Voluntary Aided Primary School, Seaham</v>
          </cell>
          <cell r="G4967" t="str">
            <v>Maintained</v>
          </cell>
          <cell r="H4967" t="str">
            <v>Voluntary aided school</v>
          </cell>
          <cell r="I4967">
            <v>26584</v>
          </cell>
          <cell r="J4967">
            <v>45349.2</v>
          </cell>
        </row>
        <row r="4968">
          <cell r="B4968">
            <v>8403303</v>
          </cell>
          <cell r="C4968">
            <v>840</v>
          </cell>
          <cell r="D4968" t="str">
            <v>County Durham</v>
          </cell>
          <cell r="E4968">
            <v>3303</v>
          </cell>
          <cell r="F4968" t="str">
            <v>Bowes Hutchinson's CofE (Aided) School</v>
          </cell>
          <cell r="G4968" t="str">
            <v>Maintained</v>
          </cell>
          <cell r="H4968" t="str">
            <v>Voluntary aided school</v>
          </cell>
          <cell r="I4968">
            <v>5058</v>
          </cell>
          <cell r="J4968">
            <v>10003.5</v>
          </cell>
        </row>
        <row r="4969">
          <cell r="B4969">
            <v>8403384</v>
          </cell>
          <cell r="C4969">
            <v>840</v>
          </cell>
          <cell r="D4969" t="str">
            <v>County Durham</v>
          </cell>
          <cell r="E4969">
            <v>3384</v>
          </cell>
          <cell r="F4969" t="str">
            <v>St Mary's Roman Catholic Voluntary Aided Primary School, South Moor</v>
          </cell>
          <cell r="G4969" t="str">
            <v>Maintained</v>
          </cell>
          <cell r="H4969" t="str">
            <v>Voluntary aided school</v>
          </cell>
          <cell r="I4969">
            <v>6614</v>
          </cell>
          <cell r="J4969">
            <v>8447.4</v>
          </cell>
        </row>
        <row r="4970">
          <cell r="B4970">
            <v>8403403</v>
          </cell>
          <cell r="C4970">
            <v>840</v>
          </cell>
          <cell r="D4970" t="str">
            <v>County Durham</v>
          </cell>
          <cell r="E4970">
            <v>3403</v>
          </cell>
          <cell r="F4970" t="str">
            <v>St Pius X Roman Catholic Voluntary Aided Primary School</v>
          </cell>
          <cell r="G4970" t="str">
            <v>Maintained</v>
          </cell>
          <cell r="H4970" t="str">
            <v>Voluntary aided school</v>
          </cell>
          <cell r="I4970">
            <v>9467</v>
          </cell>
          <cell r="J4970">
            <v>16005.599999999999</v>
          </cell>
        </row>
        <row r="4971">
          <cell r="B4971">
            <v>8403404</v>
          </cell>
          <cell r="C4971">
            <v>840</v>
          </cell>
          <cell r="D4971" t="str">
            <v>County Durham</v>
          </cell>
          <cell r="E4971">
            <v>3404</v>
          </cell>
          <cell r="F4971" t="str">
            <v>St Patrick's Roman Catholic Voluntary Aided Primary School, Consett</v>
          </cell>
          <cell r="G4971" t="str">
            <v>Maintained</v>
          </cell>
          <cell r="H4971" t="str">
            <v>Voluntary aided school</v>
          </cell>
          <cell r="I4971">
            <v>27103</v>
          </cell>
          <cell r="J4971">
            <v>49128.299999999996</v>
          </cell>
        </row>
        <row r="4972">
          <cell r="B4972">
            <v>8403409</v>
          </cell>
          <cell r="C4972">
            <v>840</v>
          </cell>
          <cell r="D4972" t="str">
            <v>County Durham</v>
          </cell>
          <cell r="E4972">
            <v>3409</v>
          </cell>
          <cell r="F4972" t="str">
            <v>Our Lady and St Joseph's Roman Catholic Voluntary Aided Primary School, Brooms</v>
          </cell>
          <cell r="G4972" t="str">
            <v>Maintained</v>
          </cell>
          <cell r="H4972" t="str">
            <v>Voluntary aided school</v>
          </cell>
          <cell r="I4972">
            <v>6355</v>
          </cell>
          <cell r="J4972">
            <v>10003.5</v>
          </cell>
        </row>
        <row r="4973">
          <cell r="B4973">
            <v>8403413</v>
          </cell>
          <cell r="C4973">
            <v>840</v>
          </cell>
          <cell r="D4973" t="str">
            <v>County Durham</v>
          </cell>
          <cell r="E4973">
            <v>3413</v>
          </cell>
          <cell r="F4973" t="str">
            <v>All Saints' Catholic Voluntary Aided Primary School</v>
          </cell>
          <cell r="G4973" t="str">
            <v>Maintained</v>
          </cell>
          <cell r="H4973" t="str">
            <v>Voluntary aided school</v>
          </cell>
          <cell r="I4973">
            <v>16599</v>
          </cell>
          <cell r="J4973">
            <v>27120.6</v>
          </cell>
        </row>
        <row r="4974">
          <cell r="B4974">
            <v>8403421</v>
          </cell>
          <cell r="C4974">
            <v>840</v>
          </cell>
          <cell r="D4974" t="str">
            <v>County Durham</v>
          </cell>
          <cell r="E4974">
            <v>3421</v>
          </cell>
          <cell r="F4974" t="str">
            <v>St Cuthberts Roman Catholic Voluntary Aided Primary School</v>
          </cell>
          <cell r="G4974" t="str">
            <v>Maintained</v>
          </cell>
          <cell r="H4974" t="str">
            <v>Voluntary aided school</v>
          </cell>
          <cell r="I4974">
            <v>10893</v>
          </cell>
          <cell r="J4974">
            <v>20229.3</v>
          </cell>
        </row>
        <row r="4975">
          <cell r="B4975">
            <v>8403425</v>
          </cell>
          <cell r="C4975">
            <v>840</v>
          </cell>
          <cell r="D4975" t="str">
            <v>County Durham</v>
          </cell>
          <cell r="E4975">
            <v>3425</v>
          </cell>
          <cell r="F4975" t="str">
            <v>Our Lady and St Thomas Roman Catholic Voluntary Aided Primary</v>
          </cell>
          <cell r="G4975" t="str">
            <v>Maintained</v>
          </cell>
          <cell r="H4975" t="str">
            <v>Voluntary aided school</v>
          </cell>
          <cell r="I4975">
            <v>10115</v>
          </cell>
          <cell r="J4975">
            <v>14894.099999999999</v>
          </cell>
        </row>
        <row r="4976">
          <cell r="B4976">
            <v>8403441</v>
          </cell>
          <cell r="C4976">
            <v>840</v>
          </cell>
          <cell r="D4976" t="str">
            <v>County Durham</v>
          </cell>
          <cell r="E4976">
            <v>3441</v>
          </cell>
          <cell r="F4976" t="str">
            <v>St. Michael's C of E Primary School</v>
          </cell>
          <cell r="G4976" t="str">
            <v>Maintained</v>
          </cell>
          <cell r="H4976" t="str">
            <v>Voluntary aided school</v>
          </cell>
          <cell r="I4976">
            <v>9726</v>
          </cell>
          <cell r="J4976">
            <v>13560.3</v>
          </cell>
        </row>
        <row r="4977">
          <cell r="B4977">
            <v>8403444</v>
          </cell>
          <cell r="C4977">
            <v>840</v>
          </cell>
          <cell r="D4977" t="str">
            <v>County Durham</v>
          </cell>
          <cell r="E4977">
            <v>3444</v>
          </cell>
          <cell r="F4977" t="str">
            <v>St Charles' Roman Catholic Voluntary Aided Primary School</v>
          </cell>
          <cell r="G4977" t="str">
            <v>Maintained</v>
          </cell>
          <cell r="H4977" t="str">
            <v>Voluntary aided school</v>
          </cell>
          <cell r="I4977">
            <v>19063</v>
          </cell>
          <cell r="J4977">
            <v>35123.399999999994</v>
          </cell>
        </row>
        <row r="4978">
          <cell r="B4978">
            <v>8403461</v>
          </cell>
          <cell r="C4978">
            <v>840</v>
          </cell>
          <cell r="D4978" t="str">
            <v>County Durham</v>
          </cell>
          <cell r="E4978">
            <v>3461</v>
          </cell>
          <cell r="F4978" t="str">
            <v>St Mary's Roman Catholic Voluntary Aided Primary School, Barnard Castle</v>
          </cell>
          <cell r="G4978" t="str">
            <v>Maintained</v>
          </cell>
          <cell r="H4978" t="str">
            <v>Voluntary aided school</v>
          </cell>
          <cell r="I4978">
            <v>9726</v>
          </cell>
          <cell r="J4978">
            <v>12448.8</v>
          </cell>
        </row>
        <row r="4979">
          <cell r="B4979">
            <v>8403462</v>
          </cell>
          <cell r="C4979">
            <v>840</v>
          </cell>
          <cell r="D4979" t="str">
            <v>County Durham</v>
          </cell>
          <cell r="E4979">
            <v>3462</v>
          </cell>
          <cell r="F4979" t="str">
            <v>St Wilfrid's Roman Catholic Voluntary Aided Primary School</v>
          </cell>
          <cell r="G4979" t="str">
            <v>Maintained</v>
          </cell>
          <cell r="H4979" t="str">
            <v>Voluntary aided school</v>
          </cell>
          <cell r="I4979">
            <v>9467</v>
          </cell>
          <cell r="J4979">
            <v>17117.099999999999</v>
          </cell>
        </row>
        <row r="4980">
          <cell r="B4980">
            <v>8403469</v>
          </cell>
          <cell r="C4980">
            <v>840</v>
          </cell>
          <cell r="D4980" t="str">
            <v>County Durham</v>
          </cell>
          <cell r="E4980">
            <v>3469</v>
          </cell>
          <cell r="F4980" t="str">
            <v>St Joseph's Roman Catholic Voluntary Aided Primary School, Coundon</v>
          </cell>
          <cell r="G4980" t="str">
            <v>Maintained</v>
          </cell>
          <cell r="H4980" t="str">
            <v>Voluntary aided school</v>
          </cell>
          <cell r="I4980">
            <v>4928</v>
          </cell>
          <cell r="J4980">
            <v>10003.5</v>
          </cell>
        </row>
        <row r="4981">
          <cell r="B4981">
            <v>8403470</v>
          </cell>
          <cell r="C4981">
            <v>840</v>
          </cell>
          <cell r="D4981" t="str">
            <v>County Durham</v>
          </cell>
          <cell r="E4981">
            <v>3470</v>
          </cell>
          <cell r="F4981" t="str">
            <v>St Mary's Roman Catholic Voluntary Aided Primary School, Newton Aycliffe</v>
          </cell>
          <cell r="G4981" t="str">
            <v>Maintained</v>
          </cell>
          <cell r="H4981" t="str">
            <v>Voluntary aided school</v>
          </cell>
          <cell r="I4981">
            <v>8040</v>
          </cell>
          <cell r="J4981">
            <v>13115.699999999999</v>
          </cell>
        </row>
        <row r="4982">
          <cell r="B4982">
            <v>8403481</v>
          </cell>
          <cell r="C4982">
            <v>840</v>
          </cell>
          <cell r="D4982" t="str">
            <v>County Durham</v>
          </cell>
          <cell r="E4982">
            <v>3481</v>
          </cell>
          <cell r="F4982" t="str">
            <v>St Patrick's Roman Catholic Voluntary Aided Primary School</v>
          </cell>
          <cell r="G4982" t="str">
            <v>Maintained</v>
          </cell>
          <cell r="H4982" t="str">
            <v>Voluntary aided school</v>
          </cell>
          <cell r="I4982">
            <v>6744</v>
          </cell>
          <cell r="J4982">
            <v>9558.9</v>
          </cell>
        </row>
        <row r="4983">
          <cell r="B4983">
            <v>8403485</v>
          </cell>
          <cell r="C4983">
            <v>840</v>
          </cell>
          <cell r="D4983" t="str">
            <v>County Durham</v>
          </cell>
          <cell r="E4983">
            <v>3485</v>
          </cell>
          <cell r="F4983" t="str">
            <v>St Hild's College Church of England Aided Primary School, Durham</v>
          </cell>
          <cell r="G4983" t="str">
            <v>Maintained</v>
          </cell>
          <cell r="H4983" t="str">
            <v>Voluntary aided school</v>
          </cell>
          <cell r="I4983">
            <v>5966</v>
          </cell>
          <cell r="J4983">
            <v>11115</v>
          </cell>
        </row>
        <row r="4984">
          <cell r="B4984">
            <v>8403489</v>
          </cell>
          <cell r="C4984">
            <v>840</v>
          </cell>
          <cell r="D4984" t="str">
            <v>County Durham</v>
          </cell>
          <cell r="E4984">
            <v>3489</v>
          </cell>
          <cell r="F4984" t="str">
            <v>St Joseph's Roman Catholic Voluntary Aided Primary School, Durham</v>
          </cell>
          <cell r="G4984" t="str">
            <v>Maintained</v>
          </cell>
          <cell r="H4984" t="str">
            <v>Voluntary aided school</v>
          </cell>
          <cell r="I4984">
            <v>7133</v>
          </cell>
          <cell r="J4984">
            <v>10670.4</v>
          </cell>
        </row>
        <row r="4985">
          <cell r="B4985">
            <v>8403492</v>
          </cell>
          <cell r="C4985">
            <v>840</v>
          </cell>
          <cell r="D4985" t="str">
            <v>County Durham</v>
          </cell>
          <cell r="E4985">
            <v>3492</v>
          </cell>
          <cell r="F4985" t="str">
            <v>St Thomas More Roman Catholic Voluntary Aided Primary</v>
          </cell>
          <cell r="G4985" t="str">
            <v>Maintained</v>
          </cell>
          <cell r="H4985" t="str">
            <v>Voluntary aided school</v>
          </cell>
          <cell r="I4985">
            <v>6873</v>
          </cell>
          <cell r="J4985">
            <v>10892.699999999999</v>
          </cell>
        </row>
        <row r="4986">
          <cell r="B4986">
            <v>8403501</v>
          </cell>
          <cell r="C4986">
            <v>840</v>
          </cell>
          <cell r="D4986" t="str">
            <v>County Durham</v>
          </cell>
          <cell r="E4986">
            <v>3501</v>
          </cell>
          <cell r="F4986" t="str">
            <v>St Joseph's Catholic Primary School, Murton</v>
          </cell>
          <cell r="G4986" t="str">
            <v>Maintained</v>
          </cell>
          <cell r="H4986" t="str">
            <v>Voluntary aided school</v>
          </cell>
          <cell r="I4986">
            <v>14524</v>
          </cell>
          <cell r="J4986">
            <v>24452.999999999996</v>
          </cell>
        </row>
        <row r="4987">
          <cell r="B4987">
            <v>8403504</v>
          </cell>
          <cell r="C4987">
            <v>840</v>
          </cell>
          <cell r="D4987" t="str">
            <v>County Durham</v>
          </cell>
          <cell r="E4987">
            <v>3504</v>
          </cell>
          <cell r="F4987" t="str">
            <v>Our Lady of Lourdes Roman Catholic Voluntary Aided Primary</v>
          </cell>
          <cell r="G4987" t="str">
            <v>Maintained</v>
          </cell>
          <cell r="H4987" t="str">
            <v>Voluntary aided school</v>
          </cell>
          <cell r="I4987">
            <v>13098</v>
          </cell>
          <cell r="J4987">
            <v>20673.899999999998</v>
          </cell>
        </row>
        <row r="4988">
          <cell r="B4988">
            <v>8403506</v>
          </cell>
          <cell r="C4988">
            <v>840</v>
          </cell>
          <cell r="D4988" t="str">
            <v>County Durham</v>
          </cell>
          <cell r="E4988">
            <v>3506</v>
          </cell>
          <cell r="F4988" t="str">
            <v>St Joseph's Roman Catholic Voluntary Aided Primary School, Blackhall</v>
          </cell>
          <cell r="G4988" t="str">
            <v>Maintained</v>
          </cell>
          <cell r="H4988" t="str">
            <v>Voluntary aided school</v>
          </cell>
          <cell r="I4988">
            <v>3631</v>
          </cell>
          <cell r="J4988">
            <v>5112.8999999999996</v>
          </cell>
        </row>
        <row r="4989">
          <cell r="B4989">
            <v>8403507</v>
          </cell>
          <cell r="C4989">
            <v>840</v>
          </cell>
          <cell r="D4989" t="str">
            <v>County Durham</v>
          </cell>
          <cell r="E4989">
            <v>3507</v>
          </cell>
          <cell r="F4989" t="str">
            <v>Our Lady Star of the Sea Roman Catholic Voluntary Aided Primary</v>
          </cell>
          <cell r="G4989" t="str">
            <v>Maintained</v>
          </cell>
          <cell r="H4989" t="str">
            <v>Voluntary aided school</v>
          </cell>
          <cell r="I4989">
            <v>3502</v>
          </cell>
          <cell r="J4989">
            <v>5779.7999999999993</v>
          </cell>
        </row>
        <row r="4990">
          <cell r="B4990">
            <v>8403511</v>
          </cell>
          <cell r="C4990">
            <v>840</v>
          </cell>
          <cell r="D4990" t="str">
            <v>County Durham</v>
          </cell>
          <cell r="E4990">
            <v>3511</v>
          </cell>
          <cell r="F4990" t="str">
            <v>Blessed John Duckett Roman Catholic Voluntary Aided Primary</v>
          </cell>
          <cell r="G4990" t="str">
            <v>Maintained</v>
          </cell>
          <cell r="H4990" t="str">
            <v>Voluntary aided school</v>
          </cell>
          <cell r="I4990">
            <v>4409</v>
          </cell>
          <cell r="J4990">
            <v>5335.2</v>
          </cell>
        </row>
        <row r="4991">
          <cell r="B4991">
            <v>8403513</v>
          </cell>
          <cell r="C4991">
            <v>840</v>
          </cell>
          <cell r="D4991" t="str">
            <v>County Durham</v>
          </cell>
          <cell r="E4991">
            <v>3513</v>
          </cell>
          <cell r="F4991" t="str">
            <v>St John's Church of England Aided Primary School, Shildon</v>
          </cell>
          <cell r="G4991" t="str">
            <v>Maintained</v>
          </cell>
          <cell r="H4991" t="str">
            <v>Voluntary aided school</v>
          </cell>
          <cell r="I4991">
            <v>15821</v>
          </cell>
          <cell r="J4991">
            <v>21563.1</v>
          </cell>
        </row>
        <row r="4992">
          <cell r="B4992">
            <v>8407013</v>
          </cell>
          <cell r="C4992">
            <v>840</v>
          </cell>
          <cell r="D4992" t="str">
            <v>County Durham</v>
          </cell>
          <cell r="E4992">
            <v>7013</v>
          </cell>
          <cell r="F4992" t="str">
            <v>Croft Community School</v>
          </cell>
          <cell r="G4992" t="str">
            <v>Maintained</v>
          </cell>
          <cell r="H4992" t="str">
            <v>Community special school</v>
          </cell>
          <cell r="I4992">
            <v>260</v>
          </cell>
          <cell r="J4992">
            <v>444.59999999999997</v>
          </cell>
        </row>
        <row r="4993">
          <cell r="B4993">
            <v>8407014</v>
          </cell>
          <cell r="C4993">
            <v>840</v>
          </cell>
          <cell r="D4993" t="str">
            <v>County Durham</v>
          </cell>
          <cell r="E4993">
            <v>7014</v>
          </cell>
          <cell r="F4993" t="str">
            <v>Walworth School</v>
          </cell>
          <cell r="G4993" t="str">
            <v>Maintained</v>
          </cell>
          <cell r="H4993" t="str">
            <v>Community special school</v>
          </cell>
          <cell r="I4993">
            <v>0</v>
          </cell>
          <cell r="J4993">
            <v>666.9</v>
          </cell>
        </row>
        <row r="4994">
          <cell r="B4994">
            <v>8407028</v>
          </cell>
          <cell r="C4994">
            <v>840</v>
          </cell>
          <cell r="D4994" t="str">
            <v>County Durham</v>
          </cell>
          <cell r="E4994">
            <v>7028</v>
          </cell>
          <cell r="F4994" t="str">
            <v>Villa Real School</v>
          </cell>
          <cell r="G4994" t="str">
            <v>Maintained</v>
          </cell>
          <cell r="H4994" t="str">
            <v>Community special school</v>
          </cell>
          <cell r="I4994">
            <v>1297</v>
          </cell>
          <cell r="J4994">
            <v>2223</v>
          </cell>
        </row>
        <row r="4995">
          <cell r="B4995">
            <v>8407032</v>
          </cell>
          <cell r="C4995">
            <v>840</v>
          </cell>
          <cell r="D4995" t="str">
            <v>County Durham</v>
          </cell>
          <cell r="E4995">
            <v>7032</v>
          </cell>
          <cell r="F4995" t="str">
            <v>Durham Trinity School &amp; Sports College</v>
          </cell>
          <cell r="G4995" t="str">
            <v>Maintained</v>
          </cell>
          <cell r="H4995" t="str">
            <v>Community special school</v>
          </cell>
          <cell r="I4995">
            <v>2983</v>
          </cell>
          <cell r="J4995">
            <v>3556.7999999999997</v>
          </cell>
        </row>
        <row r="4996">
          <cell r="B4996">
            <v>8462007</v>
          </cell>
          <cell r="C4996">
            <v>846</v>
          </cell>
          <cell r="D4996" t="str">
            <v>Brighton and Hove</v>
          </cell>
          <cell r="E4996">
            <v>2007</v>
          </cell>
          <cell r="F4996" t="str">
            <v>Coombe Road Primary School</v>
          </cell>
          <cell r="G4996" t="str">
            <v>Maintained</v>
          </cell>
          <cell r="H4996" t="str">
            <v>Community school</v>
          </cell>
          <cell r="I4996">
            <v>6614</v>
          </cell>
          <cell r="J4996">
            <v>11559.599999999999</v>
          </cell>
        </row>
        <row r="4997">
          <cell r="B4997">
            <v>8462010</v>
          </cell>
          <cell r="C4997">
            <v>846</v>
          </cell>
          <cell r="D4997" t="str">
            <v>Brighton and Hove</v>
          </cell>
          <cell r="E4997">
            <v>2010</v>
          </cell>
          <cell r="F4997" t="str">
            <v>Downs Infant School</v>
          </cell>
          <cell r="G4997" t="str">
            <v>Maintained</v>
          </cell>
          <cell r="H4997" t="str">
            <v>Community school</v>
          </cell>
          <cell r="I4997">
            <v>72618</v>
          </cell>
          <cell r="J4997">
            <v>118708.2</v>
          </cell>
        </row>
        <row r="4998">
          <cell r="B4998">
            <v>8462017</v>
          </cell>
          <cell r="C4998">
            <v>846</v>
          </cell>
          <cell r="D4998" t="str">
            <v>Brighton and Hove</v>
          </cell>
          <cell r="E4998">
            <v>2017</v>
          </cell>
          <cell r="F4998" t="str">
            <v>Hertford Infant and Nursery School</v>
          </cell>
          <cell r="G4998" t="str">
            <v>Maintained</v>
          </cell>
          <cell r="H4998" t="str">
            <v>Community school</v>
          </cell>
          <cell r="I4998">
            <v>23731</v>
          </cell>
          <cell r="J4998">
            <v>38235.599999999999</v>
          </cell>
        </row>
        <row r="4999">
          <cell r="B4999">
            <v>8462018</v>
          </cell>
          <cell r="C4999">
            <v>846</v>
          </cell>
          <cell r="D4999" t="str">
            <v>Brighton and Hove</v>
          </cell>
          <cell r="E4999">
            <v>2018</v>
          </cell>
          <cell r="F4999" t="str">
            <v>Middle Street Primary School</v>
          </cell>
          <cell r="G4999" t="str">
            <v>Maintained</v>
          </cell>
          <cell r="H4999" t="str">
            <v>Community school</v>
          </cell>
          <cell r="I4999">
            <v>14005</v>
          </cell>
          <cell r="J4999">
            <v>20673.899999999998</v>
          </cell>
        </row>
        <row r="5000">
          <cell r="B5000">
            <v>8462022</v>
          </cell>
          <cell r="C5000">
            <v>846</v>
          </cell>
          <cell r="D5000" t="str">
            <v>Brighton and Hove</v>
          </cell>
          <cell r="E5000">
            <v>2022</v>
          </cell>
          <cell r="F5000" t="str">
            <v>Patcham Infant School</v>
          </cell>
          <cell r="G5000" t="str">
            <v>Maintained</v>
          </cell>
          <cell r="H5000" t="str">
            <v>Community school</v>
          </cell>
          <cell r="I5000">
            <v>46424</v>
          </cell>
          <cell r="J5000">
            <v>76471.199999999997</v>
          </cell>
        </row>
        <row r="5001">
          <cell r="B5001">
            <v>8462026</v>
          </cell>
          <cell r="C5001">
            <v>846</v>
          </cell>
          <cell r="D5001" t="str">
            <v>Brighton and Hove</v>
          </cell>
          <cell r="E5001">
            <v>2026</v>
          </cell>
          <cell r="F5001" t="str">
            <v>St Luke's Primary School</v>
          </cell>
          <cell r="G5001" t="str">
            <v>Maintained</v>
          </cell>
          <cell r="H5001" t="str">
            <v>Community school</v>
          </cell>
          <cell r="I5001">
            <v>51092</v>
          </cell>
          <cell r="J5001">
            <v>84918.599999999991</v>
          </cell>
        </row>
        <row r="5002">
          <cell r="B5002">
            <v>8462029</v>
          </cell>
          <cell r="C5002">
            <v>846</v>
          </cell>
          <cell r="D5002" t="str">
            <v>Brighton and Hove</v>
          </cell>
          <cell r="E5002">
            <v>2029</v>
          </cell>
          <cell r="F5002" t="str">
            <v>Stanford Infant School</v>
          </cell>
          <cell r="G5002" t="str">
            <v>Maintained</v>
          </cell>
          <cell r="H5002" t="str">
            <v>Community school</v>
          </cell>
          <cell r="I5002">
            <v>55372</v>
          </cell>
          <cell r="J5002">
            <v>85363.199999999997</v>
          </cell>
        </row>
        <row r="5003">
          <cell r="B5003">
            <v>8462036</v>
          </cell>
          <cell r="C5003">
            <v>846</v>
          </cell>
          <cell r="D5003" t="str">
            <v>Brighton and Hove</v>
          </cell>
          <cell r="E5003">
            <v>2036</v>
          </cell>
          <cell r="F5003" t="str">
            <v>Westdene Primary School</v>
          </cell>
          <cell r="G5003" t="str">
            <v>Maintained</v>
          </cell>
          <cell r="H5003" t="str">
            <v>Community school</v>
          </cell>
          <cell r="I5003">
            <v>51092</v>
          </cell>
          <cell r="J5003">
            <v>72469.799999999988</v>
          </cell>
        </row>
        <row r="5004">
          <cell r="B5004">
            <v>8462037</v>
          </cell>
          <cell r="C5004">
            <v>846</v>
          </cell>
          <cell r="D5004" t="str">
            <v>Brighton and Hove</v>
          </cell>
          <cell r="E5004">
            <v>2037</v>
          </cell>
          <cell r="F5004" t="str">
            <v>Carlton Hill Primary School</v>
          </cell>
          <cell r="G5004" t="str">
            <v>Maintained</v>
          </cell>
          <cell r="H5004" t="str">
            <v>Community school</v>
          </cell>
          <cell r="I5004">
            <v>14524</v>
          </cell>
          <cell r="J5004">
            <v>24675.3</v>
          </cell>
        </row>
        <row r="5005">
          <cell r="B5005">
            <v>8462040</v>
          </cell>
          <cell r="C5005">
            <v>846</v>
          </cell>
          <cell r="D5005" t="str">
            <v>Brighton and Hove</v>
          </cell>
          <cell r="E5005">
            <v>2040</v>
          </cell>
          <cell r="F5005" t="str">
            <v>Balfour Primary School</v>
          </cell>
          <cell r="G5005" t="str">
            <v>Maintained</v>
          </cell>
          <cell r="H5005" t="str">
            <v>Community school</v>
          </cell>
          <cell r="I5005">
            <v>69377</v>
          </cell>
          <cell r="J5005">
            <v>110483.09999999999</v>
          </cell>
        </row>
        <row r="5006">
          <cell r="B5006">
            <v>8462044</v>
          </cell>
          <cell r="C5006">
            <v>846</v>
          </cell>
          <cell r="D5006" t="str">
            <v>Brighton and Hove</v>
          </cell>
          <cell r="E5006">
            <v>2044</v>
          </cell>
          <cell r="F5006" t="str">
            <v>Coldean Primary School</v>
          </cell>
          <cell r="G5006" t="str">
            <v>Maintained</v>
          </cell>
          <cell r="H5006" t="str">
            <v>Community school</v>
          </cell>
          <cell r="I5006">
            <v>15043</v>
          </cell>
          <cell r="J5006">
            <v>22230</v>
          </cell>
        </row>
        <row r="5007">
          <cell r="B5007">
            <v>8452050</v>
          </cell>
          <cell r="C5007">
            <v>845</v>
          </cell>
          <cell r="D5007" t="str">
            <v>East Sussex</v>
          </cell>
          <cell r="E5007">
            <v>2050</v>
          </cell>
          <cell r="F5007" t="str">
            <v>Alfriston School</v>
          </cell>
          <cell r="G5007" t="str">
            <v>Maintained</v>
          </cell>
          <cell r="H5007" t="str">
            <v>Community school</v>
          </cell>
          <cell r="I5007">
            <v>9856</v>
          </cell>
          <cell r="J5007">
            <v>16227.9</v>
          </cell>
        </row>
        <row r="5008">
          <cell r="B5008">
            <v>8452054</v>
          </cell>
          <cell r="C5008">
            <v>845</v>
          </cell>
          <cell r="D5008" t="str">
            <v>East Sussex</v>
          </cell>
          <cell r="E5008">
            <v>2054</v>
          </cell>
          <cell r="F5008" t="str">
            <v>Brede Primary School</v>
          </cell>
          <cell r="G5008" t="str">
            <v>Maintained</v>
          </cell>
          <cell r="H5008" t="str">
            <v>Community school</v>
          </cell>
          <cell r="I5008">
            <v>10504</v>
          </cell>
          <cell r="J5008">
            <v>16227.9</v>
          </cell>
        </row>
        <row r="5009">
          <cell r="B5009">
            <v>8452056</v>
          </cell>
          <cell r="C5009">
            <v>845</v>
          </cell>
          <cell r="D5009" t="str">
            <v>East Sussex</v>
          </cell>
          <cell r="E5009">
            <v>2056</v>
          </cell>
          <cell r="F5009" t="str">
            <v>Chiddingly Primary School</v>
          </cell>
          <cell r="G5009" t="str">
            <v>Maintained</v>
          </cell>
          <cell r="H5009" t="str">
            <v>Community school</v>
          </cell>
          <cell r="I5009">
            <v>8948</v>
          </cell>
          <cell r="J5009">
            <v>13560.3</v>
          </cell>
        </row>
        <row r="5010">
          <cell r="B5010">
            <v>8452057</v>
          </cell>
          <cell r="C5010">
            <v>845</v>
          </cell>
          <cell r="D5010" t="str">
            <v>East Sussex</v>
          </cell>
          <cell r="E5010">
            <v>2057</v>
          </cell>
          <cell r="F5010" t="str">
            <v>Ashdown Primary School</v>
          </cell>
          <cell r="G5010" t="str">
            <v>Maintained</v>
          </cell>
          <cell r="H5010" t="str">
            <v>Community school</v>
          </cell>
          <cell r="I5010">
            <v>36569</v>
          </cell>
          <cell r="J5010">
            <v>61799.399999999994</v>
          </cell>
        </row>
        <row r="5011">
          <cell r="B5011">
            <v>8452059</v>
          </cell>
          <cell r="C5011">
            <v>845</v>
          </cell>
          <cell r="D5011" t="str">
            <v>East Sussex</v>
          </cell>
          <cell r="E5011">
            <v>2059</v>
          </cell>
          <cell r="F5011" t="str">
            <v>Grovelands Community Primary School</v>
          </cell>
          <cell r="G5011" t="str">
            <v>Maintained</v>
          </cell>
          <cell r="H5011" t="str">
            <v>Foundation school</v>
          </cell>
          <cell r="I5011">
            <v>33716</v>
          </cell>
          <cell r="J5011">
            <v>55574.999999999993</v>
          </cell>
        </row>
        <row r="5012">
          <cell r="B5012">
            <v>8452060</v>
          </cell>
          <cell r="C5012">
            <v>845</v>
          </cell>
          <cell r="D5012" t="str">
            <v>East Sussex</v>
          </cell>
          <cell r="E5012">
            <v>2060</v>
          </cell>
          <cell r="F5012" t="str">
            <v>Hamsey Community Primary School</v>
          </cell>
          <cell r="G5012" t="str">
            <v>Maintained</v>
          </cell>
          <cell r="H5012" t="str">
            <v>Community school</v>
          </cell>
          <cell r="I5012">
            <v>7781</v>
          </cell>
          <cell r="J5012">
            <v>13337.999999999998</v>
          </cell>
        </row>
        <row r="5013">
          <cell r="B5013">
            <v>8452061</v>
          </cell>
          <cell r="C5013">
            <v>845</v>
          </cell>
          <cell r="D5013" t="str">
            <v>East Sussex</v>
          </cell>
          <cell r="E5013">
            <v>2061</v>
          </cell>
          <cell r="F5013" t="str">
            <v>Hankham Primary School</v>
          </cell>
          <cell r="G5013" t="str">
            <v>Maintained</v>
          </cell>
          <cell r="H5013" t="str">
            <v>Community school</v>
          </cell>
          <cell r="I5013">
            <v>10893</v>
          </cell>
          <cell r="J5013">
            <v>17117.099999999999</v>
          </cell>
        </row>
        <row r="5014">
          <cell r="B5014">
            <v>8452062</v>
          </cell>
          <cell r="C5014">
            <v>845</v>
          </cell>
          <cell r="D5014" t="str">
            <v>East Sussex</v>
          </cell>
          <cell r="E5014">
            <v>2062</v>
          </cell>
          <cell r="F5014" t="str">
            <v>Hellingly Community Primary School</v>
          </cell>
          <cell r="G5014" t="str">
            <v>Maintained</v>
          </cell>
          <cell r="H5014" t="str">
            <v>Community school</v>
          </cell>
          <cell r="I5014">
            <v>14135</v>
          </cell>
          <cell r="J5014">
            <v>18006.3</v>
          </cell>
        </row>
        <row r="5015">
          <cell r="B5015">
            <v>8462065</v>
          </cell>
          <cell r="C5015">
            <v>846</v>
          </cell>
          <cell r="D5015" t="str">
            <v>Brighton and Hove</v>
          </cell>
          <cell r="E5015">
            <v>2065</v>
          </cell>
          <cell r="F5015" t="str">
            <v>Goldstone Primary School</v>
          </cell>
          <cell r="G5015" t="str">
            <v>Maintained</v>
          </cell>
          <cell r="H5015" t="str">
            <v>Community school</v>
          </cell>
          <cell r="I5015">
            <v>54334</v>
          </cell>
          <cell r="J5015">
            <v>85140.9</v>
          </cell>
        </row>
        <row r="5016">
          <cell r="B5016">
            <v>8462066</v>
          </cell>
          <cell r="C5016">
            <v>846</v>
          </cell>
          <cell r="D5016" t="str">
            <v>Brighton and Hove</v>
          </cell>
          <cell r="E5016">
            <v>2066</v>
          </cell>
          <cell r="F5016" t="str">
            <v>Hangleton Primary School</v>
          </cell>
          <cell r="G5016" t="str">
            <v>Maintained</v>
          </cell>
          <cell r="H5016" t="str">
            <v>Community school</v>
          </cell>
          <cell r="I5016">
            <v>27492</v>
          </cell>
          <cell r="J5016">
            <v>37568.699999999997</v>
          </cell>
        </row>
        <row r="5017">
          <cell r="B5017">
            <v>8452071</v>
          </cell>
          <cell r="C5017">
            <v>845</v>
          </cell>
          <cell r="D5017" t="str">
            <v>East Sussex</v>
          </cell>
          <cell r="E5017">
            <v>2071</v>
          </cell>
          <cell r="F5017" t="str">
            <v>Laughton Community Primary School</v>
          </cell>
          <cell r="G5017" t="str">
            <v>Maintained</v>
          </cell>
          <cell r="H5017" t="str">
            <v>Community school</v>
          </cell>
          <cell r="I5017">
            <v>8689</v>
          </cell>
          <cell r="J5017">
            <v>12226.499999999998</v>
          </cell>
        </row>
        <row r="5018">
          <cell r="B5018">
            <v>8452072</v>
          </cell>
          <cell r="C5018">
            <v>845</v>
          </cell>
          <cell r="D5018" t="str">
            <v>East Sussex</v>
          </cell>
          <cell r="E5018">
            <v>2072</v>
          </cell>
          <cell r="F5018" t="str">
            <v>Wallands Community Primary School</v>
          </cell>
          <cell r="G5018" t="str">
            <v>Maintained</v>
          </cell>
          <cell r="H5018" t="str">
            <v>Community school</v>
          </cell>
          <cell r="I5018">
            <v>19581</v>
          </cell>
          <cell r="J5018">
            <v>28009.8</v>
          </cell>
        </row>
        <row r="5019">
          <cell r="B5019">
            <v>8452073</v>
          </cell>
          <cell r="C5019">
            <v>845</v>
          </cell>
          <cell r="D5019" t="str">
            <v>East Sussex</v>
          </cell>
          <cell r="E5019">
            <v>2073</v>
          </cell>
          <cell r="F5019" t="str">
            <v>Western Road Community Primary School</v>
          </cell>
          <cell r="G5019" t="str">
            <v>Maintained</v>
          </cell>
          <cell r="H5019" t="str">
            <v>Foundation school</v>
          </cell>
          <cell r="I5019">
            <v>22694</v>
          </cell>
          <cell r="J5019">
            <v>37124.1</v>
          </cell>
        </row>
        <row r="5020">
          <cell r="B5020">
            <v>8452074</v>
          </cell>
          <cell r="C5020">
            <v>845</v>
          </cell>
          <cell r="D5020" t="str">
            <v>East Sussex</v>
          </cell>
          <cell r="E5020">
            <v>2074</v>
          </cell>
          <cell r="F5020" t="str">
            <v>Maynards Green Community Primary School</v>
          </cell>
          <cell r="G5020" t="str">
            <v>Maintained</v>
          </cell>
          <cell r="H5020" t="str">
            <v>Community school</v>
          </cell>
          <cell r="I5020">
            <v>19452</v>
          </cell>
          <cell r="J5020">
            <v>32455.8</v>
          </cell>
        </row>
        <row r="5021">
          <cell r="B5021">
            <v>8452076</v>
          </cell>
          <cell r="C5021">
            <v>845</v>
          </cell>
          <cell r="D5021" t="str">
            <v>East Sussex</v>
          </cell>
          <cell r="E5021">
            <v>2076</v>
          </cell>
          <cell r="F5021" t="str">
            <v>Park Mead Primary School</v>
          </cell>
          <cell r="G5021" t="str">
            <v>Maintained</v>
          </cell>
          <cell r="H5021" t="str">
            <v>Community school</v>
          </cell>
          <cell r="I5021">
            <v>9207</v>
          </cell>
          <cell r="J5021">
            <v>13337.999999999998</v>
          </cell>
        </row>
        <row r="5022">
          <cell r="B5022">
            <v>8452078</v>
          </cell>
          <cell r="C5022">
            <v>845</v>
          </cell>
          <cell r="D5022" t="str">
            <v>East Sussex</v>
          </cell>
          <cell r="E5022">
            <v>2078</v>
          </cell>
          <cell r="F5022" t="str">
            <v>Plumpton Primary School</v>
          </cell>
          <cell r="G5022" t="str">
            <v>Maintained</v>
          </cell>
          <cell r="H5022" t="str">
            <v>Community school</v>
          </cell>
          <cell r="I5022">
            <v>9467</v>
          </cell>
          <cell r="J5022">
            <v>19562.399999999998</v>
          </cell>
        </row>
        <row r="5023">
          <cell r="B5023">
            <v>8462079</v>
          </cell>
          <cell r="C5023">
            <v>846</v>
          </cell>
          <cell r="D5023" t="str">
            <v>Brighton and Hove</v>
          </cell>
          <cell r="E5023">
            <v>2079</v>
          </cell>
          <cell r="F5023" t="str">
            <v>St Peter's Community Primary School</v>
          </cell>
          <cell r="G5023" t="str">
            <v>Maintained</v>
          </cell>
          <cell r="H5023" t="str">
            <v>Community school</v>
          </cell>
          <cell r="I5023">
            <v>9985</v>
          </cell>
          <cell r="J5023">
            <v>10448.099999999999</v>
          </cell>
        </row>
        <row r="5024">
          <cell r="B5024">
            <v>8462080</v>
          </cell>
          <cell r="C5024">
            <v>846</v>
          </cell>
          <cell r="D5024" t="str">
            <v>Brighton and Hove</v>
          </cell>
          <cell r="E5024">
            <v>2080</v>
          </cell>
          <cell r="F5024" t="str">
            <v>Benfield Primary School</v>
          </cell>
          <cell r="G5024" t="str">
            <v>Maintained</v>
          </cell>
          <cell r="H5024" t="str">
            <v>Community school</v>
          </cell>
          <cell r="I5024">
            <v>21008</v>
          </cell>
          <cell r="J5024">
            <v>32678.1</v>
          </cell>
        </row>
        <row r="5025">
          <cell r="B5025">
            <v>8462081</v>
          </cell>
          <cell r="C5025">
            <v>846</v>
          </cell>
          <cell r="D5025" t="str">
            <v>Brighton and Hove</v>
          </cell>
          <cell r="E5025">
            <v>2081</v>
          </cell>
          <cell r="F5025" t="str">
            <v>Brackenbury Primary School</v>
          </cell>
          <cell r="G5025" t="str">
            <v>Maintained</v>
          </cell>
          <cell r="H5025" t="str">
            <v>Community school</v>
          </cell>
          <cell r="I5025">
            <v>10115</v>
          </cell>
          <cell r="J5025">
            <v>12226.499999999998</v>
          </cell>
        </row>
        <row r="5026">
          <cell r="B5026">
            <v>8452082</v>
          </cell>
          <cell r="C5026">
            <v>845</v>
          </cell>
          <cell r="D5026" t="str">
            <v>East Sussex</v>
          </cell>
          <cell r="E5026">
            <v>2082</v>
          </cell>
          <cell r="F5026" t="str">
            <v>Punnetts Town Community Primary School</v>
          </cell>
          <cell r="G5026" t="str">
            <v>Maintained</v>
          </cell>
          <cell r="H5026" t="str">
            <v>Community school</v>
          </cell>
          <cell r="I5026">
            <v>10374</v>
          </cell>
          <cell r="J5026">
            <v>19562.399999999998</v>
          </cell>
        </row>
        <row r="5027">
          <cell r="B5027">
            <v>8452083</v>
          </cell>
          <cell r="C5027">
            <v>845</v>
          </cell>
          <cell r="D5027" t="str">
            <v>East Sussex</v>
          </cell>
          <cell r="E5027">
            <v>2083</v>
          </cell>
          <cell r="F5027" t="str">
            <v>Ringmer Primary and Nursery School</v>
          </cell>
          <cell r="G5027" t="str">
            <v>Maintained</v>
          </cell>
          <cell r="H5027" t="str">
            <v>Community school</v>
          </cell>
          <cell r="I5027">
            <v>20619</v>
          </cell>
          <cell r="J5027">
            <v>35568</v>
          </cell>
        </row>
        <row r="5028">
          <cell r="B5028">
            <v>8452084</v>
          </cell>
          <cell r="C5028">
            <v>845</v>
          </cell>
          <cell r="D5028" t="str">
            <v>East Sussex</v>
          </cell>
          <cell r="E5028">
            <v>2084</v>
          </cell>
          <cell r="F5028" t="str">
            <v>Rotherfield Primary School</v>
          </cell>
          <cell r="G5028" t="str">
            <v>Maintained</v>
          </cell>
          <cell r="H5028" t="str">
            <v>Community school</v>
          </cell>
          <cell r="I5028">
            <v>18933</v>
          </cell>
          <cell r="J5028">
            <v>31566.6</v>
          </cell>
        </row>
        <row r="5029">
          <cell r="B5029">
            <v>8452087</v>
          </cell>
          <cell r="C5029">
            <v>845</v>
          </cell>
          <cell r="D5029" t="str">
            <v>East Sussex</v>
          </cell>
          <cell r="E5029">
            <v>2087</v>
          </cell>
          <cell r="F5029" t="str">
            <v>Seaford Primary School</v>
          </cell>
          <cell r="G5029" t="str">
            <v>Maintained</v>
          </cell>
          <cell r="H5029" t="str">
            <v>Community school</v>
          </cell>
          <cell r="I5029">
            <v>40718</v>
          </cell>
          <cell r="J5029">
            <v>69802.2</v>
          </cell>
        </row>
        <row r="5030">
          <cell r="B5030">
            <v>8452088</v>
          </cell>
          <cell r="C5030">
            <v>845</v>
          </cell>
          <cell r="D5030" t="str">
            <v>East Sussex</v>
          </cell>
          <cell r="E5030">
            <v>2088</v>
          </cell>
          <cell r="F5030" t="str">
            <v>Telscombe Cliffs Primary School and Nursery</v>
          </cell>
          <cell r="G5030" t="str">
            <v>Maintained</v>
          </cell>
          <cell r="H5030" t="str">
            <v>Community school</v>
          </cell>
          <cell r="I5030">
            <v>52778</v>
          </cell>
          <cell r="J5030">
            <v>82917.899999999994</v>
          </cell>
        </row>
        <row r="5031">
          <cell r="B5031">
            <v>8452089</v>
          </cell>
          <cell r="C5031">
            <v>845</v>
          </cell>
          <cell r="D5031" t="str">
            <v>East Sussex</v>
          </cell>
          <cell r="E5031">
            <v>2089</v>
          </cell>
          <cell r="F5031" t="str">
            <v>Westfield School</v>
          </cell>
          <cell r="G5031" t="str">
            <v>Maintained</v>
          </cell>
          <cell r="H5031" t="str">
            <v>Community school</v>
          </cell>
          <cell r="I5031">
            <v>14913</v>
          </cell>
          <cell r="J5031">
            <v>22896.899999999998</v>
          </cell>
        </row>
        <row r="5032">
          <cell r="B5032">
            <v>8452090</v>
          </cell>
          <cell r="C5032">
            <v>845</v>
          </cell>
          <cell r="D5032" t="str">
            <v>East Sussex</v>
          </cell>
          <cell r="E5032">
            <v>2090</v>
          </cell>
          <cell r="F5032" t="str">
            <v>Willingdon Primary School</v>
          </cell>
          <cell r="G5032" t="str">
            <v>Maintained</v>
          </cell>
          <cell r="H5032" t="str">
            <v>Community school</v>
          </cell>
          <cell r="I5032">
            <v>33197</v>
          </cell>
          <cell r="J5032">
            <v>52907.399999999994</v>
          </cell>
        </row>
        <row r="5033">
          <cell r="B5033">
            <v>8452091</v>
          </cell>
          <cell r="C5033">
            <v>845</v>
          </cell>
          <cell r="D5033" t="str">
            <v>East Sussex</v>
          </cell>
          <cell r="E5033">
            <v>2091</v>
          </cell>
          <cell r="F5033" t="str">
            <v>St Michael's Primary School</v>
          </cell>
          <cell r="G5033" t="str">
            <v>Maintained</v>
          </cell>
          <cell r="H5033" t="str">
            <v>Community school</v>
          </cell>
          <cell r="I5033">
            <v>9078</v>
          </cell>
          <cell r="J5033">
            <v>13782.599999999999</v>
          </cell>
        </row>
        <row r="5034">
          <cell r="B5034">
            <v>8452092</v>
          </cell>
          <cell r="C5034">
            <v>845</v>
          </cell>
          <cell r="D5034" t="str">
            <v>East Sussex</v>
          </cell>
          <cell r="E5034">
            <v>2092</v>
          </cell>
          <cell r="F5034" t="str">
            <v>Wivelsfield Primary School</v>
          </cell>
          <cell r="G5034" t="str">
            <v>Maintained</v>
          </cell>
          <cell r="H5034" t="str">
            <v>Community school</v>
          </cell>
          <cell r="I5034">
            <v>21656</v>
          </cell>
          <cell r="J5034">
            <v>36679.5</v>
          </cell>
        </row>
        <row r="5035">
          <cell r="B5035">
            <v>8462093</v>
          </cell>
          <cell r="C5035">
            <v>846</v>
          </cell>
          <cell r="D5035" t="str">
            <v>Brighton and Hove</v>
          </cell>
          <cell r="E5035">
            <v>2093</v>
          </cell>
          <cell r="F5035" t="str">
            <v>West Blatchington Primary and Nursery School</v>
          </cell>
          <cell r="G5035" t="str">
            <v>Maintained</v>
          </cell>
          <cell r="H5035" t="str">
            <v>Community school</v>
          </cell>
          <cell r="I5035">
            <v>9207</v>
          </cell>
          <cell r="J5035">
            <v>17561.699999999997</v>
          </cell>
        </row>
        <row r="5036">
          <cell r="B5036">
            <v>8452094</v>
          </cell>
          <cell r="C5036">
            <v>845</v>
          </cell>
          <cell r="D5036" t="str">
            <v>East Sussex</v>
          </cell>
          <cell r="E5036">
            <v>2094</v>
          </cell>
          <cell r="F5036" t="str">
            <v>Chyngton School</v>
          </cell>
          <cell r="G5036" t="str">
            <v>Maintained</v>
          </cell>
          <cell r="H5036" t="str">
            <v>Community school</v>
          </cell>
          <cell r="I5036">
            <v>30733</v>
          </cell>
          <cell r="J5036">
            <v>50462.1</v>
          </cell>
        </row>
        <row r="5037">
          <cell r="B5037">
            <v>8452095</v>
          </cell>
          <cell r="C5037">
            <v>845</v>
          </cell>
          <cell r="D5037" t="str">
            <v>East Sussex</v>
          </cell>
          <cell r="E5037">
            <v>2095</v>
          </cell>
          <cell r="F5037" t="str">
            <v>Chantry Community Primary School</v>
          </cell>
          <cell r="G5037" t="str">
            <v>Maintained</v>
          </cell>
          <cell r="H5037" t="str">
            <v>Community school</v>
          </cell>
          <cell r="I5037">
            <v>18025</v>
          </cell>
          <cell r="J5037">
            <v>29343.599999999999</v>
          </cell>
        </row>
        <row r="5038">
          <cell r="B5038">
            <v>8462096</v>
          </cell>
          <cell r="C5038">
            <v>846</v>
          </cell>
          <cell r="D5038" t="str">
            <v>Brighton and Hove</v>
          </cell>
          <cell r="E5038">
            <v>2096</v>
          </cell>
          <cell r="F5038" t="str">
            <v>West Hove Infant School</v>
          </cell>
          <cell r="G5038" t="str">
            <v>Maintained</v>
          </cell>
          <cell r="H5038" t="str">
            <v>Community school</v>
          </cell>
          <cell r="I5038">
            <v>97516</v>
          </cell>
          <cell r="J5038">
            <v>146718</v>
          </cell>
        </row>
        <row r="5039">
          <cell r="B5039">
            <v>8452099</v>
          </cell>
          <cell r="C5039">
            <v>845</v>
          </cell>
          <cell r="D5039" t="str">
            <v>East Sussex</v>
          </cell>
          <cell r="E5039">
            <v>2099</v>
          </cell>
          <cell r="F5039" t="str">
            <v>Little Common School</v>
          </cell>
          <cell r="G5039" t="str">
            <v>Maintained</v>
          </cell>
          <cell r="H5039" t="str">
            <v>Community school</v>
          </cell>
          <cell r="I5039">
            <v>47202</v>
          </cell>
          <cell r="J5039">
            <v>76471.199999999997</v>
          </cell>
        </row>
        <row r="5040">
          <cell r="B5040">
            <v>8462100</v>
          </cell>
          <cell r="C5040">
            <v>846</v>
          </cell>
          <cell r="D5040" t="str">
            <v>Brighton and Hove</v>
          </cell>
          <cell r="E5040">
            <v>2100</v>
          </cell>
          <cell r="F5040" t="str">
            <v>Mile Oak Primary School</v>
          </cell>
          <cell r="G5040" t="str">
            <v>Maintained</v>
          </cell>
          <cell r="H5040" t="str">
            <v>Community school</v>
          </cell>
          <cell r="I5040">
            <v>27881</v>
          </cell>
          <cell r="J5040">
            <v>42459.299999999996</v>
          </cell>
        </row>
        <row r="5041">
          <cell r="B5041">
            <v>8452103</v>
          </cell>
          <cell r="C5041">
            <v>845</v>
          </cell>
          <cell r="D5041" t="str">
            <v>East Sussex</v>
          </cell>
          <cell r="E5041">
            <v>2103</v>
          </cell>
          <cell r="F5041" t="str">
            <v>Denton Community Primary School and Nursery</v>
          </cell>
          <cell r="G5041" t="str">
            <v>Maintained</v>
          </cell>
          <cell r="H5041" t="str">
            <v>Community school</v>
          </cell>
          <cell r="I5041">
            <v>18025</v>
          </cell>
          <cell r="J5041">
            <v>26231.399999999998</v>
          </cell>
        </row>
        <row r="5042">
          <cell r="B5042">
            <v>8452104</v>
          </cell>
          <cell r="C5042">
            <v>845</v>
          </cell>
          <cell r="D5042" t="str">
            <v>East Sussex</v>
          </cell>
          <cell r="E5042">
            <v>2104</v>
          </cell>
          <cell r="F5042" t="str">
            <v>Cradle Hill Community Primary School</v>
          </cell>
          <cell r="G5042" t="str">
            <v>Maintained</v>
          </cell>
          <cell r="H5042" t="str">
            <v>Community school</v>
          </cell>
          <cell r="I5042">
            <v>60688</v>
          </cell>
          <cell r="J5042">
            <v>100924.2</v>
          </cell>
        </row>
        <row r="5043">
          <cell r="B5043">
            <v>8452105</v>
          </cell>
          <cell r="C5043">
            <v>845</v>
          </cell>
          <cell r="D5043" t="str">
            <v>East Sussex</v>
          </cell>
          <cell r="E5043">
            <v>2105</v>
          </cell>
          <cell r="F5043" t="str">
            <v>Polegate Primary School</v>
          </cell>
          <cell r="G5043" t="str">
            <v>Maintained</v>
          </cell>
          <cell r="H5043" t="str">
            <v>Community school</v>
          </cell>
          <cell r="I5043">
            <v>46294</v>
          </cell>
          <cell r="J5043">
            <v>86697</v>
          </cell>
        </row>
        <row r="5044">
          <cell r="B5044">
            <v>8452107</v>
          </cell>
          <cell r="C5044">
            <v>845</v>
          </cell>
          <cell r="D5044" t="str">
            <v>East Sussex</v>
          </cell>
          <cell r="E5044">
            <v>2107</v>
          </cell>
          <cell r="F5044" t="str">
            <v>Manor Primary School</v>
          </cell>
          <cell r="G5044" t="str">
            <v>Maintained</v>
          </cell>
          <cell r="H5044" t="str">
            <v>Community school</v>
          </cell>
          <cell r="I5044">
            <v>22434</v>
          </cell>
          <cell r="J5044">
            <v>39347.1</v>
          </cell>
        </row>
        <row r="5045">
          <cell r="B5045">
            <v>8452112</v>
          </cell>
          <cell r="C5045">
            <v>845</v>
          </cell>
          <cell r="D5045" t="str">
            <v>East Sussex</v>
          </cell>
          <cell r="E5045">
            <v>2112</v>
          </cell>
          <cell r="F5045" t="str">
            <v>Harbour Primary and Nursery School</v>
          </cell>
          <cell r="G5045" t="str">
            <v>Maintained</v>
          </cell>
          <cell r="H5045" t="str">
            <v>Community school</v>
          </cell>
          <cell r="I5045">
            <v>33327</v>
          </cell>
          <cell r="J5045">
            <v>48683.7</v>
          </cell>
        </row>
        <row r="5046">
          <cell r="B5046">
            <v>8462114</v>
          </cell>
          <cell r="C5046">
            <v>846</v>
          </cell>
          <cell r="D5046" t="str">
            <v>Brighton and Hove</v>
          </cell>
          <cell r="E5046">
            <v>2114</v>
          </cell>
          <cell r="F5046" t="str">
            <v>Peter Gladwin Primary School</v>
          </cell>
          <cell r="G5046" t="str">
            <v>Maintained</v>
          </cell>
          <cell r="H5046" t="str">
            <v>Community school</v>
          </cell>
          <cell r="I5046">
            <v>15691</v>
          </cell>
          <cell r="J5046">
            <v>25342.199999999997</v>
          </cell>
        </row>
        <row r="5047">
          <cell r="B5047">
            <v>8462119</v>
          </cell>
          <cell r="C5047">
            <v>846</v>
          </cell>
          <cell r="D5047" t="str">
            <v>Brighton and Hove</v>
          </cell>
          <cell r="E5047">
            <v>2119</v>
          </cell>
          <cell r="F5047" t="str">
            <v>Brunswick Primary School</v>
          </cell>
          <cell r="G5047" t="str">
            <v>Maintained</v>
          </cell>
          <cell r="H5047" t="str">
            <v>Community school</v>
          </cell>
          <cell r="I5047">
            <v>66005</v>
          </cell>
          <cell r="J5047">
            <v>108037.79999999999</v>
          </cell>
        </row>
        <row r="5048">
          <cell r="B5048">
            <v>8452120</v>
          </cell>
          <cell r="C5048">
            <v>845</v>
          </cell>
          <cell r="D5048" t="str">
            <v>East Sussex</v>
          </cell>
          <cell r="E5048">
            <v>2120</v>
          </cell>
          <cell r="F5048" t="str">
            <v>Sandown Primary School and Nursery</v>
          </cell>
          <cell r="G5048" t="str">
            <v>Maintained</v>
          </cell>
          <cell r="H5048" t="str">
            <v>Community school</v>
          </cell>
          <cell r="I5048">
            <v>32808</v>
          </cell>
          <cell r="J5048">
            <v>42237</v>
          </cell>
        </row>
        <row r="5049">
          <cell r="B5049">
            <v>8452135</v>
          </cell>
          <cell r="C5049">
            <v>845</v>
          </cell>
          <cell r="D5049" t="str">
            <v>East Sussex</v>
          </cell>
          <cell r="E5049">
            <v>2135</v>
          </cell>
          <cell r="F5049" t="str">
            <v>Roselands Infants' School</v>
          </cell>
          <cell r="G5049" t="str">
            <v>Maintained</v>
          </cell>
          <cell r="H5049" t="str">
            <v>Community school</v>
          </cell>
          <cell r="I5049">
            <v>49147</v>
          </cell>
          <cell r="J5049">
            <v>72247.5</v>
          </cell>
        </row>
        <row r="5050">
          <cell r="B5050">
            <v>8452136</v>
          </cell>
          <cell r="C5050">
            <v>845</v>
          </cell>
          <cell r="D5050" t="str">
            <v>East Sussex</v>
          </cell>
          <cell r="E5050">
            <v>2136</v>
          </cell>
          <cell r="F5050" t="str">
            <v>Motcombe Infants' School</v>
          </cell>
          <cell r="G5050" t="str">
            <v>Maintained</v>
          </cell>
          <cell r="H5050" t="str">
            <v>Community school</v>
          </cell>
          <cell r="I5050">
            <v>70284</v>
          </cell>
          <cell r="J5050">
            <v>99368.099999999991</v>
          </cell>
        </row>
        <row r="5051">
          <cell r="B5051">
            <v>8452137</v>
          </cell>
          <cell r="C5051">
            <v>845</v>
          </cell>
          <cell r="D5051" t="str">
            <v>East Sussex</v>
          </cell>
          <cell r="E5051">
            <v>2137</v>
          </cell>
          <cell r="F5051" t="str">
            <v>Pashley Down Infant School</v>
          </cell>
          <cell r="G5051" t="str">
            <v>Maintained</v>
          </cell>
          <cell r="H5051" t="str">
            <v>Community school</v>
          </cell>
          <cell r="I5051">
            <v>53945</v>
          </cell>
          <cell r="J5051">
            <v>86919.299999999988</v>
          </cell>
        </row>
        <row r="5052">
          <cell r="B5052">
            <v>8452142</v>
          </cell>
          <cell r="C5052">
            <v>845</v>
          </cell>
          <cell r="D5052" t="str">
            <v>East Sussex</v>
          </cell>
          <cell r="E5052">
            <v>2142</v>
          </cell>
          <cell r="F5052" t="str">
            <v>West Rise Community Infant School</v>
          </cell>
          <cell r="G5052" t="str">
            <v>Maintained</v>
          </cell>
          <cell r="H5052" t="str">
            <v>Community school</v>
          </cell>
          <cell r="I5052">
            <v>40718</v>
          </cell>
          <cell r="J5052">
            <v>61132.499999999993</v>
          </cell>
        </row>
        <row r="5053">
          <cell r="B5053">
            <v>8452149</v>
          </cell>
          <cell r="C5053">
            <v>845</v>
          </cell>
          <cell r="D5053" t="str">
            <v>East Sussex</v>
          </cell>
          <cell r="E5053">
            <v>2149</v>
          </cell>
          <cell r="F5053" t="str">
            <v>Rocks Park Primary School</v>
          </cell>
          <cell r="G5053" t="str">
            <v>Maintained</v>
          </cell>
          <cell r="H5053" t="str">
            <v>Community school</v>
          </cell>
          <cell r="I5053">
            <v>16729</v>
          </cell>
          <cell r="J5053">
            <v>26675.999999999996</v>
          </cell>
        </row>
        <row r="5054">
          <cell r="B5054">
            <v>8452151</v>
          </cell>
          <cell r="C5054">
            <v>845</v>
          </cell>
          <cell r="D5054" t="str">
            <v>East Sussex</v>
          </cell>
          <cell r="E5054">
            <v>2151</v>
          </cell>
          <cell r="F5054" t="str">
            <v>Bourne Primary School</v>
          </cell>
          <cell r="G5054" t="str">
            <v>Maintained</v>
          </cell>
          <cell r="H5054" t="str">
            <v>Community school</v>
          </cell>
          <cell r="I5054">
            <v>24250</v>
          </cell>
          <cell r="J5054">
            <v>36012.6</v>
          </cell>
        </row>
        <row r="5055">
          <cell r="B5055">
            <v>8452153</v>
          </cell>
          <cell r="C5055">
            <v>845</v>
          </cell>
          <cell r="D5055" t="str">
            <v>East Sussex</v>
          </cell>
          <cell r="E5055">
            <v>2153</v>
          </cell>
          <cell r="F5055" t="str">
            <v>Meridian Community Primary School and Nursery</v>
          </cell>
          <cell r="G5055" t="str">
            <v>Maintained</v>
          </cell>
          <cell r="H5055" t="str">
            <v>Community school</v>
          </cell>
          <cell r="I5055">
            <v>20878</v>
          </cell>
          <cell r="J5055">
            <v>35123.399999999994</v>
          </cell>
        </row>
        <row r="5056">
          <cell r="B5056">
            <v>8462155</v>
          </cell>
          <cell r="C5056">
            <v>846</v>
          </cell>
          <cell r="D5056" t="str">
            <v>Brighton and Hove</v>
          </cell>
          <cell r="E5056">
            <v>2155</v>
          </cell>
          <cell r="F5056" t="str">
            <v>Elm Grove Primary School</v>
          </cell>
          <cell r="G5056" t="str">
            <v>Maintained</v>
          </cell>
          <cell r="H5056" t="str">
            <v>Community school</v>
          </cell>
          <cell r="I5056">
            <v>31641</v>
          </cell>
          <cell r="J5056">
            <v>54018.899999999994</v>
          </cell>
        </row>
        <row r="5057">
          <cell r="B5057">
            <v>8462156</v>
          </cell>
          <cell r="C5057">
            <v>846</v>
          </cell>
          <cell r="D5057" t="str">
            <v>Brighton and Hove</v>
          </cell>
          <cell r="E5057">
            <v>2156</v>
          </cell>
          <cell r="F5057" t="str">
            <v>Queen's Park Primary School</v>
          </cell>
          <cell r="G5057" t="str">
            <v>Maintained</v>
          </cell>
          <cell r="H5057" t="str">
            <v>Community school</v>
          </cell>
          <cell r="I5057">
            <v>17507</v>
          </cell>
          <cell r="J5057">
            <v>26231.399999999998</v>
          </cell>
        </row>
        <row r="5058">
          <cell r="B5058">
            <v>8462157</v>
          </cell>
          <cell r="C5058">
            <v>846</v>
          </cell>
          <cell r="D5058" t="str">
            <v>Brighton and Hove</v>
          </cell>
          <cell r="E5058">
            <v>2157</v>
          </cell>
          <cell r="F5058" t="str">
            <v>Saltdean Primary School</v>
          </cell>
          <cell r="G5058" t="str">
            <v>Maintained</v>
          </cell>
          <cell r="H5058" t="str">
            <v>Community school</v>
          </cell>
          <cell r="I5058">
            <v>46813</v>
          </cell>
          <cell r="J5058">
            <v>73136.7</v>
          </cell>
        </row>
        <row r="5059">
          <cell r="B5059">
            <v>8462158</v>
          </cell>
          <cell r="C5059">
            <v>846</v>
          </cell>
          <cell r="D5059" t="str">
            <v>Brighton and Hove</v>
          </cell>
          <cell r="E5059">
            <v>2158</v>
          </cell>
          <cell r="F5059" t="str">
            <v>Woodingdean Primary School</v>
          </cell>
          <cell r="G5059" t="str">
            <v>Maintained</v>
          </cell>
          <cell r="H5059" t="str">
            <v>Community school</v>
          </cell>
          <cell r="I5059">
            <v>24639</v>
          </cell>
          <cell r="J5059">
            <v>41570.1</v>
          </cell>
        </row>
        <row r="5060">
          <cell r="B5060">
            <v>8452160</v>
          </cell>
          <cell r="C5060">
            <v>845</v>
          </cell>
          <cell r="D5060" t="str">
            <v>East Sussex</v>
          </cell>
          <cell r="E5060">
            <v>2160</v>
          </cell>
          <cell r="F5060" t="str">
            <v>Parkside Community Primary School</v>
          </cell>
          <cell r="G5060" t="str">
            <v>Maintained</v>
          </cell>
          <cell r="H5060" t="str">
            <v>Community school</v>
          </cell>
          <cell r="I5060">
            <v>20748</v>
          </cell>
          <cell r="J5060">
            <v>31566.6</v>
          </cell>
        </row>
        <row r="5061">
          <cell r="B5061">
            <v>8452162</v>
          </cell>
          <cell r="C5061">
            <v>845</v>
          </cell>
          <cell r="D5061" t="str">
            <v>East Sussex</v>
          </cell>
          <cell r="E5061">
            <v>2162</v>
          </cell>
          <cell r="F5061" t="str">
            <v>Stone Cross School</v>
          </cell>
          <cell r="G5061" t="str">
            <v>Maintained</v>
          </cell>
          <cell r="H5061" t="str">
            <v>Community school</v>
          </cell>
          <cell r="I5061">
            <v>32030</v>
          </cell>
          <cell r="J5061">
            <v>60687.899999999994</v>
          </cell>
        </row>
        <row r="5062">
          <cell r="B5062">
            <v>8462163</v>
          </cell>
          <cell r="C5062">
            <v>846</v>
          </cell>
          <cell r="D5062" t="str">
            <v>Brighton and Hove</v>
          </cell>
          <cell r="E5062">
            <v>2163</v>
          </cell>
          <cell r="F5062" t="str">
            <v>Bevendean Primary School and Nursery</v>
          </cell>
          <cell r="G5062" t="str">
            <v>Maintained</v>
          </cell>
          <cell r="H5062" t="str">
            <v>Community school</v>
          </cell>
          <cell r="I5062">
            <v>12190</v>
          </cell>
          <cell r="J5062">
            <v>20229.3</v>
          </cell>
        </row>
        <row r="5063">
          <cell r="B5063">
            <v>8462164</v>
          </cell>
          <cell r="C5063">
            <v>846</v>
          </cell>
          <cell r="D5063" t="str">
            <v>Brighton and Hove</v>
          </cell>
          <cell r="E5063">
            <v>2164</v>
          </cell>
          <cell r="F5063" t="str">
            <v>Rudyard Kipling Primary School &amp; Nursery</v>
          </cell>
          <cell r="G5063" t="str">
            <v>Maintained</v>
          </cell>
          <cell r="H5063" t="str">
            <v>Community school</v>
          </cell>
          <cell r="I5063">
            <v>15172</v>
          </cell>
          <cell r="J5063">
            <v>26009.1</v>
          </cell>
        </row>
        <row r="5064">
          <cell r="B5064">
            <v>8462165</v>
          </cell>
          <cell r="C5064">
            <v>846</v>
          </cell>
          <cell r="D5064" t="str">
            <v>Brighton and Hove</v>
          </cell>
          <cell r="E5064">
            <v>2165</v>
          </cell>
          <cell r="F5064" t="str">
            <v>Fairlight Primary School</v>
          </cell>
          <cell r="G5064" t="str">
            <v>Maintained</v>
          </cell>
          <cell r="H5064" t="str">
            <v>Community school</v>
          </cell>
          <cell r="I5064">
            <v>24120</v>
          </cell>
          <cell r="J5064">
            <v>34456.5</v>
          </cell>
        </row>
        <row r="5065">
          <cell r="B5065">
            <v>8453002</v>
          </cell>
          <cell r="C5065">
            <v>845</v>
          </cell>
          <cell r="D5065" t="str">
            <v>East Sussex</v>
          </cell>
          <cell r="E5065">
            <v>3002</v>
          </cell>
          <cell r="F5065" t="str">
            <v>Barcombe Church of England Primary School</v>
          </cell>
          <cell r="G5065" t="str">
            <v>Maintained</v>
          </cell>
          <cell r="H5065" t="str">
            <v>Voluntary controlled school</v>
          </cell>
          <cell r="I5065">
            <v>14394</v>
          </cell>
          <cell r="J5065">
            <v>22007.699999999997</v>
          </cell>
        </row>
        <row r="5066">
          <cell r="B5066">
            <v>8453003</v>
          </cell>
          <cell r="C5066">
            <v>845</v>
          </cell>
          <cell r="D5066" t="str">
            <v>East Sussex</v>
          </cell>
          <cell r="E5066">
            <v>3003</v>
          </cell>
          <cell r="F5066" t="str">
            <v>Battle and Langton Church of England Primary School</v>
          </cell>
          <cell r="G5066" t="str">
            <v>Maintained</v>
          </cell>
          <cell r="H5066" t="str">
            <v>Voluntary controlled school</v>
          </cell>
          <cell r="I5066">
            <v>28270</v>
          </cell>
          <cell r="J5066">
            <v>45571.5</v>
          </cell>
        </row>
        <row r="5067">
          <cell r="B5067">
            <v>8453004</v>
          </cell>
          <cell r="C5067">
            <v>845</v>
          </cell>
          <cell r="D5067" t="str">
            <v>East Sussex</v>
          </cell>
          <cell r="E5067">
            <v>3004</v>
          </cell>
          <cell r="F5067" t="str">
            <v>Beckley Church of England Primary School</v>
          </cell>
          <cell r="G5067" t="str">
            <v>Maintained</v>
          </cell>
          <cell r="H5067" t="str">
            <v>Voluntary controlled school</v>
          </cell>
          <cell r="I5067">
            <v>8689</v>
          </cell>
          <cell r="J5067">
            <v>12448.8</v>
          </cell>
        </row>
        <row r="5068">
          <cell r="B5068">
            <v>8453006</v>
          </cell>
          <cell r="C5068">
            <v>845</v>
          </cell>
          <cell r="D5068" t="str">
            <v>East Sussex</v>
          </cell>
          <cell r="E5068">
            <v>3006</v>
          </cell>
          <cell r="F5068" t="str">
            <v>All Saints Church of England Primary School, Bexhill</v>
          </cell>
          <cell r="G5068" t="str">
            <v>Maintained</v>
          </cell>
          <cell r="H5068" t="str">
            <v>Voluntary controlled school</v>
          </cell>
          <cell r="I5068">
            <v>11671</v>
          </cell>
          <cell r="J5068">
            <v>19117.8</v>
          </cell>
        </row>
        <row r="5069">
          <cell r="B5069">
            <v>8453009</v>
          </cell>
          <cell r="C5069">
            <v>845</v>
          </cell>
          <cell r="D5069" t="str">
            <v>East Sussex</v>
          </cell>
          <cell r="E5069">
            <v>3009</v>
          </cell>
          <cell r="F5069" t="str">
            <v>Burwash CofE School</v>
          </cell>
          <cell r="G5069" t="str">
            <v>Maintained</v>
          </cell>
          <cell r="H5069" t="str">
            <v>Voluntary controlled school</v>
          </cell>
          <cell r="I5069">
            <v>12320</v>
          </cell>
          <cell r="J5069">
            <v>24452.999999999996</v>
          </cell>
        </row>
        <row r="5070">
          <cell r="B5070">
            <v>8453011</v>
          </cell>
          <cell r="C5070">
            <v>845</v>
          </cell>
          <cell r="D5070" t="str">
            <v>East Sussex</v>
          </cell>
          <cell r="E5070">
            <v>3011</v>
          </cell>
          <cell r="F5070" t="str">
            <v>Buxted CofE Primary School</v>
          </cell>
          <cell r="G5070" t="str">
            <v>Maintained</v>
          </cell>
          <cell r="H5070" t="str">
            <v>Voluntary controlled school</v>
          </cell>
          <cell r="I5070">
            <v>16080</v>
          </cell>
          <cell r="J5070">
            <v>28676.699999999997</v>
          </cell>
        </row>
        <row r="5071">
          <cell r="B5071">
            <v>8453012</v>
          </cell>
          <cell r="C5071">
            <v>845</v>
          </cell>
          <cell r="D5071" t="str">
            <v>East Sussex</v>
          </cell>
          <cell r="E5071">
            <v>3012</v>
          </cell>
          <cell r="F5071" t="str">
            <v>Catsfield Church of England Primary School</v>
          </cell>
          <cell r="G5071" t="str">
            <v>Maintained</v>
          </cell>
          <cell r="H5071" t="str">
            <v>Voluntary controlled school</v>
          </cell>
          <cell r="I5071">
            <v>9856</v>
          </cell>
          <cell r="J5071">
            <v>17117.099999999999</v>
          </cell>
        </row>
        <row r="5072">
          <cell r="B5072">
            <v>8453013</v>
          </cell>
          <cell r="C5072">
            <v>845</v>
          </cell>
          <cell r="D5072" t="str">
            <v>East Sussex</v>
          </cell>
          <cell r="E5072">
            <v>3013</v>
          </cell>
          <cell r="F5072" t="str">
            <v>Chailey St Peter's Church of England Primary School</v>
          </cell>
          <cell r="G5072" t="str">
            <v>Maintained</v>
          </cell>
          <cell r="H5072" t="str">
            <v>Voluntary controlled school</v>
          </cell>
          <cell r="I5072">
            <v>10115</v>
          </cell>
          <cell r="J5072">
            <v>15560.999999999998</v>
          </cell>
        </row>
        <row r="5073">
          <cell r="B5073">
            <v>8453015</v>
          </cell>
          <cell r="C5073">
            <v>845</v>
          </cell>
          <cell r="D5073" t="str">
            <v>East Sussex</v>
          </cell>
          <cell r="E5073">
            <v>3015</v>
          </cell>
          <cell r="F5073" t="str">
            <v>Cross-in-Hand Church of England Primary School</v>
          </cell>
          <cell r="G5073" t="str">
            <v>Maintained</v>
          </cell>
          <cell r="H5073" t="str">
            <v>Voluntary controlled school</v>
          </cell>
          <cell r="I5073">
            <v>25935</v>
          </cell>
          <cell r="J5073">
            <v>46238.399999999994</v>
          </cell>
        </row>
        <row r="5074">
          <cell r="B5074">
            <v>8453016</v>
          </cell>
          <cell r="C5074">
            <v>845</v>
          </cell>
          <cell r="D5074" t="str">
            <v>East Sussex</v>
          </cell>
          <cell r="E5074">
            <v>3016</v>
          </cell>
          <cell r="F5074" t="str">
            <v>Crowhurst CofE Primary School</v>
          </cell>
          <cell r="G5074" t="str">
            <v>Maintained</v>
          </cell>
          <cell r="H5074" t="str">
            <v>Voluntary controlled school</v>
          </cell>
          <cell r="I5074">
            <v>5836</v>
          </cell>
          <cell r="J5074">
            <v>9558.9</v>
          </cell>
        </row>
        <row r="5075">
          <cell r="B5075">
            <v>8453017</v>
          </cell>
          <cell r="C5075">
            <v>845</v>
          </cell>
          <cell r="D5075" t="str">
            <v>East Sussex</v>
          </cell>
          <cell r="E5075">
            <v>3017</v>
          </cell>
          <cell r="F5075" t="str">
            <v>Dallington Church of England Primary School</v>
          </cell>
          <cell r="G5075" t="str">
            <v>Maintained</v>
          </cell>
          <cell r="H5075" t="str">
            <v>Voluntary controlled school</v>
          </cell>
          <cell r="I5075">
            <v>11282</v>
          </cell>
          <cell r="J5075">
            <v>17784</v>
          </cell>
        </row>
        <row r="5076">
          <cell r="B5076">
            <v>8453018</v>
          </cell>
          <cell r="C5076">
            <v>845</v>
          </cell>
          <cell r="D5076" t="str">
            <v>East Sussex</v>
          </cell>
          <cell r="E5076">
            <v>3018</v>
          </cell>
          <cell r="F5076" t="str">
            <v>Danehill Church of England Primary School</v>
          </cell>
          <cell r="G5076" t="str">
            <v>Maintained</v>
          </cell>
          <cell r="H5076" t="str">
            <v>Voluntary controlled school</v>
          </cell>
          <cell r="I5076">
            <v>9078</v>
          </cell>
          <cell r="J5076">
            <v>15783.3</v>
          </cell>
        </row>
        <row r="5077">
          <cell r="B5077">
            <v>8453019</v>
          </cell>
          <cell r="C5077">
            <v>845</v>
          </cell>
          <cell r="D5077" t="str">
            <v>East Sussex</v>
          </cell>
          <cell r="E5077">
            <v>3019</v>
          </cell>
          <cell r="F5077" t="str">
            <v>Ditchling (St Margaret's) Church of England Primary School</v>
          </cell>
          <cell r="G5077" t="str">
            <v>Maintained</v>
          </cell>
          <cell r="H5077" t="str">
            <v>Voluntary controlled school</v>
          </cell>
          <cell r="I5077">
            <v>13357</v>
          </cell>
          <cell r="J5077">
            <v>22452.3</v>
          </cell>
        </row>
        <row r="5078">
          <cell r="B5078">
            <v>8453022</v>
          </cell>
          <cell r="C5078">
            <v>845</v>
          </cell>
          <cell r="D5078" t="str">
            <v>East Sussex</v>
          </cell>
          <cell r="E5078">
            <v>3022</v>
          </cell>
          <cell r="F5078" t="str">
            <v>East Hoathly CofE Primary School</v>
          </cell>
          <cell r="G5078" t="str">
            <v>Maintained</v>
          </cell>
          <cell r="H5078" t="str">
            <v>Voluntary controlled school</v>
          </cell>
          <cell r="I5078">
            <v>8559</v>
          </cell>
          <cell r="J5078">
            <v>13337.999999999998</v>
          </cell>
        </row>
        <row r="5079">
          <cell r="B5079">
            <v>8453023</v>
          </cell>
          <cell r="C5079">
            <v>845</v>
          </cell>
          <cell r="D5079" t="str">
            <v>East Sussex</v>
          </cell>
          <cell r="E5079">
            <v>3023</v>
          </cell>
          <cell r="F5079" t="str">
            <v>Etchingham Church of England Primary School</v>
          </cell>
          <cell r="G5079" t="str">
            <v>Maintained</v>
          </cell>
          <cell r="H5079" t="str">
            <v>Voluntary controlled school</v>
          </cell>
          <cell r="I5079">
            <v>10504</v>
          </cell>
          <cell r="J5079">
            <v>17339.399999999998</v>
          </cell>
        </row>
        <row r="5080">
          <cell r="B5080">
            <v>8453026</v>
          </cell>
          <cell r="C5080">
            <v>845</v>
          </cell>
          <cell r="D5080" t="str">
            <v>East Sussex</v>
          </cell>
          <cell r="E5080">
            <v>3026</v>
          </cell>
          <cell r="F5080" t="str">
            <v>Fletching Church of England Primary School</v>
          </cell>
          <cell r="G5080" t="str">
            <v>Maintained</v>
          </cell>
          <cell r="H5080" t="str">
            <v>Voluntary controlled school</v>
          </cell>
          <cell r="I5080">
            <v>5317</v>
          </cell>
          <cell r="J5080">
            <v>10225.799999999999</v>
          </cell>
        </row>
        <row r="5081">
          <cell r="B5081">
            <v>8453028</v>
          </cell>
          <cell r="C5081">
            <v>845</v>
          </cell>
          <cell r="D5081" t="str">
            <v>East Sussex</v>
          </cell>
          <cell r="E5081">
            <v>3028</v>
          </cell>
          <cell r="F5081" t="str">
            <v>Forest Row Church of England Primary School</v>
          </cell>
          <cell r="G5081" t="str">
            <v>Maintained</v>
          </cell>
          <cell r="H5081" t="str">
            <v>Voluntary controlled school</v>
          </cell>
          <cell r="I5081">
            <v>11671</v>
          </cell>
          <cell r="J5081">
            <v>18228.599999999999</v>
          </cell>
        </row>
        <row r="5082">
          <cell r="B5082">
            <v>8453029</v>
          </cell>
          <cell r="C5082">
            <v>845</v>
          </cell>
          <cell r="D5082" t="str">
            <v>East Sussex</v>
          </cell>
          <cell r="E5082">
            <v>3029</v>
          </cell>
          <cell r="F5082" t="str">
            <v>Frant Church of England Primary School</v>
          </cell>
          <cell r="G5082" t="str">
            <v>Maintained</v>
          </cell>
          <cell r="H5082" t="str">
            <v>Voluntary controlled school</v>
          </cell>
          <cell r="I5082">
            <v>10374</v>
          </cell>
          <cell r="J5082">
            <v>17784</v>
          </cell>
        </row>
        <row r="5083">
          <cell r="B5083">
            <v>8453032</v>
          </cell>
          <cell r="C5083">
            <v>845</v>
          </cell>
          <cell r="D5083" t="str">
            <v>East Sussex</v>
          </cell>
          <cell r="E5083">
            <v>3032</v>
          </cell>
          <cell r="F5083" t="str">
            <v>Herstmonceux Church of England Primary School</v>
          </cell>
          <cell r="G5083" t="str">
            <v>Maintained</v>
          </cell>
          <cell r="H5083" t="str">
            <v>Voluntary controlled school</v>
          </cell>
          <cell r="I5083">
            <v>15432</v>
          </cell>
          <cell r="J5083">
            <v>22230</v>
          </cell>
        </row>
        <row r="5084">
          <cell r="B5084">
            <v>8453033</v>
          </cell>
          <cell r="C5084">
            <v>845</v>
          </cell>
          <cell r="D5084" t="str">
            <v>East Sussex</v>
          </cell>
          <cell r="E5084">
            <v>3033</v>
          </cell>
          <cell r="F5084" t="str">
            <v>High Hurstwood Church of England Primary School</v>
          </cell>
          <cell r="G5084" t="str">
            <v>Maintained</v>
          </cell>
          <cell r="H5084" t="str">
            <v>Voluntary controlled school</v>
          </cell>
          <cell r="I5084">
            <v>10374</v>
          </cell>
          <cell r="J5084">
            <v>18673.199999999997</v>
          </cell>
        </row>
        <row r="5085">
          <cell r="B5085">
            <v>8453035</v>
          </cell>
          <cell r="C5085">
            <v>845</v>
          </cell>
          <cell r="D5085" t="str">
            <v>East Sussex</v>
          </cell>
          <cell r="E5085">
            <v>3035</v>
          </cell>
          <cell r="F5085" t="str">
            <v>Hurst Green Church of England Primary School and Nursery</v>
          </cell>
          <cell r="G5085" t="str">
            <v>Maintained</v>
          </cell>
          <cell r="H5085" t="str">
            <v>Voluntary controlled school</v>
          </cell>
          <cell r="I5085">
            <v>10634</v>
          </cell>
          <cell r="J5085">
            <v>17561.699999999997</v>
          </cell>
        </row>
        <row r="5086">
          <cell r="B5086">
            <v>8453040</v>
          </cell>
          <cell r="C5086">
            <v>845</v>
          </cell>
          <cell r="D5086" t="str">
            <v>East Sussex</v>
          </cell>
          <cell r="E5086">
            <v>3040</v>
          </cell>
          <cell r="F5086" t="str">
            <v>South Malling CofE Primary and Nursery School</v>
          </cell>
          <cell r="G5086" t="str">
            <v>Maintained</v>
          </cell>
          <cell r="H5086" t="str">
            <v>Voluntary controlled school</v>
          </cell>
          <cell r="I5086">
            <v>14005</v>
          </cell>
          <cell r="J5086">
            <v>23341.5</v>
          </cell>
        </row>
        <row r="5087">
          <cell r="B5087">
            <v>8453041</v>
          </cell>
          <cell r="C5087">
            <v>845</v>
          </cell>
          <cell r="D5087" t="str">
            <v>East Sussex</v>
          </cell>
          <cell r="E5087">
            <v>3041</v>
          </cell>
          <cell r="F5087" t="str">
            <v>Southover CofE Primary School</v>
          </cell>
          <cell r="G5087" t="str">
            <v>Maintained</v>
          </cell>
          <cell r="H5087" t="str">
            <v>Voluntary controlled school</v>
          </cell>
          <cell r="I5087">
            <v>23731</v>
          </cell>
          <cell r="J5087">
            <v>41125.5</v>
          </cell>
        </row>
        <row r="5088">
          <cell r="B5088">
            <v>8453042</v>
          </cell>
          <cell r="C5088">
            <v>845</v>
          </cell>
          <cell r="D5088" t="str">
            <v>East Sussex</v>
          </cell>
          <cell r="E5088">
            <v>3042</v>
          </cell>
          <cell r="F5088" t="str">
            <v>Bonners CofE School</v>
          </cell>
          <cell r="G5088" t="str">
            <v>Maintained</v>
          </cell>
          <cell r="H5088" t="str">
            <v>Voluntary controlled school</v>
          </cell>
          <cell r="I5088">
            <v>10764</v>
          </cell>
          <cell r="J5088">
            <v>18006.3</v>
          </cell>
        </row>
        <row r="5089">
          <cell r="B5089">
            <v>8453043</v>
          </cell>
          <cell r="C5089">
            <v>845</v>
          </cell>
          <cell r="D5089" t="str">
            <v>East Sussex</v>
          </cell>
          <cell r="E5089">
            <v>3043</v>
          </cell>
          <cell r="F5089" t="str">
            <v>Mayfield Church of England Primary School</v>
          </cell>
          <cell r="G5089" t="str">
            <v>Maintained</v>
          </cell>
          <cell r="H5089" t="str">
            <v>Voluntary controlled school</v>
          </cell>
          <cell r="I5089">
            <v>16080</v>
          </cell>
          <cell r="J5089">
            <v>25564.499999999996</v>
          </cell>
        </row>
        <row r="5090">
          <cell r="B5090">
            <v>8453045</v>
          </cell>
          <cell r="C5090">
            <v>845</v>
          </cell>
          <cell r="D5090" t="str">
            <v>East Sussex</v>
          </cell>
          <cell r="E5090">
            <v>3045</v>
          </cell>
          <cell r="F5090" t="str">
            <v>Netherfield CofE Primary School</v>
          </cell>
          <cell r="G5090" t="str">
            <v>Maintained</v>
          </cell>
          <cell r="H5090" t="str">
            <v>Voluntary controlled school</v>
          </cell>
          <cell r="I5090">
            <v>12838</v>
          </cell>
          <cell r="J5090">
            <v>22230</v>
          </cell>
        </row>
        <row r="5091">
          <cell r="B5091">
            <v>8453046</v>
          </cell>
          <cell r="C5091">
            <v>845</v>
          </cell>
          <cell r="D5091" t="str">
            <v>East Sussex</v>
          </cell>
          <cell r="E5091">
            <v>3046</v>
          </cell>
          <cell r="F5091" t="str">
            <v>Ninfield Church of England Primary School</v>
          </cell>
          <cell r="G5091" t="str">
            <v>Maintained</v>
          </cell>
          <cell r="H5091" t="str">
            <v>Voluntary controlled school</v>
          </cell>
          <cell r="I5091">
            <v>12060</v>
          </cell>
          <cell r="J5091">
            <v>21563.1</v>
          </cell>
        </row>
        <row r="5092">
          <cell r="B5092">
            <v>8453047</v>
          </cell>
          <cell r="C5092">
            <v>845</v>
          </cell>
          <cell r="D5092" t="str">
            <v>East Sussex</v>
          </cell>
          <cell r="E5092">
            <v>3047</v>
          </cell>
          <cell r="F5092" t="str">
            <v>Northiam Church of England Primary School</v>
          </cell>
          <cell r="G5092" t="str">
            <v>Maintained</v>
          </cell>
          <cell r="H5092" t="str">
            <v>Voluntary controlled school</v>
          </cell>
          <cell r="I5092">
            <v>5706</v>
          </cell>
          <cell r="J5092">
            <v>13560.3</v>
          </cell>
        </row>
        <row r="5093">
          <cell r="B5093">
            <v>8453048</v>
          </cell>
          <cell r="C5093">
            <v>845</v>
          </cell>
          <cell r="D5093" t="str">
            <v>East Sussex</v>
          </cell>
          <cell r="E5093">
            <v>3048</v>
          </cell>
          <cell r="F5093" t="str">
            <v>Nutley Church of England Primary School</v>
          </cell>
          <cell r="G5093" t="str">
            <v>Maintained</v>
          </cell>
          <cell r="H5093" t="str">
            <v>Voluntary controlled school</v>
          </cell>
          <cell r="I5093">
            <v>9467</v>
          </cell>
          <cell r="J5093">
            <v>12226.499999999998</v>
          </cell>
        </row>
        <row r="5094">
          <cell r="B5094">
            <v>8453049</v>
          </cell>
          <cell r="C5094">
            <v>845</v>
          </cell>
          <cell r="D5094" t="str">
            <v>East Sussex</v>
          </cell>
          <cell r="E5094">
            <v>3049</v>
          </cell>
          <cell r="F5094" t="str">
            <v>Peasmarsh Church of England Primary School</v>
          </cell>
          <cell r="G5094" t="str">
            <v>Maintained</v>
          </cell>
          <cell r="H5094" t="str">
            <v>Voluntary controlled school</v>
          </cell>
          <cell r="I5094">
            <v>8818</v>
          </cell>
          <cell r="J5094">
            <v>12004.199999999999</v>
          </cell>
        </row>
        <row r="5095">
          <cell r="B5095">
            <v>8453050</v>
          </cell>
          <cell r="C5095">
            <v>845</v>
          </cell>
          <cell r="D5095" t="str">
            <v>East Sussex</v>
          </cell>
          <cell r="E5095">
            <v>3050</v>
          </cell>
          <cell r="F5095" t="str">
            <v>Pevensey and Westham CofE Primary School</v>
          </cell>
          <cell r="G5095" t="str">
            <v>Maintained</v>
          </cell>
          <cell r="H5095" t="str">
            <v>Voluntary controlled school</v>
          </cell>
          <cell r="I5095">
            <v>41626</v>
          </cell>
          <cell r="J5095">
            <v>66023.099999999991</v>
          </cell>
        </row>
        <row r="5096">
          <cell r="B5096">
            <v>8453051</v>
          </cell>
          <cell r="C5096">
            <v>845</v>
          </cell>
          <cell r="D5096" t="str">
            <v>East Sussex</v>
          </cell>
          <cell r="E5096">
            <v>3051</v>
          </cell>
          <cell r="F5096" t="str">
            <v>St Michael's Church of England Primary School</v>
          </cell>
          <cell r="G5096" t="str">
            <v>Maintained</v>
          </cell>
          <cell r="H5096" t="str">
            <v>Voluntary controlled school</v>
          </cell>
          <cell r="I5096">
            <v>7522</v>
          </cell>
          <cell r="J5096">
            <v>13337.999999999998</v>
          </cell>
        </row>
        <row r="5097">
          <cell r="B5097">
            <v>8453055</v>
          </cell>
          <cell r="C5097">
            <v>845</v>
          </cell>
          <cell r="D5097" t="str">
            <v>East Sussex</v>
          </cell>
          <cell r="E5097">
            <v>3055</v>
          </cell>
          <cell r="F5097" t="str">
            <v>Salehurst Church of England Primary School</v>
          </cell>
          <cell r="G5097" t="str">
            <v>Maintained</v>
          </cell>
          <cell r="H5097" t="str">
            <v>Voluntary controlled school</v>
          </cell>
          <cell r="I5097">
            <v>17766</v>
          </cell>
          <cell r="J5097">
            <v>26009.1</v>
          </cell>
        </row>
        <row r="5098">
          <cell r="B5098">
            <v>8453062</v>
          </cell>
          <cell r="C5098">
            <v>845</v>
          </cell>
          <cell r="D5098" t="str">
            <v>East Sussex</v>
          </cell>
          <cell r="E5098">
            <v>3062</v>
          </cell>
          <cell r="F5098" t="str">
            <v>Stonegate Church of England Primary School</v>
          </cell>
          <cell r="G5098" t="str">
            <v>Maintained</v>
          </cell>
          <cell r="H5098" t="str">
            <v>Voluntary controlled school</v>
          </cell>
          <cell r="I5098">
            <v>9596</v>
          </cell>
          <cell r="J5098">
            <v>16227.9</v>
          </cell>
        </row>
        <row r="5099">
          <cell r="B5099">
            <v>8453063</v>
          </cell>
          <cell r="C5099">
            <v>845</v>
          </cell>
          <cell r="D5099" t="str">
            <v>East Sussex</v>
          </cell>
          <cell r="E5099">
            <v>3063</v>
          </cell>
          <cell r="F5099" t="str">
            <v>Ticehurst and Flimwell Church of England Primary School</v>
          </cell>
          <cell r="G5099" t="str">
            <v>Maintained</v>
          </cell>
          <cell r="H5099" t="str">
            <v>Voluntary controlled school</v>
          </cell>
          <cell r="I5099">
            <v>7911</v>
          </cell>
          <cell r="J5099">
            <v>12004.199999999999</v>
          </cell>
        </row>
        <row r="5100">
          <cell r="B5100">
            <v>8453068</v>
          </cell>
          <cell r="C5100">
            <v>845</v>
          </cell>
          <cell r="D5100" t="str">
            <v>East Sussex</v>
          </cell>
          <cell r="E5100">
            <v>3068</v>
          </cell>
          <cell r="F5100" t="str">
            <v>Firle Church of England Primary School</v>
          </cell>
          <cell r="G5100" t="str">
            <v>Maintained</v>
          </cell>
          <cell r="H5100" t="str">
            <v>Voluntary controlled school</v>
          </cell>
          <cell r="I5100">
            <v>5577</v>
          </cell>
          <cell r="J5100">
            <v>8002.7999999999993</v>
          </cell>
        </row>
        <row r="5101">
          <cell r="B5101">
            <v>8453071</v>
          </cell>
          <cell r="C5101">
            <v>845</v>
          </cell>
          <cell r="D5101" t="str">
            <v>East Sussex</v>
          </cell>
          <cell r="E5101">
            <v>3071</v>
          </cell>
          <cell r="F5101" t="str">
            <v>Five Ashes CofE Primary School</v>
          </cell>
          <cell r="G5101" t="str">
            <v>Maintained</v>
          </cell>
          <cell r="H5101" t="str">
            <v>Voluntary controlled school</v>
          </cell>
          <cell r="I5101">
            <v>6484</v>
          </cell>
          <cell r="J5101">
            <v>9114.2999999999993</v>
          </cell>
        </row>
        <row r="5102">
          <cell r="B5102">
            <v>8453072</v>
          </cell>
          <cell r="C5102">
            <v>845</v>
          </cell>
          <cell r="D5102" t="str">
            <v>East Sussex</v>
          </cell>
          <cell r="E5102">
            <v>3072</v>
          </cell>
          <cell r="F5102" t="str">
            <v>Icklesham Church of England Primary School</v>
          </cell>
          <cell r="G5102" t="str">
            <v>Maintained</v>
          </cell>
          <cell r="H5102" t="str">
            <v>Voluntary controlled school</v>
          </cell>
          <cell r="I5102">
            <v>9207</v>
          </cell>
          <cell r="J5102">
            <v>13115.699999999999</v>
          </cell>
        </row>
        <row r="5103">
          <cell r="B5103">
            <v>8453074</v>
          </cell>
          <cell r="C5103">
            <v>845</v>
          </cell>
          <cell r="D5103" t="str">
            <v>East Sussex</v>
          </cell>
          <cell r="E5103">
            <v>3074</v>
          </cell>
          <cell r="F5103" t="str">
            <v>Newick Church of England Primary School</v>
          </cell>
          <cell r="G5103" t="str">
            <v>Maintained</v>
          </cell>
          <cell r="H5103" t="str">
            <v>Voluntary controlled school</v>
          </cell>
          <cell r="I5103">
            <v>19970</v>
          </cell>
          <cell r="J5103">
            <v>32233.499999999996</v>
          </cell>
        </row>
        <row r="5104">
          <cell r="B5104">
            <v>8453076</v>
          </cell>
          <cell r="C5104">
            <v>845</v>
          </cell>
          <cell r="D5104" t="str">
            <v>East Sussex</v>
          </cell>
          <cell r="E5104">
            <v>3076</v>
          </cell>
          <cell r="F5104" t="str">
            <v>Bodiam Church of England Primary School</v>
          </cell>
          <cell r="G5104" t="str">
            <v>Maintained</v>
          </cell>
          <cell r="H5104" t="str">
            <v>Voluntary controlled school</v>
          </cell>
          <cell r="I5104">
            <v>7911</v>
          </cell>
          <cell r="J5104">
            <v>12004.199999999999</v>
          </cell>
        </row>
        <row r="5105">
          <cell r="B5105">
            <v>8453077</v>
          </cell>
          <cell r="C5105">
            <v>845</v>
          </cell>
          <cell r="D5105" t="str">
            <v>East Sussex</v>
          </cell>
          <cell r="E5105">
            <v>3077</v>
          </cell>
          <cell r="F5105" t="str">
            <v>Iford and Kingston Church of England Primary School</v>
          </cell>
          <cell r="G5105" t="str">
            <v>Maintained</v>
          </cell>
          <cell r="H5105" t="str">
            <v>Voluntary controlled school</v>
          </cell>
          <cell r="I5105">
            <v>13746</v>
          </cell>
          <cell r="J5105">
            <v>24897.599999999999</v>
          </cell>
        </row>
        <row r="5106">
          <cell r="B5106">
            <v>8453080</v>
          </cell>
          <cell r="C5106">
            <v>845</v>
          </cell>
          <cell r="D5106" t="str">
            <v>East Sussex</v>
          </cell>
          <cell r="E5106">
            <v>3080</v>
          </cell>
          <cell r="F5106" t="str">
            <v>Staplecross Methodist Primary School</v>
          </cell>
          <cell r="G5106" t="str">
            <v>Maintained</v>
          </cell>
          <cell r="H5106" t="str">
            <v>Voluntary controlled school</v>
          </cell>
          <cell r="I5106">
            <v>6873</v>
          </cell>
          <cell r="J5106">
            <v>8892</v>
          </cell>
        </row>
        <row r="5107">
          <cell r="B5107">
            <v>8453081</v>
          </cell>
          <cell r="C5107">
            <v>845</v>
          </cell>
          <cell r="D5107" t="str">
            <v>East Sussex</v>
          </cell>
          <cell r="E5107">
            <v>3081</v>
          </cell>
          <cell r="F5107" t="str">
            <v>Wadhurst CofE Primary School</v>
          </cell>
          <cell r="G5107" t="str">
            <v>Maintained</v>
          </cell>
          <cell r="H5107" t="str">
            <v>Voluntary controlled school</v>
          </cell>
          <cell r="I5107">
            <v>22305</v>
          </cell>
          <cell r="J5107">
            <v>34234.199999999997</v>
          </cell>
        </row>
        <row r="5108">
          <cell r="B5108">
            <v>8453092</v>
          </cell>
          <cell r="C5108">
            <v>845</v>
          </cell>
          <cell r="D5108" t="str">
            <v>East Sussex</v>
          </cell>
          <cell r="E5108">
            <v>3092</v>
          </cell>
          <cell r="F5108" t="str">
            <v>St Andrew's Church of England Infants School</v>
          </cell>
          <cell r="G5108" t="str">
            <v>Maintained</v>
          </cell>
          <cell r="H5108" t="str">
            <v>Voluntary controlled school</v>
          </cell>
          <cell r="I5108">
            <v>54723</v>
          </cell>
          <cell r="J5108">
            <v>84918.599999999991</v>
          </cell>
        </row>
        <row r="5109">
          <cell r="B5109">
            <v>8463304</v>
          </cell>
          <cell r="C5109">
            <v>846</v>
          </cell>
          <cell r="D5109" t="str">
            <v>Brighton and Hove</v>
          </cell>
          <cell r="E5109">
            <v>3304</v>
          </cell>
          <cell r="F5109" t="str">
            <v>St Margaret's CofE Primary School, Rottingdean</v>
          </cell>
          <cell r="G5109" t="str">
            <v>Maintained</v>
          </cell>
          <cell r="H5109" t="str">
            <v>Voluntary aided school</v>
          </cell>
          <cell r="I5109">
            <v>13098</v>
          </cell>
          <cell r="J5109">
            <v>20229.3</v>
          </cell>
        </row>
        <row r="5110">
          <cell r="B5110">
            <v>8463305</v>
          </cell>
          <cell r="C5110">
            <v>846</v>
          </cell>
          <cell r="D5110" t="str">
            <v>Brighton and Hove</v>
          </cell>
          <cell r="E5110">
            <v>3305</v>
          </cell>
          <cell r="F5110" t="str">
            <v>St Bartholomew's CofE Primary School</v>
          </cell>
          <cell r="G5110" t="str">
            <v>Maintained</v>
          </cell>
          <cell r="H5110" t="str">
            <v>Voluntary aided school</v>
          </cell>
          <cell r="I5110">
            <v>8948</v>
          </cell>
          <cell r="J5110">
            <v>12671.099999999999</v>
          </cell>
        </row>
        <row r="5111">
          <cell r="B5111">
            <v>8463308</v>
          </cell>
          <cell r="C5111">
            <v>846</v>
          </cell>
          <cell r="D5111" t="str">
            <v>Brighton and Hove</v>
          </cell>
          <cell r="E5111">
            <v>3308</v>
          </cell>
          <cell r="F5111" t="str">
            <v>St Martin's CofE Primary School</v>
          </cell>
          <cell r="G5111" t="str">
            <v>Maintained</v>
          </cell>
          <cell r="H5111" t="str">
            <v>Voluntary aided school</v>
          </cell>
          <cell r="I5111">
            <v>8948</v>
          </cell>
          <cell r="J5111">
            <v>13337.999999999998</v>
          </cell>
        </row>
        <row r="5112">
          <cell r="B5112">
            <v>8463311</v>
          </cell>
          <cell r="C5112">
            <v>846</v>
          </cell>
          <cell r="D5112" t="str">
            <v>Brighton and Hove</v>
          </cell>
          <cell r="E5112">
            <v>3311</v>
          </cell>
          <cell r="F5112" t="str">
            <v>St John the Baptist Catholic Primary School</v>
          </cell>
          <cell r="G5112" t="str">
            <v>Maintained</v>
          </cell>
          <cell r="H5112" t="str">
            <v>Voluntary aided school</v>
          </cell>
          <cell r="I5112">
            <v>13098</v>
          </cell>
          <cell r="J5112">
            <v>18228.599999999999</v>
          </cell>
        </row>
        <row r="5113">
          <cell r="B5113">
            <v>8463313</v>
          </cell>
          <cell r="C5113">
            <v>846</v>
          </cell>
          <cell r="D5113" t="str">
            <v>Brighton and Hove</v>
          </cell>
          <cell r="E5113">
            <v>3313</v>
          </cell>
          <cell r="F5113" t="str">
            <v>St Mary Magdalen Catholic Primary School</v>
          </cell>
          <cell r="G5113" t="str">
            <v>Maintained</v>
          </cell>
          <cell r="H5113" t="str">
            <v>Voluntary aided school</v>
          </cell>
          <cell r="I5113">
            <v>10893</v>
          </cell>
          <cell r="J5113">
            <v>14449.499999999998</v>
          </cell>
        </row>
        <row r="5114">
          <cell r="B5114">
            <v>8463314</v>
          </cell>
          <cell r="C5114">
            <v>846</v>
          </cell>
          <cell r="D5114" t="str">
            <v>Brighton and Hove</v>
          </cell>
          <cell r="E5114">
            <v>3314</v>
          </cell>
          <cell r="F5114" t="str">
            <v>St Joseph's Catholic Primary School</v>
          </cell>
          <cell r="G5114" t="str">
            <v>Maintained</v>
          </cell>
          <cell r="H5114" t="str">
            <v>Voluntary aided school</v>
          </cell>
          <cell r="I5114">
            <v>4928</v>
          </cell>
          <cell r="J5114">
            <v>6446.7</v>
          </cell>
        </row>
        <row r="5115">
          <cell r="B5115">
            <v>8463315</v>
          </cell>
          <cell r="C5115">
            <v>846</v>
          </cell>
          <cell r="D5115" t="str">
            <v>Brighton and Hove</v>
          </cell>
          <cell r="E5115">
            <v>3315</v>
          </cell>
          <cell r="F5115" t="str">
            <v>St Paul's CofE Primary School</v>
          </cell>
          <cell r="G5115" t="str">
            <v>Maintained</v>
          </cell>
          <cell r="H5115" t="str">
            <v>Voluntary aided school</v>
          </cell>
          <cell r="I5115">
            <v>16858</v>
          </cell>
          <cell r="J5115">
            <v>26231.399999999998</v>
          </cell>
        </row>
        <row r="5116">
          <cell r="B5116">
            <v>8463316</v>
          </cell>
          <cell r="C5116">
            <v>846</v>
          </cell>
          <cell r="D5116" t="str">
            <v>Brighton and Hove</v>
          </cell>
          <cell r="E5116">
            <v>3316</v>
          </cell>
          <cell r="F5116" t="str">
            <v>Our Lady of Lourdes RC School</v>
          </cell>
          <cell r="G5116" t="str">
            <v>Maintained</v>
          </cell>
          <cell r="H5116" t="str">
            <v>Voluntary aided school</v>
          </cell>
          <cell r="I5116">
            <v>15043</v>
          </cell>
          <cell r="J5116">
            <v>27120.6</v>
          </cell>
        </row>
        <row r="5117">
          <cell r="B5117">
            <v>8463317</v>
          </cell>
          <cell r="C5117">
            <v>846</v>
          </cell>
          <cell r="D5117" t="str">
            <v>Brighton and Hove</v>
          </cell>
          <cell r="E5117">
            <v>3317</v>
          </cell>
          <cell r="F5117" t="str">
            <v>St Mark's CofE Primary School</v>
          </cell>
          <cell r="G5117" t="str">
            <v>Maintained</v>
          </cell>
          <cell r="H5117" t="str">
            <v>Voluntary aided school</v>
          </cell>
          <cell r="I5117">
            <v>5447</v>
          </cell>
          <cell r="J5117">
            <v>7335.9</v>
          </cell>
        </row>
        <row r="5118">
          <cell r="B5118">
            <v>8463318</v>
          </cell>
          <cell r="C5118">
            <v>846</v>
          </cell>
          <cell r="D5118" t="str">
            <v>Brighton and Hove</v>
          </cell>
          <cell r="E5118">
            <v>3318</v>
          </cell>
          <cell r="F5118" t="str">
            <v>St Bernadette's Catholic Primary School</v>
          </cell>
          <cell r="G5118" t="str">
            <v>Maintained</v>
          </cell>
          <cell r="H5118" t="str">
            <v>Voluntary aided school</v>
          </cell>
          <cell r="I5118">
            <v>17636</v>
          </cell>
          <cell r="J5118">
            <v>27787.499999999996</v>
          </cell>
        </row>
        <row r="5119">
          <cell r="B5119">
            <v>8453320</v>
          </cell>
          <cell r="C5119">
            <v>845</v>
          </cell>
          <cell r="D5119" t="str">
            <v>East Sussex</v>
          </cell>
          <cell r="E5119">
            <v>3320</v>
          </cell>
          <cell r="F5119" t="str">
            <v>Blackboys Church of England Primary School</v>
          </cell>
          <cell r="G5119" t="str">
            <v>Maintained</v>
          </cell>
          <cell r="H5119" t="str">
            <v>Voluntary aided school</v>
          </cell>
          <cell r="I5119">
            <v>11412</v>
          </cell>
          <cell r="J5119">
            <v>19340.099999999999</v>
          </cell>
        </row>
        <row r="5120">
          <cell r="B5120">
            <v>8453322</v>
          </cell>
          <cell r="C5120">
            <v>845</v>
          </cell>
          <cell r="D5120" t="str">
            <v>East Sussex</v>
          </cell>
          <cell r="E5120">
            <v>3322</v>
          </cell>
          <cell r="F5120" t="str">
            <v>St John's Church of England Primary School</v>
          </cell>
          <cell r="G5120" t="str">
            <v>Maintained</v>
          </cell>
          <cell r="H5120" t="str">
            <v>Voluntary aided school</v>
          </cell>
          <cell r="I5120">
            <v>22045</v>
          </cell>
          <cell r="J5120">
            <v>32900.399999999994</v>
          </cell>
        </row>
        <row r="5121">
          <cell r="B5121">
            <v>8453323</v>
          </cell>
          <cell r="C5121">
            <v>845</v>
          </cell>
          <cell r="D5121" t="str">
            <v>East Sussex</v>
          </cell>
          <cell r="E5121">
            <v>3323</v>
          </cell>
          <cell r="F5121" t="str">
            <v>Framfield Church of England Primary School</v>
          </cell>
          <cell r="G5121" t="str">
            <v>Maintained</v>
          </cell>
          <cell r="H5121" t="str">
            <v>Voluntary aided school</v>
          </cell>
          <cell r="I5121">
            <v>7003</v>
          </cell>
          <cell r="J5121">
            <v>11559.599999999999</v>
          </cell>
        </row>
        <row r="5122">
          <cell r="B5122">
            <v>8453324</v>
          </cell>
          <cell r="C5122">
            <v>845</v>
          </cell>
          <cell r="D5122" t="str">
            <v>East Sussex</v>
          </cell>
          <cell r="E5122">
            <v>3324</v>
          </cell>
          <cell r="F5122" t="str">
            <v>Guestling Bradshaw Church of England Primary School</v>
          </cell>
          <cell r="G5122" t="str">
            <v>Maintained</v>
          </cell>
          <cell r="H5122" t="str">
            <v>Voluntary aided school</v>
          </cell>
          <cell r="I5122">
            <v>16080</v>
          </cell>
          <cell r="J5122">
            <v>23563.8</v>
          </cell>
        </row>
        <row r="5123">
          <cell r="B5123">
            <v>8453325</v>
          </cell>
          <cell r="C5123">
            <v>845</v>
          </cell>
          <cell r="D5123" t="str">
            <v>East Sussex</v>
          </cell>
          <cell r="E5123">
            <v>3325</v>
          </cell>
          <cell r="F5123" t="str">
            <v>St Mark's Church of England Primary School</v>
          </cell>
          <cell r="G5123" t="str">
            <v>Maintained</v>
          </cell>
          <cell r="H5123" t="str">
            <v>Voluntary aided school</v>
          </cell>
          <cell r="I5123">
            <v>8948</v>
          </cell>
          <cell r="J5123">
            <v>15560.999999999998</v>
          </cell>
        </row>
        <row r="5124">
          <cell r="B5124">
            <v>8453326</v>
          </cell>
          <cell r="C5124">
            <v>845</v>
          </cell>
          <cell r="D5124" t="str">
            <v>East Sussex</v>
          </cell>
          <cell r="E5124">
            <v>3326</v>
          </cell>
          <cell r="F5124" t="str">
            <v>St Mary the Virgin Church of England Primary School</v>
          </cell>
          <cell r="G5124" t="str">
            <v>Maintained</v>
          </cell>
          <cell r="H5124" t="str">
            <v>Voluntary aided school</v>
          </cell>
          <cell r="I5124">
            <v>7651</v>
          </cell>
          <cell r="J5124">
            <v>12671.099999999999</v>
          </cell>
        </row>
        <row r="5125">
          <cell r="B5125">
            <v>8453327</v>
          </cell>
          <cell r="C5125">
            <v>845</v>
          </cell>
          <cell r="D5125" t="str">
            <v>East Sussex</v>
          </cell>
          <cell r="E5125">
            <v>3327</v>
          </cell>
          <cell r="F5125" t="str">
            <v>All Saints' and St Richard's Church of England Primary School</v>
          </cell>
          <cell r="G5125" t="str">
            <v>Maintained</v>
          </cell>
          <cell r="H5125" t="str">
            <v>Voluntary aided school</v>
          </cell>
          <cell r="I5125">
            <v>8818</v>
          </cell>
          <cell r="J5125">
            <v>17784</v>
          </cell>
        </row>
        <row r="5126">
          <cell r="B5126">
            <v>8463328</v>
          </cell>
          <cell r="C5126">
            <v>846</v>
          </cell>
          <cell r="D5126" t="str">
            <v>Brighton and Hove</v>
          </cell>
          <cell r="E5126">
            <v>3328</v>
          </cell>
          <cell r="F5126" t="str">
            <v>Aldrington CofE Primary School</v>
          </cell>
          <cell r="G5126" t="str">
            <v>Maintained</v>
          </cell>
          <cell r="H5126" t="str">
            <v>Voluntary aided school</v>
          </cell>
          <cell r="I5126">
            <v>39292</v>
          </cell>
          <cell r="J5126">
            <v>68913</v>
          </cell>
        </row>
        <row r="5127">
          <cell r="B5127">
            <v>8463329</v>
          </cell>
          <cell r="C5127">
            <v>846</v>
          </cell>
          <cell r="D5127" t="str">
            <v>Brighton and Hove</v>
          </cell>
          <cell r="E5127">
            <v>3329</v>
          </cell>
          <cell r="F5127" t="str">
            <v>St Andrew's CofE (Aided) Primary School</v>
          </cell>
          <cell r="G5127" t="str">
            <v>Maintained</v>
          </cell>
          <cell r="H5127" t="str">
            <v>Voluntary aided school</v>
          </cell>
          <cell r="I5127">
            <v>52778</v>
          </cell>
          <cell r="J5127">
            <v>85807.799999999988</v>
          </cell>
        </row>
        <row r="5128">
          <cell r="B5128">
            <v>8453330</v>
          </cell>
          <cell r="C5128">
            <v>845</v>
          </cell>
          <cell r="D5128" t="str">
            <v>East Sussex</v>
          </cell>
          <cell r="E5128">
            <v>3330</v>
          </cell>
          <cell r="F5128" t="str">
            <v>Little Horsted Church of England Primary School</v>
          </cell>
          <cell r="G5128" t="str">
            <v>Maintained</v>
          </cell>
          <cell r="H5128" t="str">
            <v>Voluntary aided school</v>
          </cell>
          <cell r="I5128">
            <v>9726</v>
          </cell>
          <cell r="J5128">
            <v>10670.4</v>
          </cell>
        </row>
        <row r="5129">
          <cell r="B5129">
            <v>8453331</v>
          </cell>
          <cell r="C5129">
            <v>845</v>
          </cell>
          <cell r="D5129" t="str">
            <v>East Sussex</v>
          </cell>
          <cell r="E5129">
            <v>3331</v>
          </cell>
          <cell r="F5129" t="str">
            <v>Mark Cross Church of England Aided Primary School</v>
          </cell>
          <cell r="G5129" t="str">
            <v>Maintained</v>
          </cell>
          <cell r="H5129" t="str">
            <v>Voluntary aided school</v>
          </cell>
          <cell r="I5129">
            <v>10374</v>
          </cell>
          <cell r="J5129">
            <v>16005.599999999999</v>
          </cell>
        </row>
        <row r="5130">
          <cell r="B5130">
            <v>8453332</v>
          </cell>
          <cell r="C5130">
            <v>845</v>
          </cell>
          <cell r="D5130" t="str">
            <v>East Sussex</v>
          </cell>
          <cell r="E5130">
            <v>3332</v>
          </cell>
          <cell r="F5130" t="str">
            <v>Groombridge St Thomas' Church of England Primary School</v>
          </cell>
          <cell r="G5130" t="str">
            <v>Maintained</v>
          </cell>
          <cell r="H5130" t="str">
            <v>Voluntary aided school</v>
          </cell>
          <cell r="I5130">
            <v>18544</v>
          </cell>
          <cell r="J5130">
            <v>29121.3</v>
          </cell>
        </row>
        <row r="5131">
          <cell r="B5131">
            <v>8463333</v>
          </cell>
          <cell r="C5131">
            <v>846</v>
          </cell>
          <cell r="D5131" t="str">
            <v>Brighton and Hove</v>
          </cell>
          <cell r="E5131">
            <v>3333</v>
          </cell>
          <cell r="F5131" t="str">
            <v>St Nicolas CofE Primary School</v>
          </cell>
          <cell r="G5131" t="str">
            <v>Maintained</v>
          </cell>
          <cell r="H5131" t="str">
            <v>Voluntary aided school</v>
          </cell>
          <cell r="I5131">
            <v>30733</v>
          </cell>
          <cell r="J5131">
            <v>49128.299999999996</v>
          </cell>
        </row>
        <row r="5132">
          <cell r="B5132">
            <v>8453335</v>
          </cell>
          <cell r="C5132">
            <v>845</v>
          </cell>
          <cell r="D5132" t="str">
            <v>East Sussex</v>
          </cell>
          <cell r="E5132">
            <v>3335</v>
          </cell>
          <cell r="F5132" t="str">
            <v>Holy Cross Church of England Primary School</v>
          </cell>
          <cell r="G5132" t="str">
            <v>Maintained</v>
          </cell>
          <cell r="H5132" t="str">
            <v>Voluntary aided school</v>
          </cell>
          <cell r="I5132">
            <v>5447</v>
          </cell>
          <cell r="J5132">
            <v>9781.1999999999989</v>
          </cell>
        </row>
        <row r="5133">
          <cell r="B5133">
            <v>8453336</v>
          </cell>
          <cell r="C5133">
            <v>845</v>
          </cell>
          <cell r="D5133" t="str">
            <v>East Sussex</v>
          </cell>
          <cell r="E5133">
            <v>3336</v>
          </cell>
          <cell r="F5133" t="str">
            <v>St Thomas' Church of England Aided Primary School</v>
          </cell>
          <cell r="G5133" t="str">
            <v>Maintained</v>
          </cell>
          <cell r="H5133" t="str">
            <v>Voluntary aided school</v>
          </cell>
          <cell r="I5133">
            <v>11412</v>
          </cell>
          <cell r="J5133">
            <v>17117.099999999999</v>
          </cell>
        </row>
        <row r="5134">
          <cell r="B5134">
            <v>8453338</v>
          </cell>
          <cell r="C5134">
            <v>845</v>
          </cell>
          <cell r="D5134" t="str">
            <v>East Sussex</v>
          </cell>
          <cell r="E5134">
            <v>3338</v>
          </cell>
          <cell r="F5134" t="str">
            <v>St Peter and St Paul CofE Primary School</v>
          </cell>
          <cell r="G5134" t="str">
            <v>Maintained</v>
          </cell>
          <cell r="H5134" t="str">
            <v>Voluntary aided school</v>
          </cell>
          <cell r="I5134">
            <v>28788</v>
          </cell>
          <cell r="J5134">
            <v>49795.199999999997</v>
          </cell>
        </row>
        <row r="5135">
          <cell r="B5135">
            <v>8453339</v>
          </cell>
          <cell r="C5135">
            <v>845</v>
          </cell>
          <cell r="D5135" t="str">
            <v>East Sussex</v>
          </cell>
          <cell r="E5135">
            <v>3339</v>
          </cell>
          <cell r="F5135" t="str">
            <v>St Mary Magdalene Catholic Primary School</v>
          </cell>
          <cell r="G5135" t="str">
            <v>Maintained</v>
          </cell>
          <cell r="H5135" t="str">
            <v>Voluntary aided school</v>
          </cell>
          <cell r="I5135">
            <v>20489</v>
          </cell>
          <cell r="J5135">
            <v>30899.699999999997</v>
          </cell>
        </row>
        <row r="5136">
          <cell r="B5136">
            <v>8453340</v>
          </cell>
          <cell r="C5136">
            <v>845</v>
          </cell>
          <cell r="D5136" t="str">
            <v>East Sussex</v>
          </cell>
          <cell r="E5136">
            <v>3340</v>
          </cell>
          <cell r="F5136" t="str">
            <v>St Marys Catholic Primary School</v>
          </cell>
          <cell r="G5136" t="str">
            <v>Maintained</v>
          </cell>
          <cell r="H5136" t="str">
            <v>Voluntary aided school</v>
          </cell>
          <cell r="I5136">
            <v>21786</v>
          </cell>
          <cell r="J5136">
            <v>36901.799999999996</v>
          </cell>
        </row>
        <row r="5137">
          <cell r="B5137">
            <v>8463341</v>
          </cell>
          <cell r="C5137">
            <v>846</v>
          </cell>
          <cell r="D5137" t="str">
            <v>Brighton and Hove</v>
          </cell>
          <cell r="E5137">
            <v>3341</v>
          </cell>
          <cell r="F5137" t="str">
            <v>Cottesmore St Mary's Catholic Primary School</v>
          </cell>
          <cell r="G5137" t="str">
            <v>Maintained</v>
          </cell>
          <cell r="H5137" t="str">
            <v>Voluntary aided school</v>
          </cell>
          <cell r="I5137">
            <v>31641</v>
          </cell>
          <cell r="J5137">
            <v>58020.299999999996</v>
          </cell>
        </row>
        <row r="5138">
          <cell r="B5138">
            <v>8453342</v>
          </cell>
          <cell r="C5138">
            <v>845</v>
          </cell>
          <cell r="D5138" t="str">
            <v>East Sussex</v>
          </cell>
          <cell r="E5138">
            <v>3342</v>
          </cell>
          <cell r="F5138" t="str">
            <v>St Pancras Catholic Primary School</v>
          </cell>
          <cell r="G5138" t="str">
            <v>Maintained</v>
          </cell>
          <cell r="H5138" t="str">
            <v>Voluntary aided school</v>
          </cell>
          <cell r="I5138">
            <v>10504</v>
          </cell>
          <cell r="J5138">
            <v>14227.199999999999</v>
          </cell>
        </row>
        <row r="5139">
          <cell r="B5139">
            <v>8453343</v>
          </cell>
          <cell r="C5139">
            <v>845</v>
          </cell>
          <cell r="D5139" t="str">
            <v>East Sussex</v>
          </cell>
          <cell r="E5139">
            <v>3343</v>
          </cell>
          <cell r="F5139" t="str">
            <v>St Philip's Catholic Primary School</v>
          </cell>
          <cell r="G5139" t="str">
            <v>Maintained</v>
          </cell>
          <cell r="H5139" t="str">
            <v>Voluntary aided school</v>
          </cell>
          <cell r="I5139">
            <v>15302</v>
          </cell>
          <cell r="J5139">
            <v>29788.199999999997</v>
          </cell>
        </row>
        <row r="5140">
          <cell r="B5140">
            <v>8463344</v>
          </cell>
          <cell r="C5140">
            <v>846</v>
          </cell>
          <cell r="D5140" t="str">
            <v>Brighton and Hove</v>
          </cell>
          <cell r="E5140">
            <v>3344</v>
          </cell>
          <cell r="F5140" t="str">
            <v>St Mary's Catholic Primary School</v>
          </cell>
          <cell r="G5140" t="str">
            <v>Maintained</v>
          </cell>
          <cell r="H5140" t="str">
            <v>Voluntary aided school</v>
          </cell>
          <cell r="I5140">
            <v>19452</v>
          </cell>
          <cell r="J5140">
            <v>30899.699999999997</v>
          </cell>
        </row>
        <row r="5141">
          <cell r="B5141">
            <v>8453353</v>
          </cell>
          <cell r="C5141">
            <v>845</v>
          </cell>
          <cell r="D5141" t="str">
            <v>East Sussex</v>
          </cell>
          <cell r="E5141">
            <v>3353</v>
          </cell>
          <cell r="F5141" t="str">
            <v>St Mary Star of the Sea Catholic Primary School</v>
          </cell>
          <cell r="G5141" t="str">
            <v>Maintained</v>
          </cell>
          <cell r="H5141" t="str">
            <v>Voluntary aided school</v>
          </cell>
          <cell r="I5141">
            <v>15561</v>
          </cell>
          <cell r="J5141">
            <v>23119.199999999997</v>
          </cell>
        </row>
        <row r="5142">
          <cell r="B5142">
            <v>8453354</v>
          </cell>
          <cell r="C5142">
            <v>845</v>
          </cell>
          <cell r="D5142" t="str">
            <v>East Sussex</v>
          </cell>
          <cell r="E5142">
            <v>3354</v>
          </cell>
          <cell r="F5142" t="str">
            <v>Sacred Heart Catholic Primary School, Hastings</v>
          </cell>
          <cell r="G5142" t="str">
            <v>Maintained</v>
          </cell>
          <cell r="H5142" t="str">
            <v>Voluntary aided school</v>
          </cell>
          <cell r="I5142">
            <v>24639</v>
          </cell>
          <cell r="J5142">
            <v>33122.699999999997</v>
          </cell>
        </row>
        <row r="5143">
          <cell r="B5143">
            <v>8453362</v>
          </cell>
          <cell r="C5143">
            <v>845</v>
          </cell>
          <cell r="D5143" t="str">
            <v>East Sussex</v>
          </cell>
          <cell r="E5143">
            <v>3362</v>
          </cell>
          <cell r="F5143" t="str">
            <v>St Thomas A Becket Catholic Primary School</v>
          </cell>
          <cell r="G5143" t="str">
            <v>Maintained</v>
          </cell>
          <cell r="H5143" t="str">
            <v>Voluntary aided school</v>
          </cell>
          <cell r="I5143">
            <v>32290</v>
          </cell>
          <cell r="J5143">
            <v>48905.999999999993</v>
          </cell>
        </row>
        <row r="5144">
          <cell r="B5144">
            <v>8467006</v>
          </cell>
          <cell r="C5144">
            <v>846</v>
          </cell>
          <cell r="D5144" t="str">
            <v>Brighton and Hove</v>
          </cell>
          <cell r="E5144">
            <v>7006</v>
          </cell>
          <cell r="F5144" t="str">
            <v>Downs View Special School</v>
          </cell>
          <cell r="G5144" t="str">
            <v>Maintained</v>
          </cell>
          <cell r="H5144" t="str">
            <v>Community special school</v>
          </cell>
          <cell r="I5144">
            <v>3761</v>
          </cell>
          <cell r="J5144">
            <v>3779.1</v>
          </cell>
        </row>
        <row r="5145">
          <cell r="B5145">
            <v>8467018</v>
          </cell>
          <cell r="C5145">
            <v>846</v>
          </cell>
          <cell r="D5145" t="str">
            <v>Brighton and Hove</v>
          </cell>
          <cell r="E5145">
            <v>7018</v>
          </cell>
          <cell r="F5145" t="str">
            <v>Hill Park School</v>
          </cell>
          <cell r="G5145" t="str">
            <v>Maintained</v>
          </cell>
          <cell r="H5145" t="str">
            <v>Community special school</v>
          </cell>
          <cell r="I5145">
            <v>3113</v>
          </cell>
          <cell r="J5145">
            <v>5112.8999999999996</v>
          </cell>
        </row>
        <row r="5146">
          <cell r="B5146">
            <v>8457021</v>
          </cell>
          <cell r="C5146">
            <v>845</v>
          </cell>
          <cell r="D5146" t="str">
            <v>East Sussex</v>
          </cell>
          <cell r="E5146">
            <v>7021</v>
          </cell>
          <cell r="F5146" t="str">
            <v>Grove Park School</v>
          </cell>
          <cell r="G5146" t="str">
            <v>Maintained</v>
          </cell>
          <cell r="H5146" t="str">
            <v>Community special school</v>
          </cell>
          <cell r="I5146">
            <v>4020</v>
          </cell>
          <cell r="J5146">
            <v>7113.5999999999995</v>
          </cell>
        </row>
        <row r="5147">
          <cell r="B5147">
            <v>8812001</v>
          </cell>
          <cell r="C5147">
            <v>881</v>
          </cell>
          <cell r="D5147" t="str">
            <v>Essex</v>
          </cell>
          <cell r="E5147">
            <v>2001</v>
          </cell>
          <cell r="F5147" t="str">
            <v>St. George's School</v>
          </cell>
          <cell r="G5147" t="str">
            <v>Maintained</v>
          </cell>
          <cell r="H5147" t="str">
            <v>Community school</v>
          </cell>
          <cell r="I5147">
            <v>40459</v>
          </cell>
          <cell r="J5147">
            <v>56908.799999999996</v>
          </cell>
        </row>
        <row r="5148">
          <cell r="B5148">
            <v>8812003</v>
          </cell>
          <cell r="C5148">
            <v>881</v>
          </cell>
          <cell r="D5148" t="str">
            <v>Essex</v>
          </cell>
          <cell r="E5148">
            <v>2003</v>
          </cell>
          <cell r="F5148" t="str">
            <v>Hamilton Primary School</v>
          </cell>
          <cell r="G5148" t="str">
            <v>Maintained</v>
          </cell>
          <cell r="H5148" t="str">
            <v>Community school</v>
          </cell>
          <cell r="I5148">
            <v>39292</v>
          </cell>
          <cell r="J5148">
            <v>69357.599999999991</v>
          </cell>
        </row>
        <row r="5149">
          <cell r="B5149">
            <v>8812006</v>
          </cell>
          <cell r="C5149">
            <v>881</v>
          </cell>
          <cell r="D5149" t="str">
            <v>Essex</v>
          </cell>
          <cell r="E5149">
            <v>2006</v>
          </cell>
          <cell r="F5149" t="str">
            <v>Lexden Primary School with Unit for Hearing Impaired Pupils</v>
          </cell>
          <cell r="G5149" t="str">
            <v>Maintained</v>
          </cell>
          <cell r="H5149" t="str">
            <v>Community school</v>
          </cell>
          <cell r="I5149">
            <v>18414</v>
          </cell>
          <cell r="J5149">
            <v>28454.399999999998</v>
          </cell>
        </row>
        <row r="5150">
          <cell r="B5150">
            <v>8812007</v>
          </cell>
          <cell r="C5150">
            <v>881</v>
          </cell>
          <cell r="D5150" t="str">
            <v>Essex</v>
          </cell>
          <cell r="E5150">
            <v>2007</v>
          </cell>
          <cell r="F5150" t="str">
            <v>Myland Community Primary School</v>
          </cell>
          <cell r="G5150" t="str">
            <v>Maintained</v>
          </cell>
          <cell r="H5150" t="str">
            <v>Community school</v>
          </cell>
          <cell r="I5150">
            <v>26973</v>
          </cell>
          <cell r="J5150">
            <v>43126.2</v>
          </cell>
        </row>
        <row r="5151">
          <cell r="B5151">
            <v>8812008</v>
          </cell>
          <cell r="C5151">
            <v>881</v>
          </cell>
          <cell r="D5151" t="str">
            <v>Essex</v>
          </cell>
          <cell r="E5151">
            <v>2008</v>
          </cell>
          <cell r="F5151" t="str">
            <v>North Primary School and Nursery</v>
          </cell>
          <cell r="G5151" t="str">
            <v>Maintained</v>
          </cell>
          <cell r="H5151" t="str">
            <v>Community school</v>
          </cell>
          <cell r="I5151">
            <v>31901</v>
          </cell>
          <cell r="J5151">
            <v>54463.499999999993</v>
          </cell>
        </row>
        <row r="5152">
          <cell r="B5152">
            <v>8812010</v>
          </cell>
          <cell r="C5152">
            <v>881</v>
          </cell>
          <cell r="D5152" t="str">
            <v>Essex</v>
          </cell>
          <cell r="E5152">
            <v>2010</v>
          </cell>
          <cell r="F5152" t="str">
            <v>Old Heath Community Primary School</v>
          </cell>
          <cell r="G5152" t="str">
            <v>Maintained</v>
          </cell>
          <cell r="H5152" t="str">
            <v>Community school</v>
          </cell>
          <cell r="I5152">
            <v>19711</v>
          </cell>
          <cell r="J5152">
            <v>32900.399999999994</v>
          </cell>
        </row>
        <row r="5153">
          <cell r="B5153">
            <v>8812011</v>
          </cell>
          <cell r="C5153">
            <v>881</v>
          </cell>
          <cell r="D5153" t="str">
            <v>Essex</v>
          </cell>
          <cell r="E5153">
            <v>2011</v>
          </cell>
          <cell r="F5153" t="str">
            <v>St John's Green Primary School</v>
          </cell>
          <cell r="G5153" t="str">
            <v>Maintained</v>
          </cell>
          <cell r="H5153" t="str">
            <v>Community school</v>
          </cell>
          <cell r="I5153">
            <v>56409</v>
          </cell>
          <cell r="J5153">
            <v>96255.9</v>
          </cell>
        </row>
        <row r="5154">
          <cell r="B5154">
            <v>8812017</v>
          </cell>
          <cell r="C5154">
            <v>881</v>
          </cell>
          <cell r="D5154" t="str">
            <v>Essex</v>
          </cell>
          <cell r="E5154">
            <v>2017</v>
          </cell>
          <cell r="F5154" t="str">
            <v>King's Ford Infant School and Nursery</v>
          </cell>
          <cell r="G5154" t="str">
            <v>Maintained</v>
          </cell>
          <cell r="H5154" t="str">
            <v>Community school</v>
          </cell>
          <cell r="I5154">
            <v>28010</v>
          </cell>
          <cell r="J5154">
            <v>47127.6</v>
          </cell>
        </row>
        <row r="5155">
          <cell r="B5155">
            <v>8822022</v>
          </cell>
          <cell r="C5155">
            <v>882</v>
          </cell>
          <cell r="D5155" t="str">
            <v>Southend-on-Sea</v>
          </cell>
          <cell r="E5155">
            <v>2022</v>
          </cell>
          <cell r="F5155" t="str">
            <v>Chalkwell Hall Infant School</v>
          </cell>
          <cell r="G5155" t="str">
            <v>Maintained</v>
          </cell>
          <cell r="H5155" t="str">
            <v>Community school</v>
          </cell>
          <cell r="I5155">
            <v>82603</v>
          </cell>
          <cell r="J5155">
            <v>137381.4</v>
          </cell>
        </row>
        <row r="5156">
          <cell r="B5156">
            <v>8822023</v>
          </cell>
          <cell r="C5156">
            <v>882</v>
          </cell>
          <cell r="D5156" t="str">
            <v>Southend-on-Sea</v>
          </cell>
          <cell r="E5156">
            <v>2023</v>
          </cell>
          <cell r="F5156" t="str">
            <v>Earls Hall Primary School</v>
          </cell>
          <cell r="G5156" t="str">
            <v>Maintained</v>
          </cell>
          <cell r="H5156" t="str">
            <v>Community school</v>
          </cell>
          <cell r="I5156">
            <v>64190</v>
          </cell>
          <cell r="J5156">
            <v>109593.9</v>
          </cell>
        </row>
        <row r="5157">
          <cell r="B5157">
            <v>8812027</v>
          </cell>
          <cell r="C5157">
            <v>881</v>
          </cell>
          <cell r="D5157" t="str">
            <v>Essex</v>
          </cell>
          <cell r="E5157">
            <v>2027</v>
          </cell>
          <cell r="F5157" t="str">
            <v>Oakwood Infant and Nursery School</v>
          </cell>
          <cell r="G5157" t="str">
            <v>Maintained</v>
          </cell>
          <cell r="H5157" t="str">
            <v>Community school</v>
          </cell>
          <cell r="I5157">
            <v>50963</v>
          </cell>
          <cell r="J5157">
            <v>65356.2</v>
          </cell>
        </row>
        <row r="5158">
          <cell r="B5158">
            <v>8812028</v>
          </cell>
          <cell r="C5158">
            <v>881</v>
          </cell>
          <cell r="D5158" t="str">
            <v>Essex</v>
          </cell>
          <cell r="E5158">
            <v>2028</v>
          </cell>
          <cell r="F5158" t="str">
            <v>Frinton-on-Sea Primary School</v>
          </cell>
          <cell r="G5158" t="str">
            <v>Maintained</v>
          </cell>
          <cell r="H5158" t="str">
            <v>Community school</v>
          </cell>
          <cell r="I5158">
            <v>18544</v>
          </cell>
          <cell r="J5158">
            <v>30899.699999999997</v>
          </cell>
        </row>
        <row r="5159">
          <cell r="B5159">
            <v>8812038</v>
          </cell>
          <cell r="C5159">
            <v>881</v>
          </cell>
          <cell r="D5159" t="str">
            <v>Essex</v>
          </cell>
          <cell r="E5159">
            <v>2038</v>
          </cell>
          <cell r="F5159" t="str">
            <v>Langenhoe Community Primary School</v>
          </cell>
          <cell r="G5159" t="str">
            <v>Maintained</v>
          </cell>
          <cell r="H5159" t="str">
            <v>Community school</v>
          </cell>
          <cell r="I5159">
            <v>14005</v>
          </cell>
          <cell r="J5159">
            <v>22230</v>
          </cell>
        </row>
        <row r="5160">
          <cell r="B5160">
            <v>8812039</v>
          </cell>
          <cell r="C5160">
            <v>881</v>
          </cell>
          <cell r="D5160" t="str">
            <v>Essex</v>
          </cell>
          <cell r="E5160">
            <v>2039</v>
          </cell>
          <cell r="F5160" t="str">
            <v>Langham Primary School</v>
          </cell>
          <cell r="G5160" t="str">
            <v>Maintained</v>
          </cell>
          <cell r="H5160" t="str">
            <v>Community school</v>
          </cell>
          <cell r="I5160">
            <v>9467</v>
          </cell>
          <cell r="J5160">
            <v>16005.599999999999</v>
          </cell>
        </row>
        <row r="5161">
          <cell r="B5161">
            <v>8812041</v>
          </cell>
          <cell r="C5161">
            <v>881</v>
          </cell>
          <cell r="D5161" t="str">
            <v>Essex</v>
          </cell>
          <cell r="E5161">
            <v>2041</v>
          </cell>
          <cell r="F5161" t="str">
            <v>Stanway Primary School</v>
          </cell>
          <cell r="G5161" t="str">
            <v>Maintained</v>
          </cell>
          <cell r="H5161" t="str">
            <v>Community school</v>
          </cell>
          <cell r="I5161">
            <v>38514</v>
          </cell>
          <cell r="J5161">
            <v>61577.1</v>
          </cell>
        </row>
        <row r="5162">
          <cell r="B5162">
            <v>8812043</v>
          </cell>
          <cell r="C5162">
            <v>881</v>
          </cell>
          <cell r="D5162" t="str">
            <v>Essex</v>
          </cell>
          <cell r="E5162">
            <v>2043</v>
          </cell>
          <cell r="F5162" t="str">
            <v>Alresford Primary School</v>
          </cell>
          <cell r="G5162" t="str">
            <v>Maintained</v>
          </cell>
          <cell r="H5162" t="str">
            <v>Community school</v>
          </cell>
          <cell r="I5162">
            <v>14654</v>
          </cell>
          <cell r="J5162">
            <v>24008.399999999998</v>
          </cell>
        </row>
        <row r="5163">
          <cell r="B5163">
            <v>8812044</v>
          </cell>
          <cell r="C5163">
            <v>881</v>
          </cell>
          <cell r="D5163" t="str">
            <v>Essex</v>
          </cell>
          <cell r="E5163">
            <v>2044</v>
          </cell>
          <cell r="F5163" t="str">
            <v>Bradfield Primary School</v>
          </cell>
          <cell r="G5163" t="str">
            <v>Maintained</v>
          </cell>
          <cell r="H5163" t="str">
            <v>Community school</v>
          </cell>
          <cell r="I5163">
            <v>9207</v>
          </cell>
          <cell r="J5163">
            <v>15560.999999999998</v>
          </cell>
        </row>
        <row r="5164">
          <cell r="B5164">
            <v>8812045</v>
          </cell>
          <cell r="C5164">
            <v>881</v>
          </cell>
          <cell r="D5164" t="str">
            <v>Essex</v>
          </cell>
          <cell r="E5164">
            <v>2045</v>
          </cell>
          <cell r="F5164" t="str">
            <v>Great Bentley Primary School</v>
          </cell>
          <cell r="G5164" t="str">
            <v>Maintained</v>
          </cell>
          <cell r="H5164" t="str">
            <v>Community school</v>
          </cell>
          <cell r="I5164">
            <v>20619</v>
          </cell>
          <cell r="J5164">
            <v>35123.399999999994</v>
          </cell>
        </row>
        <row r="5165">
          <cell r="B5165">
            <v>8812050</v>
          </cell>
          <cell r="C5165">
            <v>881</v>
          </cell>
          <cell r="D5165" t="str">
            <v>Essex</v>
          </cell>
          <cell r="E5165">
            <v>2050</v>
          </cell>
          <cell r="F5165" t="str">
            <v>Tendring Primary School</v>
          </cell>
          <cell r="G5165" t="str">
            <v>Maintained</v>
          </cell>
          <cell r="H5165" t="str">
            <v>Community school</v>
          </cell>
          <cell r="I5165">
            <v>17896</v>
          </cell>
          <cell r="J5165">
            <v>33345</v>
          </cell>
        </row>
        <row r="5166">
          <cell r="B5166">
            <v>8812051</v>
          </cell>
          <cell r="C5166">
            <v>881</v>
          </cell>
          <cell r="D5166" t="str">
            <v>Essex</v>
          </cell>
          <cell r="E5166">
            <v>2051</v>
          </cell>
          <cell r="F5166" t="str">
            <v>Wix and Wrabness Primary School</v>
          </cell>
          <cell r="G5166" t="str">
            <v>Maintained</v>
          </cell>
          <cell r="H5166" t="str">
            <v>Community school</v>
          </cell>
          <cell r="I5166">
            <v>11801</v>
          </cell>
          <cell r="J5166">
            <v>18450.899999999998</v>
          </cell>
        </row>
        <row r="5167">
          <cell r="B5167">
            <v>8812054</v>
          </cell>
          <cell r="C5167">
            <v>881</v>
          </cell>
          <cell r="D5167" t="str">
            <v>Essex</v>
          </cell>
          <cell r="E5167">
            <v>2054</v>
          </cell>
          <cell r="F5167" t="str">
            <v>Gosbecks Primary School</v>
          </cell>
          <cell r="G5167" t="str">
            <v>Maintained</v>
          </cell>
          <cell r="H5167" t="str">
            <v>Community school</v>
          </cell>
          <cell r="I5167">
            <v>27362</v>
          </cell>
          <cell r="J5167">
            <v>45793.799999999996</v>
          </cell>
        </row>
        <row r="5168">
          <cell r="B5168">
            <v>8812056</v>
          </cell>
          <cell r="C5168">
            <v>881</v>
          </cell>
          <cell r="D5168" t="str">
            <v>Essex</v>
          </cell>
          <cell r="E5168">
            <v>2056</v>
          </cell>
          <cell r="F5168" t="str">
            <v>Prettygate Infant School</v>
          </cell>
          <cell r="G5168" t="str">
            <v>Maintained</v>
          </cell>
          <cell r="H5168" t="str">
            <v>Community school</v>
          </cell>
          <cell r="I5168">
            <v>37347</v>
          </cell>
          <cell r="J5168">
            <v>66912.299999999988</v>
          </cell>
        </row>
        <row r="5169">
          <cell r="B5169">
            <v>8812058</v>
          </cell>
          <cell r="C5169">
            <v>881</v>
          </cell>
          <cell r="D5169" t="str">
            <v>Essex</v>
          </cell>
          <cell r="E5169">
            <v>2058</v>
          </cell>
          <cell r="F5169" t="str">
            <v>Hazelmere Infant School and Nursery</v>
          </cell>
          <cell r="G5169" t="str">
            <v>Maintained</v>
          </cell>
          <cell r="H5169" t="str">
            <v>Community school</v>
          </cell>
          <cell r="I5169">
            <v>27232</v>
          </cell>
          <cell r="J5169">
            <v>33789.599999999999</v>
          </cell>
        </row>
        <row r="5170">
          <cell r="B5170">
            <v>8812059</v>
          </cell>
          <cell r="C5170">
            <v>881</v>
          </cell>
          <cell r="D5170" t="str">
            <v>Essex</v>
          </cell>
          <cell r="E5170">
            <v>2059</v>
          </cell>
          <cell r="F5170" t="str">
            <v>The Mayflower Primary School</v>
          </cell>
          <cell r="G5170" t="str">
            <v>Maintained</v>
          </cell>
          <cell r="H5170" t="str">
            <v>Community school</v>
          </cell>
          <cell r="I5170">
            <v>23212</v>
          </cell>
          <cell r="J5170">
            <v>34678.799999999996</v>
          </cell>
        </row>
        <row r="5171">
          <cell r="B5171">
            <v>8812063</v>
          </cell>
          <cell r="C5171">
            <v>881</v>
          </cell>
          <cell r="D5171" t="str">
            <v>Essex</v>
          </cell>
          <cell r="E5171">
            <v>2063</v>
          </cell>
          <cell r="F5171" t="str">
            <v>Montgomery Infant School and Nursery, Colchester</v>
          </cell>
          <cell r="G5171" t="str">
            <v>Maintained</v>
          </cell>
          <cell r="H5171" t="str">
            <v>Community school</v>
          </cell>
          <cell r="I5171">
            <v>54205</v>
          </cell>
          <cell r="J5171">
            <v>85140.9</v>
          </cell>
        </row>
        <row r="5172">
          <cell r="B5172">
            <v>8812068</v>
          </cell>
          <cell r="C5172">
            <v>881</v>
          </cell>
          <cell r="D5172" t="str">
            <v>Essex</v>
          </cell>
          <cell r="E5172">
            <v>2068</v>
          </cell>
          <cell r="F5172" t="str">
            <v>Brightlingsea Primary School and Nursery</v>
          </cell>
          <cell r="G5172" t="str">
            <v>Maintained</v>
          </cell>
          <cell r="H5172" t="str">
            <v>Community school</v>
          </cell>
          <cell r="I5172">
            <v>48369</v>
          </cell>
          <cell r="J5172">
            <v>70024.5</v>
          </cell>
        </row>
        <row r="5173">
          <cell r="B5173">
            <v>8812069</v>
          </cell>
          <cell r="C5173">
            <v>881</v>
          </cell>
          <cell r="D5173" t="str">
            <v>Essex</v>
          </cell>
          <cell r="E5173">
            <v>2069</v>
          </cell>
          <cell r="F5173" t="str">
            <v>Broomgrove Infant School</v>
          </cell>
          <cell r="G5173" t="str">
            <v>Maintained</v>
          </cell>
          <cell r="H5173" t="str">
            <v>Community school</v>
          </cell>
          <cell r="I5173">
            <v>31122</v>
          </cell>
          <cell r="J5173">
            <v>49795.199999999997</v>
          </cell>
        </row>
        <row r="5174">
          <cell r="B5174">
            <v>8812074</v>
          </cell>
          <cell r="C5174">
            <v>881</v>
          </cell>
          <cell r="D5174" t="str">
            <v>Essex</v>
          </cell>
          <cell r="E5174">
            <v>2074</v>
          </cell>
          <cell r="F5174" t="str">
            <v>Milldene Primary School</v>
          </cell>
          <cell r="G5174" t="str">
            <v>Maintained</v>
          </cell>
          <cell r="H5174" t="str">
            <v>Community school</v>
          </cell>
          <cell r="I5174">
            <v>14135</v>
          </cell>
          <cell r="J5174">
            <v>22674.6</v>
          </cell>
        </row>
        <row r="5175">
          <cell r="B5175">
            <v>8812075</v>
          </cell>
          <cell r="C5175">
            <v>881</v>
          </cell>
          <cell r="D5175" t="str">
            <v>Essex</v>
          </cell>
          <cell r="E5175">
            <v>2075</v>
          </cell>
          <cell r="F5175" t="str">
            <v>Friars Grove Primary School</v>
          </cell>
          <cell r="G5175" t="str">
            <v>Maintained</v>
          </cell>
          <cell r="H5175" t="str">
            <v>Community school</v>
          </cell>
          <cell r="I5175">
            <v>28529</v>
          </cell>
          <cell r="J5175">
            <v>48016.799999999996</v>
          </cell>
        </row>
        <row r="5176">
          <cell r="B5176">
            <v>8812081</v>
          </cell>
          <cell r="C5176">
            <v>881</v>
          </cell>
          <cell r="D5176" t="str">
            <v>Essex</v>
          </cell>
          <cell r="E5176">
            <v>2081</v>
          </cell>
          <cell r="F5176" t="str">
            <v>Stanway Fiveways Primary School</v>
          </cell>
          <cell r="G5176" t="str">
            <v>Maintained</v>
          </cell>
          <cell r="H5176" t="str">
            <v>Community school</v>
          </cell>
          <cell r="I5176">
            <v>33197</v>
          </cell>
          <cell r="J5176">
            <v>55130.399999999994</v>
          </cell>
        </row>
        <row r="5177">
          <cell r="B5177">
            <v>8812088</v>
          </cell>
          <cell r="C5177">
            <v>881</v>
          </cell>
          <cell r="D5177" t="str">
            <v>Essex</v>
          </cell>
          <cell r="E5177">
            <v>2088</v>
          </cell>
          <cell r="F5177" t="str">
            <v>Baynards Primary School</v>
          </cell>
          <cell r="G5177" t="str">
            <v>Maintained</v>
          </cell>
          <cell r="H5177" t="str">
            <v>Community school</v>
          </cell>
          <cell r="I5177">
            <v>9985</v>
          </cell>
          <cell r="J5177">
            <v>14004.9</v>
          </cell>
        </row>
        <row r="5178">
          <cell r="B5178">
            <v>8812090</v>
          </cell>
          <cell r="C5178">
            <v>881</v>
          </cell>
          <cell r="D5178" t="str">
            <v>Essex</v>
          </cell>
          <cell r="E5178">
            <v>2090</v>
          </cell>
          <cell r="F5178" t="str">
            <v>Highfields Primary School</v>
          </cell>
          <cell r="G5178" t="str">
            <v>Maintained</v>
          </cell>
          <cell r="H5178" t="str">
            <v>Community school</v>
          </cell>
          <cell r="I5178">
            <v>32160</v>
          </cell>
          <cell r="J5178">
            <v>51573.599999999999</v>
          </cell>
        </row>
        <row r="5179">
          <cell r="B5179">
            <v>8822096</v>
          </cell>
          <cell r="C5179">
            <v>882</v>
          </cell>
          <cell r="D5179" t="str">
            <v>Southend-on-Sea</v>
          </cell>
          <cell r="E5179">
            <v>2096</v>
          </cell>
          <cell r="F5179" t="str">
            <v>Leigh North Street Primary School</v>
          </cell>
          <cell r="G5179" t="str">
            <v>Maintained</v>
          </cell>
          <cell r="H5179" t="str">
            <v>Community school</v>
          </cell>
          <cell r="I5179">
            <v>54983</v>
          </cell>
          <cell r="J5179">
            <v>90920.7</v>
          </cell>
        </row>
        <row r="5180">
          <cell r="B5180">
            <v>8822109</v>
          </cell>
          <cell r="C5180">
            <v>882</v>
          </cell>
          <cell r="D5180" t="str">
            <v>Southend-on-Sea</v>
          </cell>
          <cell r="E5180">
            <v>2109</v>
          </cell>
          <cell r="F5180" t="str">
            <v>West Leigh Infant School</v>
          </cell>
          <cell r="G5180" t="str">
            <v>Maintained</v>
          </cell>
          <cell r="H5180" t="str">
            <v>Community school</v>
          </cell>
          <cell r="I5180">
            <v>88179</v>
          </cell>
          <cell r="J5180">
            <v>148718.69999999998</v>
          </cell>
        </row>
        <row r="5181">
          <cell r="B5181">
            <v>8822124</v>
          </cell>
          <cell r="C5181">
            <v>882</v>
          </cell>
          <cell r="D5181" t="str">
            <v>Southend-on-Sea</v>
          </cell>
          <cell r="E5181">
            <v>2124</v>
          </cell>
          <cell r="F5181" t="str">
            <v>Barons Court Primary School and Nursery</v>
          </cell>
          <cell r="G5181" t="str">
            <v>Maintained</v>
          </cell>
          <cell r="H5181" t="str">
            <v>Community school</v>
          </cell>
          <cell r="I5181">
            <v>20359</v>
          </cell>
          <cell r="J5181">
            <v>34456.5</v>
          </cell>
        </row>
        <row r="5182">
          <cell r="B5182">
            <v>8822126</v>
          </cell>
          <cell r="C5182">
            <v>882</v>
          </cell>
          <cell r="D5182" t="str">
            <v>Southend-on-Sea</v>
          </cell>
          <cell r="E5182">
            <v>2126</v>
          </cell>
          <cell r="F5182" t="str">
            <v>Heycroft Primary School</v>
          </cell>
          <cell r="G5182" t="str">
            <v>Maintained</v>
          </cell>
          <cell r="H5182" t="str">
            <v>Community school</v>
          </cell>
          <cell r="I5182">
            <v>28918</v>
          </cell>
          <cell r="J5182">
            <v>45793.799999999996</v>
          </cell>
        </row>
        <row r="5183">
          <cell r="B5183">
            <v>8812210</v>
          </cell>
          <cell r="C5183">
            <v>881</v>
          </cell>
          <cell r="D5183" t="str">
            <v>Essex</v>
          </cell>
          <cell r="E5183">
            <v>2210</v>
          </cell>
          <cell r="F5183" t="str">
            <v>Trinity Road Primary School</v>
          </cell>
          <cell r="G5183" t="str">
            <v>Maintained</v>
          </cell>
          <cell r="H5183" t="str">
            <v>Community school</v>
          </cell>
          <cell r="I5183">
            <v>27751</v>
          </cell>
          <cell r="J5183">
            <v>48683.7</v>
          </cell>
        </row>
        <row r="5184">
          <cell r="B5184">
            <v>8812261</v>
          </cell>
          <cell r="C5184">
            <v>881</v>
          </cell>
          <cell r="D5184" t="str">
            <v>Essex</v>
          </cell>
          <cell r="E5184">
            <v>2261</v>
          </cell>
          <cell r="F5184" t="str">
            <v>Vange Primary School and Nursery</v>
          </cell>
          <cell r="G5184" t="str">
            <v>Maintained</v>
          </cell>
          <cell r="H5184" t="str">
            <v>Community school</v>
          </cell>
          <cell r="I5184">
            <v>6744</v>
          </cell>
          <cell r="J5184">
            <v>13560.3</v>
          </cell>
        </row>
        <row r="5185">
          <cell r="B5185">
            <v>8812271</v>
          </cell>
          <cell r="C5185">
            <v>881</v>
          </cell>
          <cell r="D5185" t="str">
            <v>Essex</v>
          </cell>
          <cell r="E5185">
            <v>2271</v>
          </cell>
          <cell r="F5185" t="str">
            <v>Wickford Primary School</v>
          </cell>
          <cell r="G5185" t="str">
            <v>Maintained</v>
          </cell>
          <cell r="H5185" t="str">
            <v>Community school</v>
          </cell>
          <cell r="I5185">
            <v>30215</v>
          </cell>
          <cell r="J5185">
            <v>49128.299999999996</v>
          </cell>
        </row>
        <row r="5186">
          <cell r="B5186">
            <v>8812297</v>
          </cell>
          <cell r="C5186">
            <v>881</v>
          </cell>
          <cell r="D5186" t="str">
            <v>Essex</v>
          </cell>
          <cell r="E5186">
            <v>2297</v>
          </cell>
          <cell r="F5186" t="str">
            <v>St Michael's Primary School and Nursery, Colchester</v>
          </cell>
          <cell r="G5186" t="str">
            <v>Maintained</v>
          </cell>
          <cell r="H5186" t="str">
            <v>Community school</v>
          </cell>
          <cell r="I5186">
            <v>27232</v>
          </cell>
          <cell r="J5186">
            <v>42237</v>
          </cell>
        </row>
        <row r="5187">
          <cell r="B5187">
            <v>8812300</v>
          </cell>
          <cell r="C5187">
            <v>881</v>
          </cell>
          <cell r="D5187" t="str">
            <v>Essex</v>
          </cell>
          <cell r="E5187">
            <v>2300</v>
          </cell>
          <cell r="F5187" t="str">
            <v>John Bunyan Primary School and Nursery</v>
          </cell>
          <cell r="G5187" t="str">
            <v>Maintained</v>
          </cell>
          <cell r="H5187" t="str">
            <v>Community school</v>
          </cell>
          <cell r="I5187">
            <v>32419</v>
          </cell>
          <cell r="J5187">
            <v>50684.399999999994</v>
          </cell>
        </row>
        <row r="5188">
          <cell r="B5188">
            <v>8812310</v>
          </cell>
          <cell r="C5188">
            <v>881</v>
          </cell>
          <cell r="D5188" t="str">
            <v>Essex</v>
          </cell>
          <cell r="E5188">
            <v>2310</v>
          </cell>
          <cell r="F5188" t="str">
            <v>Burnham-on-Crouch Primary School</v>
          </cell>
          <cell r="G5188" t="str">
            <v>Maintained</v>
          </cell>
          <cell r="H5188" t="str">
            <v>Community school</v>
          </cell>
          <cell r="I5188">
            <v>37995</v>
          </cell>
          <cell r="J5188">
            <v>59131.799999999996</v>
          </cell>
        </row>
        <row r="5189">
          <cell r="B5189">
            <v>8812317</v>
          </cell>
          <cell r="C5189">
            <v>881</v>
          </cell>
          <cell r="D5189" t="str">
            <v>Essex</v>
          </cell>
          <cell r="E5189">
            <v>2317</v>
          </cell>
          <cell r="F5189" t="str">
            <v>Roach Vale Primary School</v>
          </cell>
          <cell r="G5189" t="str">
            <v>Maintained</v>
          </cell>
          <cell r="H5189" t="str">
            <v>Community school</v>
          </cell>
          <cell r="I5189">
            <v>13487</v>
          </cell>
          <cell r="J5189">
            <v>22674.6</v>
          </cell>
        </row>
        <row r="5190">
          <cell r="B5190">
            <v>8812330</v>
          </cell>
          <cell r="C5190">
            <v>881</v>
          </cell>
          <cell r="D5190" t="str">
            <v>Essex</v>
          </cell>
          <cell r="E5190">
            <v>2330</v>
          </cell>
          <cell r="F5190" t="str">
            <v>Chipping Hill Primary School</v>
          </cell>
          <cell r="G5190" t="str">
            <v>Maintained</v>
          </cell>
          <cell r="H5190" t="str">
            <v>Community school</v>
          </cell>
          <cell r="I5190">
            <v>38514</v>
          </cell>
          <cell r="J5190">
            <v>64689.299999999996</v>
          </cell>
        </row>
        <row r="5191">
          <cell r="B5191">
            <v>8812374</v>
          </cell>
          <cell r="C5191">
            <v>881</v>
          </cell>
          <cell r="D5191" t="str">
            <v>Essex</v>
          </cell>
          <cell r="E5191">
            <v>2374</v>
          </cell>
          <cell r="F5191" t="str">
            <v>Spring Meadow Primary School &amp; School House Nursery</v>
          </cell>
          <cell r="G5191" t="str">
            <v>Maintained</v>
          </cell>
          <cell r="H5191" t="str">
            <v>Community school</v>
          </cell>
          <cell r="I5191">
            <v>19322</v>
          </cell>
          <cell r="J5191">
            <v>32455.8</v>
          </cell>
        </row>
        <row r="5192">
          <cell r="B5192">
            <v>8812380</v>
          </cell>
          <cell r="C5192">
            <v>881</v>
          </cell>
          <cell r="D5192" t="str">
            <v>Essex</v>
          </cell>
          <cell r="E5192">
            <v>2380</v>
          </cell>
          <cell r="F5192" t="str">
            <v>Great Bardfield Primary School</v>
          </cell>
          <cell r="G5192" t="str">
            <v>Maintained</v>
          </cell>
          <cell r="H5192" t="str">
            <v>Community school</v>
          </cell>
          <cell r="I5192">
            <v>12579</v>
          </cell>
          <cell r="J5192">
            <v>21340.799999999999</v>
          </cell>
        </row>
        <row r="5193">
          <cell r="B5193">
            <v>8822407</v>
          </cell>
          <cell r="C5193">
            <v>882</v>
          </cell>
          <cell r="D5193" t="str">
            <v>Southend-on-Sea</v>
          </cell>
          <cell r="E5193">
            <v>2407</v>
          </cell>
          <cell r="F5193" t="str">
            <v>Fairways Primary School</v>
          </cell>
          <cell r="G5193" t="str">
            <v>Maintained</v>
          </cell>
          <cell r="H5193" t="str">
            <v>Community school</v>
          </cell>
          <cell r="I5193">
            <v>39811</v>
          </cell>
          <cell r="J5193">
            <v>62688.6</v>
          </cell>
        </row>
        <row r="5194">
          <cell r="B5194">
            <v>8812414</v>
          </cell>
          <cell r="C5194">
            <v>881</v>
          </cell>
          <cell r="D5194" t="str">
            <v>Essex</v>
          </cell>
          <cell r="E5194">
            <v>2414</v>
          </cell>
          <cell r="F5194" t="str">
            <v>Harwich Community Primary School and Nursery</v>
          </cell>
          <cell r="G5194" t="str">
            <v>Maintained</v>
          </cell>
          <cell r="H5194" t="str">
            <v>Community school</v>
          </cell>
          <cell r="I5194">
            <v>13227</v>
          </cell>
          <cell r="J5194">
            <v>17784</v>
          </cell>
        </row>
        <row r="5195">
          <cell r="B5195">
            <v>8812450</v>
          </cell>
          <cell r="C5195">
            <v>881</v>
          </cell>
          <cell r="D5195" t="str">
            <v>Essex</v>
          </cell>
          <cell r="E5195">
            <v>2450</v>
          </cell>
          <cell r="F5195" t="str">
            <v>Great Leighs Primary School</v>
          </cell>
          <cell r="G5195" t="str">
            <v>Maintained</v>
          </cell>
          <cell r="H5195" t="str">
            <v>Community school</v>
          </cell>
          <cell r="I5195">
            <v>20489</v>
          </cell>
          <cell r="J5195">
            <v>34678.799999999996</v>
          </cell>
        </row>
        <row r="5196">
          <cell r="B5196">
            <v>8812460</v>
          </cell>
          <cell r="C5196">
            <v>881</v>
          </cell>
          <cell r="D5196" t="str">
            <v>Essex</v>
          </cell>
          <cell r="E5196">
            <v>2460</v>
          </cell>
          <cell r="F5196" t="str">
            <v>Rettendon Primary School</v>
          </cell>
          <cell r="G5196" t="str">
            <v>Maintained</v>
          </cell>
          <cell r="H5196" t="str">
            <v>Community school</v>
          </cell>
          <cell r="I5196">
            <v>15951</v>
          </cell>
          <cell r="J5196">
            <v>25564.499999999996</v>
          </cell>
        </row>
        <row r="5197">
          <cell r="B5197">
            <v>8812500</v>
          </cell>
          <cell r="C5197">
            <v>881</v>
          </cell>
          <cell r="D5197" t="str">
            <v>Essex</v>
          </cell>
          <cell r="E5197">
            <v>2500</v>
          </cell>
          <cell r="F5197" t="str">
            <v>Highwood Primary School</v>
          </cell>
          <cell r="G5197" t="str">
            <v>Maintained</v>
          </cell>
          <cell r="H5197" t="str">
            <v>Community school</v>
          </cell>
          <cell r="I5197">
            <v>4150</v>
          </cell>
          <cell r="J5197">
            <v>11781.9</v>
          </cell>
        </row>
        <row r="5198">
          <cell r="B5198">
            <v>8812510</v>
          </cell>
          <cell r="C5198">
            <v>881</v>
          </cell>
          <cell r="D5198" t="str">
            <v>Essex</v>
          </cell>
          <cell r="E5198">
            <v>2510</v>
          </cell>
          <cell r="F5198" t="str">
            <v>Felsted Primary School</v>
          </cell>
          <cell r="G5198" t="str">
            <v>Maintained</v>
          </cell>
          <cell r="H5198" t="str">
            <v>Community school</v>
          </cell>
          <cell r="I5198">
            <v>21267</v>
          </cell>
          <cell r="J5198">
            <v>33789.599999999999</v>
          </cell>
        </row>
        <row r="5199">
          <cell r="B5199">
            <v>8812521</v>
          </cell>
          <cell r="C5199">
            <v>881</v>
          </cell>
          <cell r="D5199" t="str">
            <v>Essex</v>
          </cell>
          <cell r="E5199">
            <v>2521</v>
          </cell>
          <cell r="F5199" t="str">
            <v>Holt Farm Infant School</v>
          </cell>
          <cell r="G5199" t="str">
            <v>Maintained</v>
          </cell>
          <cell r="H5199" t="str">
            <v>Community school</v>
          </cell>
          <cell r="I5199">
            <v>42923</v>
          </cell>
          <cell r="J5199">
            <v>65133.899999999994</v>
          </cell>
        </row>
        <row r="5200">
          <cell r="B5200">
            <v>8812541</v>
          </cell>
          <cell r="C5200">
            <v>881</v>
          </cell>
          <cell r="D5200" t="str">
            <v>Essex</v>
          </cell>
          <cell r="E5200">
            <v>2541</v>
          </cell>
          <cell r="F5200" t="str">
            <v>Quilters Infant School</v>
          </cell>
          <cell r="G5200" t="str">
            <v>Maintained</v>
          </cell>
          <cell r="H5200" t="str">
            <v>Foundation school</v>
          </cell>
          <cell r="I5200">
            <v>42015</v>
          </cell>
          <cell r="J5200">
            <v>70913.7</v>
          </cell>
        </row>
        <row r="5201">
          <cell r="B5201">
            <v>8812549</v>
          </cell>
          <cell r="C5201">
            <v>881</v>
          </cell>
          <cell r="D5201" t="str">
            <v>Essex</v>
          </cell>
          <cell r="E5201">
            <v>2549</v>
          </cell>
          <cell r="F5201" t="str">
            <v>Galleywood Infant School</v>
          </cell>
          <cell r="G5201" t="str">
            <v>Maintained</v>
          </cell>
          <cell r="H5201" t="str">
            <v>Community school</v>
          </cell>
          <cell r="I5201">
            <v>28010</v>
          </cell>
          <cell r="J5201">
            <v>49350.6</v>
          </cell>
        </row>
        <row r="5202">
          <cell r="B5202">
            <v>8812550</v>
          </cell>
          <cell r="C5202">
            <v>881</v>
          </cell>
          <cell r="D5202" t="str">
            <v>Essex</v>
          </cell>
          <cell r="E5202">
            <v>2550</v>
          </cell>
          <cell r="F5202" t="str">
            <v>Stebbing Primary School</v>
          </cell>
          <cell r="G5202" t="str">
            <v>Maintained</v>
          </cell>
          <cell r="H5202" t="str">
            <v>Community school</v>
          </cell>
          <cell r="I5202">
            <v>14654</v>
          </cell>
          <cell r="J5202">
            <v>27342.899999999998</v>
          </cell>
        </row>
        <row r="5203">
          <cell r="B5203">
            <v>8812579</v>
          </cell>
          <cell r="C5203">
            <v>881</v>
          </cell>
          <cell r="D5203" t="str">
            <v>Essex</v>
          </cell>
          <cell r="E5203">
            <v>2579</v>
          </cell>
          <cell r="F5203" t="str">
            <v>Baddow Hall Infant School</v>
          </cell>
          <cell r="G5203" t="str">
            <v>Maintained</v>
          </cell>
          <cell r="H5203" t="str">
            <v>Community school</v>
          </cell>
          <cell r="I5203">
            <v>37866</v>
          </cell>
          <cell r="J5203">
            <v>62021.7</v>
          </cell>
        </row>
        <row r="5204">
          <cell r="B5204">
            <v>8812588</v>
          </cell>
          <cell r="C5204">
            <v>881</v>
          </cell>
          <cell r="D5204" t="str">
            <v>Essex</v>
          </cell>
          <cell r="E5204">
            <v>2588</v>
          </cell>
          <cell r="F5204" t="str">
            <v>Long Ridings Primary School</v>
          </cell>
          <cell r="G5204" t="str">
            <v>Maintained</v>
          </cell>
          <cell r="H5204" t="str">
            <v>Community school</v>
          </cell>
          <cell r="I5204">
            <v>33716</v>
          </cell>
          <cell r="J5204">
            <v>58242.6</v>
          </cell>
        </row>
        <row r="5205">
          <cell r="B5205">
            <v>8812590</v>
          </cell>
          <cell r="C5205">
            <v>881</v>
          </cell>
          <cell r="D5205" t="str">
            <v>Essex</v>
          </cell>
          <cell r="E5205">
            <v>2590</v>
          </cell>
          <cell r="F5205" t="str">
            <v>Cold Norton Primary School</v>
          </cell>
          <cell r="G5205" t="str">
            <v>Maintained</v>
          </cell>
          <cell r="H5205" t="str">
            <v>Community school</v>
          </cell>
          <cell r="I5205">
            <v>14005</v>
          </cell>
          <cell r="J5205">
            <v>24008.399999999998</v>
          </cell>
        </row>
        <row r="5206">
          <cell r="B5206">
            <v>8812599</v>
          </cell>
          <cell r="C5206">
            <v>881</v>
          </cell>
          <cell r="D5206" t="str">
            <v>Essex</v>
          </cell>
          <cell r="E5206">
            <v>2599</v>
          </cell>
          <cell r="F5206" t="str">
            <v>Ingatestone Infant School</v>
          </cell>
          <cell r="G5206" t="str">
            <v>Maintained</v>
          </cell>
          <cell r="H5206" t="str">
            <v>Community school</v>
          </cell>
          <cell r="I5206">
            <v>28788</v>
          </cell>
          <cell r="J5206">
            <v>50684.399999999994</v>
          </cell>
        </row>
        <row r="5207">
          <cell r="B5207">
            <v>8812606</v>
          </cell>
          <cell r="C5207">
            <v>881</v>
          </cell>
          <cell r="D5207" t="str">
            <v>Essex</v>
          </cell>
          <cell r="E5207">
            <v>2606</v>
          </cell>
          <cell r="F5207" t="str">
            <v>Millhouse Primary School</v>
          </cell>
          <cell r="G5207" t="str">
            <v>Maintained</v>
          </cell>
          <cell r="H5207" t="str">
            <v>Community school</v>
          </cell>
          <cell r="I5207">
            <v>50185</v>
          </cell>
          <cell r="J5207">
            <v>74692.799999999988</v>
          </cell>
        </row>
        <row r="5208">
          <cell r="B5208">
            <v>8812611</v>
          </cell>
          <cell r="C5208">
            <v>881</v>
          </cell>
          <cell r="D5208" t="str">
            <v>Essex</v>
          </cell>
          <cell r="E5208">
            <v>2611</v>
          </cell>
          <cell r="F5208" t="str">
            <v>Ghyllgrove Primary School</v>
          </cell>
          <cell r="G5208" t="str">
            <v>Maintained</v>
          </cell>
          <cell r="H5208" t="str">
            <v>Community school</v>
          </cell>
          <cell r="I5208">
            <v>41237</v>
          </cell>
          <cell r="J5208">
            <v>54241.2</v>
          </cell>
        </row>
        <row r="5209">
          <cell r="B5209">
            <v>8812619</v>
          </cell>
          <cell r="C5209">
            <v>881</v>
          </cell>
          <cell r="D5209" t="str">
            <v>Essex</v>
          </cell>
          <cell r="E5209">
            <v>2619</v>
          </cell>
          <cell r="F5209" t="str">
            <v>Writtle Infant School</v>
          </cell>
          <cell r="G5209" t="str">
            <v>Maintained</v>
          </cell>
          <cell r="H5209" t="str">
            <v>Community school</v>
          </cell>
          <cell r="I5209">
            <v>38384</v>
          </cell>
          <cell r="J5209">
            <v>64466.999999999993</v>
          </cell>
        </row>
        <row r="5210">
          <cell r="B5210">
            <v>8812624</v>
          </cell>
          <cell r="C5210">
            <v>881</v>
          </cell>
          <cell r="D5210" t="str">
            <v>Essex</v>
          </cell>
          <cell r="E5210">
            <v>2624</v>
          </cell>
          <cell r="F5210" t="str">
            <v>West Horndon Primary School</v>
          </cell>
          <cell r="G5210" t="str">
            <v>Maintained</v>
          </cell>
          <cell r="H5210" t="str">
            <v>Community school</v>
          </cell>
          <cell r="I5210">
            <v>17377</v>
          </cell>
          <cell r="J5210">
            <v>25119.899999999998</v>
          </cell>
        </row>
        <row r="5211">
          <cell r="B5211">
            <v>8812630</v>
          </cell>
          <cell r="C5211">
            <v>881</v>
          </cell>
          <cell r="D5211" t="str">
            <v>Essex</v>
          </cell>
          <cell r="E5211">
            <v>2630</v>
          </cell>
          <cell r="F5211" t="str">
            <v>Tollesbury School</v>
          </cell>
          <cell r="G5211" t="str">
            <v>Maintained</v>
          </cell>
          <cell r="H5211" t="str">
            <v>Community school</v>
          </cell>
          <cell r="I5211">
            <v>18414</v>
          </cell>
          <cell r="J5211">
            <v>26675.999999999996</v>
          </cell>
        </row>
        <row r="5212">
          <cell r="B5212">
            <v>8812640</v>
          </cell>
          <cell r="C5212">
            <v>881</v>
          </cell>
          <cell r="D5212" t="str">
            <v>Essex</v>
          </cell>
          <cell r="E5212">
            <v>2640</v>
          </cell>
          <cell r="F5212" t="str">
            <v>Blackmore Primary School</v>
          </cell>
          <cell r="G5212" t="str">
            <v>Maintained</v>
          </cell>
          <cell r="H5212" t="str">
            <v>Community school</v>
          </cell>
          <cell r="I5212">
            <v>15951</v>
          </cell>
          <cell r="J5212">
            <v>27787.499999999996</v>
          </cell>
        </row>
        <row r="5213">
          <cell r="B5213">
            <v>8812649</v>
          </cell>
          <cell r="C5213">
            <v>881</v>
          </cell>
          <cell r="D5213" t="str">
            <v>Essex</v>
          </cell>
          <cell r="E5213">
            <v>2649</v>
          </cell>
          <cell r="F5213" t="str">
            <v>Wentworth Primary School</v>
          </cell>
          <cell r="G5213" t="str">
            <v>Maintained</v>
          </cell>
          <cell r="H5213" t="str">
            <v>Community school</v>
          </cell>
          <cell r="I5213">
            <v>41626</v>
          </cell>
          <cell r="J5213">
            <v>61132.499999999993</v>
          </cell>
        </row>
        <row r="5214">
          <cell r="B5214">
            <v>8812656</v>
          </cell>
          <cell r="C5214">
            <v>881</v>
          </cell>
          <cell r="D5214" t="str">
            <v>Essex</v>
          </cell>
          <cell r="E5214">
            <v>2656</v>
          </cell>
          <cell r="F5214" t="str">
            <v>Down Hall Primary School</v>
          </cell>
          <cell r="G5214" t="str">
            <v>Maintained</v>
          </cell>
          <cell r="H5214" t="str">
            <v>Community school</v>
          </cell>
          <cell r="I5214">
            <v>21527</v>
          </cell>
          <cell r="J5214">
            <v>28009.8</v>
          </cell>
        </row>
        <row r="5215">
          <cell r="B5215">
            <v>8812659</v>
          </cell>
          <cell r="C5215">
            <v>881</v>
          </cell>
          <cell r="D5215" t="str">
            <v>Essex</v>
          </cell>
          <cell r="E5215">
            <v>2659</v>
          </cell>
          <cell r="F5215" t="str">
            <v>Boreham Primary School</v>
          </cell>
          <cell r="G5215" t="str">
            <v>Maintained</v>
          </cell>
          <cell r="H5215" t="str">
            <v>Community school</v>
          </cell>
          <cell r="I5215">
            <v>18803</v>
          </cell>
          <cell r="J5215">
            <v>33345</v>
          </cell>
        </row>
        <row r="5216">
          <cell r="B5216">
            <v>8812669</v>
          </cell>
          <cell r="C5216">
            <v>881</v>
          </cell>
          <cell r="D5216" t="str">
            <v>Essex</v>
          </cell>
          <cell r="E5216">
            <v>2669</v>
          </cell>
          <cell r="F5216" t="str">
            <v>John Ray Infant School</v>
          </cell>
          <cell r="G5216" t="str">
            <v>Maintained</v>
          </cell>
          <cell r="H5216" t="str">
            <v>Community school</v>
          </cell>
          <cell r="I5216">
            <v>60170</v>
          </cell>
          <cell r="J5216">
            <v>97811.999999999985</v>
          </cell>
        </row>
        <row r="5217">
          <cell r="B5217">
            <v>8812671</v>
          </cell>
          <cell r="C5217">
            <v>881</v>
          </cell>
          <cell r="D5217" t="str">
            <v>Essex</v>
          </cell>
          <cell r="E5217">
            <v>2671</v>
          </cell>
          <cell r="F5217" t="str">
            <v>Sunnymede Infant School</v>
          </cell>
          <cell r="G5217" t="str">
            <v>Maintained</v>
          </cell>
          <cell r="H5217" t="str">
            <v>Foundation school</v>
          </cell>
          <cell r="I5217">
            <v>34624</v>
          </cell>
          <cell r="J5217">
            <v>58464.899999999994</v>
          </cell>
        </row>
        <row r="5218">
          <cell r="B5218">
            <v>8812680</v>
          </cell>
          <cell r="C5218">
            <v>881</v>
          </cell>
          <cell r="D5218" t="str">
            <v>Essex</v>
          </cell>
          <cell r="E5218">
            <v>2680</v>
          </cell>
          <cell r="F5218" t="str">
            <v>Kelvedon Hatch Community Primary School</v>
          </cell>
          <cell r="G5218" t="str">
            <v>Maintained</v>
          </cell>
          <cell r="H5218" t="str">
            <v>Community school</v>
          </cell>
          <cell r="I5218">
            <v>14524</v>
          </cell>
          <cell r="J5218">
            <v>26231.399999999998</v>
          </cell>
        </row>
        <row r="5219">
          <cell r="B5219">
            <v>8815276</v>
          </cell>
          <cell r="C5219">
            <v>881</v>
          </cell>
          <cell r="D5219" t="str">
            <v>Essex</v>
          </cell>
          <cell r="E5219">
            <v>5276</v>
          </cell>
          <cell r="F5219" t="str">
            <v>Howbridge Infant School</v>
          </cell>
          <cell r="G5219" t="str">
            <v>Maintained</v>
          </cell>
          <cell r="H5219" t="str">
            <v>Foundation school</v>
          </cell>
          <cell r="I5219">
            <v>47851</v>
          </cell>
          <cell r="J5219">
            <v>76471.199999999997</v>
          </cell>
        </row>
        <row r="5220">
          <cell r="B5220">
            <v>8812710</v>
          </cell>
          <cell r="C5220">
            <v>881</v>
          </cell>
          <cell r="D5220" t="str">
            <v>Essex</v>
          </cell>
          <cell r="E5220">
            <v>2710</v>
          </cell>
          <cell r="F5220" t="str">
            <v>Ashdon Primary School</v>
          </cell>
          <cell r="G5220" t="str">
            <v>Maintained</v>
          </cell>
          <cell r="H5220" t="str">
            <v>Community school</v>
          </cell>
          <cell r="I5220">
            <v>5577</v>
          </cell>
          <cell r="J5220">
            <v>9114.2999999999993</v>
          </cell>
        </row>
        <row r="5221">
          <cell r="B5221">
            <v>8812720</v>
          </cell>
          <cell r="C5221">
            <v>881</v>
          </cell>
          <cell r="D5221" t="str">
            <v>Essex</v>
          </cell>
          <cell r="E5221">
            <v>2720</v>
          </cell>
          <cell r="F5221" t="str">
            <v>Clavering Primary School</v>
          </cell>
          <cell r="G5221" t="str">
            <v>Maintained</v>
          </cell>
          <cell r="H5221" t="str">
            <v>Community school</v>
          </cell>
          <cell r="I5221">
            <v>20359</v>
          </cell>
          <cell r="J5221">
            <v>35123.399999999994</v>
          </cell>
        </row>
        <row r="5222">
          <cell r="B5222">
            <v>8812729</v>
          </cell>
          <cell r="C5222">
            <v>881</v>
          </cell>
          <cell r="D5222" t="str">
            <v>Essex</v>
          </cell>
          <cell r="E5222">
            <v>2729</v>
          </cell>
          <cell r="F5222" t="str">
            <v>Doddinghurst Infant School</v>
          </cell>
          <cell r="G5222" t="str">
            <v>Maintained</v>
          </cell>
          <cell r="H5222" t="str">
            <v>Community school</v>
          </cell>
          <cell r="I5222">
            <v>35531</v>
          </cell>
          <cell r="J5222">
            <v>58687.199999999997</v>
          </cell>
        </row>
        <row r="5223">
          <cell r="B5223">
            <v>8812730</v>
          </cell>
          <cell r="C5223">
            <v>881</v>
          </cell>
          <cell r="D5223" t="str">
            <v>Essex</v>
          </cell>
          <cell r="E5223">
            <v>2730</v>
          </cell>
          <cell r="F5223" t="str">
            <v>Great Sampford Community Primary School</v>
          </cell>
          <cell r="G5223" t="str">
            <v>Maintained</v>
          </cell>
          <cell r="H5223" t="str">
            <v>Community school</v>
          </cell>
          <cell r="I5223">
            <v>11412</v>
          </cell>
          <cell r="J5223">
            <v>20229.3</v>
          </cell>
        </row>
        <row r="5224">
          <cell r="B5224">
            <v>8812733</v>
          </cell>
          <cell r="C5224">
            <v>881</v>
          </cell>
          <cell r="D5224" t="str">
            <v>Essex</v>
          </cell>
          <cell r="E5224">
            <v>2733</v>
          </cell>
          <cell r="F5224" t="str">
            <v>Nazeing Primary School</v>
          </cell>
          <cell r="G5224" t="str">
            <v>Maintained</v>
          </cell>
          <cell r="H5224" t="str">
            <v>Community school</v>
          </cell>
          <cell r="I5224">
            <v>22953</v>
          </cell>
          <cell r="J5224">
            <v>31344.3</v>
          </cell>
        </row>
        <row r="5225">
          <cell r="B5225">
            <v>8812737</v>
          </cell>
          <cell r="C5225">
            <v>881</v>
          </cell>
          <cell r="D5225" t="str">
            <v>Essex</v>
          </cell>
          <cell r="E5225">
            <v>2737</v>
          </cell>
          <cell r="F5225" t="str">
            <v>Hatfield Peverel Infant School</v>
          </cell>
          <cell r="G5225" t="str">
            <v>Maintained</v>
          </cell>
          <cell r="H5225" t="str">
            <v>Community school</v>
          </cell>
          <cell r="I5225">
            <v>28140</v>
          </cell>
          <cell r="J5225">
            <v>53129.7</v>
          </cell>
        </row>
        <row r="5226">
          <cell r="B5226">
            <v>8812740</v>
          </cell>
          <cell r="C5226">
            <v>881</v>
          </cell>
          <cell r="D5226" t="str">
            <v>Essex</v>
          </cell>
          <cell r="E5226">
            <v>2740</v>
          </cell>
          <cell r="F5226" t="str">
            <v>Henham and Ugley Primary and Nursery School</v>
          </cell>
          <cell r="G5226" t="str">
            <v>Maintained</v>
          </cell>
          <cell r="H5226" t="str">
            <v>Community school</v>
          </cell>
          <cell r="I5226">
            <v>17896</v>
          </cell>
          <cell r="J5226">
            <v>28009.8</v>
          </cell>
        </row>
        <row r="5227">
          <cell r="B5227">
            <v>8812747</v>
          </cell>
          <cell r="C5227">
            <v>881</v>
          </cell>
          <cell r="D5227" t="str">
            <v>Essex</v>
          </cell>
          <cell r="E5227">
            <v>2747</v>
          </cell>
          <cell r="F5227" t="str">
            <v>Bentfield Primary School and Nursery</v>
          </cell>
          <cell r="G5227" t="str">
            <v>Maintained</v>
          </cell>
          <cell r="H5227" t="str">
            <v>Community school</v>
          </cell>
          <cell r="I5227">
            <v>20748</v>
          </cell>
          <cell r="J5227">
            <v>34234.199999999997</v>
          </cell>
        </row>
        <row r="5228">
          <cell r="B5228">
            <v>8812750</v>
          </cell>
          <cell r="C5228">
            <v>881</v>
          </cell>
          <cell r="D5228" t="str">
            <v>Essex</v>
          </cell>
          <cell r="E5228">
            <v>2750</v>
          </cell>
          <cell r="F5228" t="str">
            <v>Manuden Primary School</v>
          </cell>
          <cell r="G5228" t="str">
            <v>Maintained</v>
          </cell>
          <cell r="H5228" t="str">
            <v>Community school</v>
          </cell>
          <cell r="I5228">
            <v>10374</v>
          </cell>
          <cell r="J5228">
            <v>17561.699999999997</v>
          </cell>
        </row>
        <row r="5229">
          <cell r="B5229">
            <v>8812751</v>
          </cell>
          <cell r="C5229">
            <v>881</v>
          </cell>
          <cell r="D5229" t="str">
            <v>Essex</v>
          </cell>
          <cell r="E5229">
            <v>2751</v>
          </cell>
          <cell r="F5229" t="str">
            <v>Canvey Island Infant School</v>
          </cell>
          <cell r="G5229" t="str">
            <v>Maintained</v>
          </cell>
          <cell r="H5229" t="str">
            <v>Community school</v>
          </cell>
          <cell r="I5229">
            <v>25417</v>
          </cell>
          <cell r="J5229">
            <v>45349.2</v>
          </cell>
        </row>
        <row r="5230">
          <cell r="B5230">
            <v>8812760</v>
          </cell>
          <cell r="C5230">
            <v>881</v>
          </cell>
          <cell r="D5230" t="str">
            <v>Essex</v>
          </cell>
          <cell r="E5230">
            <v>2760</v>
          </cell>
          <cell r="F5230" t="str">
            <v>Newport Primary School</v>
          </cell>
          <cell r="G5230" t="str">
            <v>Maintained</v>
          </cell>
          <cell r="H5230" t="str">
            <v>Community school</v>
          </cell>
          <cell r="I5230">
            <v>15043</v>
          </cell>
          <cell r="J5230">
            <v>27342.899999999998</v>
          </cell>
        </row>
        <row r="5231">
          <cell r="B5231">
            <v>8812767</v>
          </cell>
          <cell r="C5231">
            <v>881</v>
          </cell>
          <cell r="D5231" t="str">
            <v>Essex</v>
          </cell>
          <cell r="E5231">
            <v>2767</v>
          </cell>
          <cell r="F5231" t="str">
            <v>White Court School</v>
          </cell>
          <cell r="G5231" t="str">
            <v>Maintained</v>
          </cell>
          <cell r="H5231" t="str">
            <v>Community school</v>
          </cell>
          <cell r="I5231">
            <v>56539</v>
          </cell>
          <cell r="J5231">
            <v>94477.5</v>
          </cell>
        </row>
        <row r="5232">
          <cell r="B5232">
            <v>8812769</v>
          </cell>
          <cell r="C5232">
            <v>881</v>
          </cell>
          <cell r="D5232" t="str">
            <v>Essex</v>
          </cell>
          <cell r="E5232">
            <v>2769</v>
          </cell>
          <cell r="F5232" t="str">
            <v>Great Bradfords Infant and Nursery School</v>
          </cell>
          <cell r="G5232" t="str">
            <v>Maintained</v>
          </cell>
          <cell r="H5232" t="str">
            <v>Community school</v>
          </cell>
          <cell r="I5232">
            <v>41237</v>
          </cell>
          <cell r="J5232">
            <v>63577.799999999996</v>
          </cell>
        </row>
        <row r="5233">
          <cell r="B5233">
            <v>8812770</v>
          </cell>
          <cell r="C5233">
            <v>881</v>
          </cell>
          <cell r="D5233" t="str">
            <v>Essex</v>
          </cell>
          <cell r="E5233">
            <v>2770</v>
          </cell>
          <cell r="F5233" t="str">
            <v>Wimbish Primary School</v>
          </cell>
          <cell r="G5233" t="str">
            <v>Maintained</v>
          </cell>
          <cell r="H5233" t="str">
            <v>Community school</v>
          </cell>
          <cell r="I5233">
            <v>10245</v>
          </cell>
          <cell r="J5233">
            <v>16450.199999999997</v>
          </cell>
        </row>
        <row r="5234">
          <cell r="B5234">
            <v>8812779</v>
          </cell>
          <cell r="C5234">
            <v>881</v>
          </cell>
          <cell r="D5234" t="str">
            <v>Essex</v>
          </cell>
          <cell r="E5234">
            <v>2779</v>
          </cell>
          <cell r="F5234" t="str">
            <v>Danbury Park Community Primary School</v>
          </cell>
          <cell r="G5234" t="str">
            <v>Maintained</v>
          </cell>
          <cell r="H5234" t="str">
            <v>Community school</v>
          </cell>
          <cell r="I5234">
            <v>24768</v>
          </cell>
          <cell r="J5234">
            <v>44460</v>
          </cell>
        </row>
        <row r="5235">
          <cell r="B5235">
            <v>8812789</v>
          </cell>
          <cell r="C5235">
            <v>881</v>
          </cell>
          <cell r="D5235" t="str">
            <v>Essex</v>
          </cell>
          <cell r="E5235">
            <v>2789</v>
          </cell>
          <cell r="F5235" t="str">
            <v>Beehive Lane Community Primary School</v>
          </cell>
          <cell r="G5235" t="str">
            <v>Maintained</v>
          </cell>
          <cell r="H5235" t="str">
            <v>Community school</v>
          </cell>
          <cell r="I5235">
            <v>21138</v>
          </cell>
          <cell r="J5235">
            <v>35123.399999999994</v>
          </cell>
        </row>
        <row r="5236">
          <cell r="B5236">
            <v>8812798</v>
          </cell>
          <cell r="C5236">
            <v>881</v>
          </cell>
          <cell r="D5236" t="str">
            <v>Essex</v>
          </cell>
          <cell r="E5236">
            <v>2798</v>
          </cell>
          <cell r="F5236" t="str">
            <v>Eversley Primary School</v>
          </cell>
          <cell r="G5236" t="str">
            <v>Maintained</v>
          </cell>
          <cell r="H5236" t="str">
            <v>Community school</v>
          </cell>
          <cell r="I5236">
            <v>33068</v>
          </cell>
          <cell r="J5236">
            <v>51795.899999999994</v>
          </cell>
        </row>
        <row r="5237">
          <cell r="B5237">
            <v>8812799</v>
          </cell>
          <cell r="C5237">
            <v>881</v>
          </cell>
          <cell r="D5237" t="str">
            <v>Essex</v>
          </cell>
          <cell r="E5237">
            <v>2799</v>
          </cell>
          <cell r="F5237" t="str">
            <v>Priory Primary School, Bicknacre</v>
          </cell>
          <cell r="G5237" t="str">
            <v>Maintained</v>
          </cell>
          <cell r="H5237" t="str">
            <v>Community school</v>
          </cell>
          <cell r="I5237">
            <v>13876</v>
          </cell>
          <cell r="J5237">
            <v>24008.399999999998</v>
          </cell>
        </row>
        <row r="5238">
          <cell r="B5238">
            <v>8812821</v>
          </cell>
          <cell r="C5238">
            <v>881</v>
          </cell>
          <cell r="D5238" t="str">
            <v>Essex</v>
          </cell>
          <cell r="E5238">
            <v>2821</v>
          </cell>
          <cell r="F5238" t="str">
            <v>Edward Francis Primary School</v>
          </cell>
          <cell r="G5238" t="str">
            <v>Maintained</v>
          </cell>
          <cell r="H5238" t="str">
            <v>Community school</v>
          </cell>
          <cell r="I5238">
            <v>38903</v>
          </cell>
          <cell r="J5238">
            <v>66912.299999999988</v>
          </cell>
        </row>
        <row r="5239">
          <cell r="B5239">
            <v>8812838</v>
          </cell>
          <cell r="C5239">
            <v>881</v>
          </cell>
          <cell r="D5239" t="str">
            <v>Essex</v>
          </cell>
          <cell r="E5239">
            <v>2838</v>
          </cell>
          <cell r="F5239" t="str">
            <v>Hogarth Primary School</v>
          </cell>
          <cell r="G5239" t="str">
            <v>Maintained</v>
          </cell>
          <cell r="H5239" t="str">
            <v>Community school</v>
          </cell>
          <cell r="I5239">
            <v>24768</v>
          </cell>
          <cell r="J5239">
            <v>30899.699999999997</v>
          </cell>
        </row>
        <row r="5240">
          <cell r="B5240">
            <v>8812879</v>
          </cell>
          <cell r="C5240">
            <v>881</v>
          </cell>
          <cell r="D5240" t="str">
            <v>Essex</v>
          </cell>
          <cell r="E5240">
            <v>2879</v>
          </cell>
          <cell r="F5240" t="str">
            <v>Westlands Community Primary School</v>
          </cell>
          <cell r="G5240" t="str">
            <v>Maintained</v>
          </cell>
          <cell r="H5240" t="str">
            <v>Community school</v>
          </cell>
          <cell r="I5240">
            <v>53556</v>
          </cell>
          <cell r="J5240">
            <v>80694.899999999994</v>
          </cell>
        </row>
        <row r="5241">
          <cell r="B5241">
            <v>8812911</v>
          </cell>
          <cell r="C5241">
            <v>881</v>
          </cell>
          <cell r="D5241" t="str">
            <v>Essex</v>
          </cell>
          <cell r="E5241">
            <v>2911</v>
          </cell>
          <cell r="F5241" t="str">
            <v>South Green Infant School</v>
          </cell>
          <cell r="G5241" t="str">
            <v>Maintained</v>
          </cell>
          <cell r="H5241" t="str">
            <v>Foundation school</v>
          </cell>
          <cell r="I5241">
            <v>36958</v>
          </cell>
          <cell r="J5241">
            <v>62021.7</v>
          </cell>
        </row>
        <row r="5242">
          <cell r="B5242">
            <v>8812918</v>
          </cell>
          <cell r="C5242">
            <v>881</v>
          </cell>
          <cell r="D5242" t="str">
            <v>Essex</v>
          </cell>
          <cell r="E5242">
            <v>2918</v>
          </cell>
          <cell r="F5242" t="str">
            <v>Willowbrook Primary School</v>
          </cell>
          <cell r="G5242" t="str">
            <v>Maintained</v>
          </cell>
          <cell r="H5242" t="str">
            <v>Community school</v>
          </cell>
          <cell r="I5242">
            <v>16858</v>
          </cell>
          <cell r="J5242">
            <v>28676.699999999997</v>
          </cell>
        </row>
        <row r="5243">
          <cell r="B5243">
            <v>8812919</v>
          </cell>
          <cell r="C5243">
            <v>881</v>
          </cell>
          <cell r="D5243" t="str">
            <v>Essex</v>
          </cell>
          <cell r="E5243">
            <v>2919</v>
          </cell>
          <cell r="F5243" t="str">
            <v>Warley Primary School</v>
          </cell>
          <cell r="G5243" t="str">
            <v>Maintained</v>
          </cell>
          <cell r="H5243" t="str">
            <v>Community school</v>
          </cell>
          <cell r="I5243">
            <v>24120</v>
          </cell>
          <cell r="J5243">
            <v>48016.799999999996</v>
          </cell>
        </row>
        <row r="5244">
          <cell r="B5244">
            <v>8812998</v>
          </cell>
          <cell r="C5244">
            <v>881</v>
          </cell>
          <cell r="D5244" t="str">
            <v>Essex</v>
          </cell>
          <cell r="E5244">
            <v>2998</v>
          </cell>
          <cell r="F5244" t="str">
            <v>William Read Primary School and Nursery</v>
          </cell>
          <cell r="G5244" t="str">
            <v>Maintained</v>
          </cell>
          <cell r="H5244" t="str">
            <v>Community school</v>
          </cell>
          <cell r="I5244">
            <v>17247</v>
          </cell>
          <cell r="J5244">
            <v>26009.1</v>
          </cell>
        </row>
        <row r="5245">
          <cell r="B5245">
            <v>8813001</v>
          </cell>
          <cell r="C5245">
            <v>881</v>
          </cell>
          <cell r="D5245" t="str">
            <v>Essex</v>
          </cell>
          <cell r="E5245">
            <v>3001</v>
          </cell>
          <cell r="F5245" t="str">
            <v>Kendall Church of England Primary School</v>
          </cell>
          <cell r="G5245" t="str">
            <v>Maintained</v>
          </cell>
          <cell r="H5245" t="str">
            <v>Voluntary controlled school</v>
          </cell>
          <cell r="I5245">
            <v>19322</v>
          </cell>
          <cell r="J5245">
            <v>32011.199999999997</v>
          </cell>
        </row>
        <row r="5246">
          <cell r="B5246">
            <v>8813003</v>
          </cell>
          <cell r="C5246">
            <v>881</v>
          </cell>
          <cell r="D5246" t="str">
            <v>Essex</v>
          </cell>
          <cell r="E5246">
            <v>3003</v>
          </cell>
          <cell r="F5246" t="str">
            <v>St John's Church of England Voluntary Controlled Primary School, Colchester</v>
          </cell>
          <cell r="G5246" t="str">
            <v>Maintained</v>
          </cell>
          <cell r="H5246" t="str">
            <v>Voluntary controlled school</v>
          </cell>
          <cell r="I5246">
            <v>18674</v>
          </cell>
          <cell r="J5246">
            <v>27342.899999999998</v>
          </cell>
        </row>
        <row r="5247">
          <cell r="B5247">
            <v>8813006</v>
          </cell>
          <cell r="C5247">
            <v>881</v>
          </cell>
          <cell r="D5247" t="str">
            <v>Essex</v>
          </cell>
          <cell r="E5247">
            <v>3006</v>
          </cell>
          <cell r="F5247" t="str">
            <v>Holy Trinity Church of England Voluntary Controlled Primary School, Halstead</v>
          </cell>
          <cell r="G5247" t="str">
            <v>Maintained</v>
          </cell>
          <cell r="H5247" t="str">
            <v>Voluntary controlled school</v>
          </cell>
          <cell r="I5247">
            <v>18933</v>
          </cell>
          <cell r="J5247">
            <v>30677.399999999998</v>
          </cell>
        </row>
        <row r="5248">
          <cell r="B5248">
            <v>8813008</v>
          </cell>
          <cell r="C5248">
            <v>881</v>
          </cell>
          <cell r="D5248" t="str">
            <v>Essex</v>
          </cell>
          <cell r="E5248">
            <v>3008</v>
          </cell>
          <cell r="F5248" t="str">
            <v>St Andrew's Bulmer Church of England Voluntary Controlled Primary School</v>
          </cell>
          <cell r="G5248" t="str">
            <v>Maintained</v>
          </cell>
          <cell r="H5248" t="str">
            <v>Voluntary controlled school</v>
          </cell>
          <cell r="I5248">
            <v>8429</v>
          </cell>
          <cell r="J5248">
            <v>10892.699999999999</v>
          </cell>
        </row>
        <row r="5249">
          <cell r="B5249">
            <v>8813009</v>
          </cell>
          <cell r="C5249">
            <v>881</v>
          </cell>
          <cell r="D5249" t="str">
            <v>Essex</v>
          </cell>
          <cell r="E5249">
            <v>3009</v>
          </cell>
          <cell r="F5249" t="str">
            <v>St Giles' Church of England Primary School</v>
          </cell>
          <cell r="G5249" t="str">
            <v>Maintained</v>
          </cell>
          <cell r="H5249" t="str">
            <v>Voluntary controlled school</v>
          </cell>
          <cell r="I5249">
            <v>10115</v>
          </cell>
          <cell r="J5249">
            <v>15560.999999999998</v>
          </cell>
        </row>
        <row r="5250">
          <cell r="B5250">
            <v>8813013</v>
          </cell>
          <cell r="C5250">
            <v>881</v>
          </cell>
          <cell r="D5250" t="str">
            <v>Essex</v>
          </cell>
          <cell r="E5250">
            <v>3013</v>
          </cell>
          <cell r="F5250" t="str">
            <v>St Peter's Church of England Voluntary Controlled Primary School, Sible Hedingham</v>
          </cell>
          <cell r="G5250" t="str">
            <v>Maintained</v>
          </cell>
          <cell r="H5250" t="str">
            <v>Voluntary controlled school</v>
          </cell>
          <cell r="I5250">
            <v>19581</v>
          </cell>
          <cell r="J5250">
            <v>34456.5</v>
          </cell>
        </row>
        <row r="5251">
          <cell r="B5251">
            <v>8813015</v>
          </cell>
          <cell r="C5251">
            <v>881</v>
          </cell>
          <cell r="D5251" t="str">
            <v>Essex</v>
          </cell>
          <cell r="E5251">
            <v>3015</v>
          </cell>
          <cell r="F5251" t="str">
            <v>St Margaret's Church of England Voluntary Controlled Primary School Toppesfield</v>
          </cell>
          <cell r="G5251" t="str">
            <v>Maintained</v>
          </cell>
          <cell r="H5251" t="str">
            <v>Voluntary controlled school</v>
          </cell>
          <cell r="I5251">
            <v>6744</v>
          </cell>
          <cell r="J5251">
            <v>11115</v>
          </cell>
        </row>
        <row r="5252">
          <cell r="B5252">
            <v>8813018</v>
          </cell>
          <cell r="C5252">
            <v>881</v>
          </cell>
          <cell r="D5252" t="str">
            <v>Essex</v>
          </cell>
          <cell r="E5252">
            <v>3018</v>
          </cell>
          <cell r="F5252" t="str">
            <v>Boxted St Peter's Church of England School</v>
          </cell>
          <cell r="G5252" t="str">
            <v>Maintained</v>
          </cell>
          <cell r="H5252" t="str">
            <v>Voluntary controlled school</v>
          </cell>
          <cell r="I5252">
            <v>20489</v>
          </cell>
          <cell r="J5252">
            <v>34234.199999999997</v>
          </cell>
        </row>
        <row r="5253">
          <cell r="B5253">
            <v>8813019</v>
          </cell>
          <cell r="C5253">
            <v>881</v>
          </cell>
          <cell r="D5253" t="str">
            <v>Essex</v>
          </cell>
          <cell r="E5253">
            <v>3019</v>
          </cell>
          <cell r="F5253" t="str">
            <v>Chappel Church of England Controlled Primary School</v>
          </cell>
          <cell r="G5253" t="str">
            <v>Maintained</v>
          </cell>
          <cell r="H5253" t="str">
            <v>Voluntary controlled school</v>
          </cell>
          <cell r="I5253">
            <v>9726</v>
          </cell>
          <cell r="J5253">
            <v>14227.199999999999</v>
          </cell>
        </row>
        <row r="5254">
          <cell r="B5254">
            <v>8813020</v>
          </cell>
          <cell r="C5254">
            <v>881</v>
          </cell>
          <cell r="D5254" t="str">
            <v>Essex</v>
          </cell>
          <cell r="E5254">
            <v>3020</v>
          </cell>
          <cell r="F5254" t="str">
            <v>Copford Church of England Voluntary Controlled Primary School</v>
          </cell>
          <cell r="G5254" t="str">
            <v>Maintained</v>
          </cell>
          <cell r="H5254" t="str">
            <v>Voluntary controlled school</v>
          </cell>
          <cell r="I5254">
            <v>21527</v>
          </cell>
          <cell r="J5254">
            <v>34011.899999999994</v>
          </cell>
        </row>
        <row r="5255">
          <cell r="B5255">
            <v>8813021</v>
          </cell>
          <cell r="C5255">
            <v>881</v>
          </cell>
          <cell r="D5255" t="str">
            <v>Essex</v>
          </cell>
          <cell r="E5255">
            <v>3021</v>
          </cell>
          <cell r="F5255" t="str">
            <v>Holy Trinity CofE Primary School, Eight Ash Green and Aldham</v>
          </cell>
          <cell r="G5255" t="str">
            <v>Maintained</v>
          </cell>
          <cell r="H5255" t="str">
            <v>Voluntary controlled school</v>
          </cell>
          <cell r="I5255">
            <v>8429</v>
          </cell>
          <cell r="J5255">
            <v>11781.9</v>
          </cell>
        </row>
        <row r="5256">
          <cell r="B5256">
            <v>8813022</v>
          </cell>
          <cell r="C5256">
            <v>881</v>
          </cell>
          <cell r="D5256" t="str">
            <v>Essex</v>
          </cell>
          <cell r="E5256">
            <v>3022</v>
          </cell>
          <cell r="F5256" t="str">
            <v>Dedham Church of England Voluntary Controlled Primary School</v>
          </cell>
          <cell r="G5256" t="str">
            <v>Maintained</v>
          </cell>
          <cell r="H5256" t="str">
            <v>Voluntary controlled school</v>
          </cell>
          <cell r="I5256">
            <v>20230</v>
          </cell>
          <cell r="J5256">
            <v>33567.299999999996</v>
          </cell>
        </row>
        <row r="5257">
          <cell r="B5257">
            <v>8813023</v>
          </cell>
          <cell r="C5257">
            <v>881</v>
          </cell>
          <cell r="D5257" t="str">
            <v>Essex</v>
          </cell>
          <cell r="E5257">
            <v>3023</v>
          </cell>
          <cell r="F5257" t="str">
            <v>St Lawrence Church of England Primary School, Rowhedge</v>
          </cell>
          <cell r="G5257" t="str">
            <v>Maintained</v>
          </cell>
          <cell r="H5257" t="str">
            <v>Voluntary controlled school</v>
          </cell>
          <cell r="I5257">
            <v>22305</v>
          </cell>
          <cell r="J5257">
            <v>35123.399999999994</v>
          </cell>
        </row>
        <row r="5258">
          <cell r="B5258">
            <v>8813024</v>
          </cell>
          <cell r="C5258">
            <v>881</v>
          </cell>
          <cell r="D5258" t="str">
            <v>Essex</v>
          </cell>
          <cell r="E5258">
            <v>3024</v>
          </cell>
          <cell r="F5258" t="str">
            <v>Fordham All Saints Church of England Voluntary Controlled Primary School</v>
          </cell>
          <cell r="G5258" t="str">
            <v>Maintained</v>
          </cell>
          <cell r="H5258" t="str">
            <v>Voluntary controlled school</v>
          </cell>
          <cell r="I5258">
            <v>13227</v>
          </cell>
          <cell r="J5258">
            <v>22007.699999999997</v>
          </cell>
        </row>
        <row r="5259">
          <cell r="B5259">
            <v>8813025</v>
          </cell>
          <cell r="C5259">
            <v>881</v>
          </cell>
          <cell r="D5259" t="str">
            <v>Essex</v>
          </cell>
          <cell r="E5259">
            <v>3025</v>
          </cell>
          <cell r="F5259" t="str">
            <v>Great Tey Church of England Voluntary Controlled Primary School</v>
          </cell>
          <cell r="G5259" t="str">
            <v>Maintained</v>
          </cell>
          <cell r="H5259" t="str">
            <v>Voluntary controlled school</v>
          </cell>
          <cell r="I5259">
            <v>5836</v>
          </cell>
          <cell r="J5259">
            <v>8892</v>
          </cell>
        </row>
        <row r="5260">
          <cell r="B5260">
            <v>8813026</v>
          </cell>
          <cell r="C5260">
            <v>881</v>
          </cell>
          <cell r="D5260" t="str">
            <v>Essex</v>
          </cell>
          <cell r="E5260">
            <v>3026</v>
          </cell>
          <cell r="F5260" t="str">
            <v>Layer-de-la-Haye Church of England Voluntary Controlled Primary School</v>
          </cell>
          <cell r="G5260" t="str">
            <v>Maintained</v>
          </cell>
          <cell r="H5260" t="str">
            <v>Voluntary controlled school</v>
          </cell>
          <cell r="I5260">
            <v>19970</v>
          </cell>
          <cell r="J5260">
            <v>33122.699999999997</v>
          </cell>
        </row>
        <row r="5261">
          <cell r="B5261">
            <v>8813027</v>
          </cell>
          <cell r="C5261">
            <v>881</v>
          </cell>
          <cell r="D5261" t="str">
            <v>Essex</v>
          </cell>
          <cell r="E5261">
            <v>3027</v>
          </cell>
          <cell r="F5261" t="str">
            <v>St Andrew's Church of England Voluntary Controlled Primary School, Marks Tey</v>
          </cell>
          <cell r="G5261" t="str">
            <v>Maintained</v>
          </cell>
          <cell r="H5261" t="str">
            <v>Voluntary controlled school</v>
          </cell>
          <cell r="I5261">
            <v>13227</v>
          </cell>
          <cell r="J5261">
            <v>21118.5</v>
          </cell>
        </row>
        <row r="5262">
          <cell r="B5262">
            <v>8813028</v>
          </cell>
          <cell r="C5262">
            <v>881</v>
          </cell>
          <cell r="D5262" t="str">
            <v>Essex</v>
          </cell>
          <cell r="E5262">
            <v>3028</v>
          </cell>
          <cell r="F5262" t="str">
            <v>St Luke's Church of England Controlled Primary School</v>
          </cell>
          <cell r="G5262" t="str">
            <v>Maintained</v>
          </cell>
          <cell r="H5262" t="str">
            <v>Voluntary controlled school</v>
          </cell>
          <cell r="I5262">
            <v>21916</v>
          </cell>
          <cell r="J5262">
            <v>42014.7</v>
          </cell>
        </row>
        <row r="5263">
          <cell r="B5263">
            <v>8813029</v>
          </cell>
          <cell r="C5263">
            <v>881</v>
          </cell>
          <cell r="D5263" t="str">
            <v>Essex</v>
          </cell>
          <cell r="E5263">
            <v>3029</v>
          </cell>
          <cell r="F5263" t="str">
            <v>Heathlands Church of England Voluntary Controlled Primary School, West Bergholt</v>
          </cell>
          <cell r="G5263" t="str">
            <v>Maintained</v>
          </cell>
          <cell r="H5263" t="str">
            <v>Voluntary controlled school</v>
          </cell>
          <cell r="I5263">
            <v>40070</v>
          </cell>
          <cell r="J5263">
            <v>67134.599999999991</v>
          </cell>
        </row>
        <row r="5264">
          <cell r="B5264">
            <v>8813030</v>
          </cell>
          <cell r="C5264">
            <v>881</v>
          </cell>
          <cell r="D5264" t="str">
            <v>Essex</v>
          </cell>
          <cell r="E5264">
            <v>3030</v>
          </cell>
          <cell r="F5264" t="str">
            <v>St Mary's Church of England Voluntary Controlled Primary School, Ardleigh</v>
          </cell>
          <cell r="G5264" t="str">
            <v>Maintained</v>
          </cell>
          <cell r="H5264" t="str">
            <v>Voluntary controlled school</v>
          </cell>
          <cell r="I5264">
            <v>10504</v>
          </cell>
          <cell r="J5264">
            <v>16672.5</v>
          </cell>
        </row>
        <row r="5265">
          <cell r="B5265">
            <v>8813032</v>
          </cell>
          <cell r="C5265">
            <v>881</v>
          </cell>
          <cell r="D5265" t="str">
            <v>Essex</v>
          </cell>
          <cell r="E5265">
            <v>3032</v>
          </cell>
          <cell r="F5265" t="str">
            <v>St George's Church of England Primary School, Great Bromley</v>
          </cell>
          <cell r="G5265" t="str">
            <v>Maintained</v>
          </cell>
          <cell r="H5265" t="str">
            <v>Voluntary controlled school</v>
          </cell>
          <cell r="I5265">
            <v>9856</v>
          </cell>
          <cell r="J5265">
            <v>20451.599999999999</v>
          </cell>
        </row>
        <row r="5266">
          <cell r="B5266">
            <v>8813040</v>
          </cell>
          <cell r="C5266">
            <v>881</v>
          </cell>
          <cell r="D5266" t="str">
            <v>Essex</v>
          </cell>
          <cell r="E5266">
            <v>3040</v>
          </cell>
          <cell r="F5266" t="str">
            <v>Parsons Heath Church of England Voluntary Controlled Primary School</v>
          </cell>
          <cell r="G5266" t="str">
            <v>Maintained</v>
          </cell>
          <cell r="H5266" t="str">
            <v>Voluntary controlled school</v>
          </cell>
          <cell r="I5266">
            <v>14135</v>
          </cell>
          <cell r="J5266">
            <v>18895.5</v>
          </cell>
        </row>
        <row r="5267">
          <cell r="B5267">
            <v>8813102</v>
          </cell>
          <cell r="C5267">
            <v>881</v>
          </cell>
          <cell r="D5267" t="str">
            <v>Essex</v>
          </cell>
          <cell r="E5267">
            <v>3102</v>
          </cell>
          <cell r="F5267" t="str">
            <v>St Nicholas' Church of England Voluntary Controlled Primary School, Rawreth</v>
          </cell>
          <cell r="G5267" t="str">
            <v>Maintained</v>
          </cell>
          <cell r="H5267" t="str">
            <v>Voluntary controlled school</v>
          </cell>
          <cell r="I5267">
            <v>15561</v>
          </cell>
          <cell r="J5267">
            <v>27342.899999999998</v>
          </cell>
        </row>
        <row r="5268">
          <cell r="B5268">
            <v>8813103</v>
          </cell>
          <cell r="C5268">
            <v>881</v>
          </cell>
          <cell r="D5268" t="str">
            <v>Essex</v>
          </cell>
          <cell r="E5268">
            <v>3103</v>
          </cell>
          <cell r="F5268" t="str">
            <v>Canewdon Endowed Church of England Voluntary Controlled Primary School</v>
          </cell>
          <cell r="G5268" t="str">
            <v>Maintained</v>
          </cell>
          <cell r="H5268" t="str">
            <v>Voluntary controlled school</v>
          </cell>
          <cell r="I5268">
            <v>10893</v>
          </cell>
          <cell r="J5268">
            <v>18450.899999999998</v>
          </cell>
        </row>
        <row r="5269">
          <cell r="B5269">
            <v>8813123</v>
          </cell>
          <cell r="C5269">
            <v>881</v>
          </cell>
          <cell r="D5269" t="str">
            <v>Essex</v>
          </cell>
          <cell r="E5269">
            <v>3123</v>
          </cell>
          <cell r="F5269" t="str">
            <v>Coopersale and Theydon Garnon Church of England Voluntary Controlled Primary School</v>
          </cell>
          <cell r="G5269" t="str">
            <v>Maintained</v>
          </cell>
          <cell r="H5269" t="str">
            <v>Voluntary controlled school</v>
          </cell>
          <cell r="I5269">
            <v>14135</v>
          </cell>
          <cell r="J5269">
            <v>24008.399999999998</v>
          </cell>
        </row>
        <row r="5270">
          <cell r="B5270">
            <v>8813131</v>
          </cell>
          <cell r="C5270">
            <v>881</v>
          </cell>
          <cell r="D5270" t="str">
            <v>Essex</v>
          </cell>
          <cell r="E5270">
            <v>3131</v>
          </cell>
          <cell r="F5270" t="str">
            <v>Sheering Church of England Voluntary Controlled Primary School</v>
          </cell>
          <cell r="G5270" t="str">
            <v>Maintained</v>
          </cell>
          <cell r="H5270" t="str">
            <v>Voluntary controlled school</v>
          </cell>
          <cell r="I5270">
            <v>8689</v>
          </cell>
          <cell r="J5270">
            <v>18006.3</v>
          </cell>
        </row>
        <row r="5271">
          <cell r="B5271">
            <v>8813201</v>
          </cell>
          <cell r="C5271">
            <v>881</v>
          </cell>
          <cell r="D5271" t="str">
            <v>Essex</v>
          </cell>
          <cell r="E5271">
            <v>3201</v>
          </cell>
          <cell r="F5271" t="str">
            <v>All Saints Maldon Church of England Voluntary Controlled Primary School</v>
          </cell>
          <cell r="G5271" t="str">
            <v>Maintained</v>
          </cell>
          <cell r="H5271" t="str">
            <v>Voluntary controlled school</v>
          </cell>
          <cell r="I5271">
            <v>29307</v>
          </cell>
          <cell r="J5271">
            <v>47127.6</v>
          </cell>
        </row>
        <row r="5272">
          <cell r="B5272">
            <v>8813209</v>
          </cell>
          <cell r="C5272">
            <v>881</v>
          </cell>
          <cell r="D5272" t="str">
            <v>Essex</v>
          </cell>
          <cell r="E5272">
            <v>3209</v>
          </cell>
          <cell r="F5272" t="str">
            <v>St Peter's Church of England Voluntary Controlled Primary School, Coggeshall</v>
          </cell>
          <cell r="G5272" t="str">
            <v>Maintained</v>
          </cell>
          <cell r="H5272" t="str">
            <v>Voluntary controlled school</v>
          </cell>
          <cell r="I5272">
            <v>25417</v>
          </cell>
          <cell r="J5272">
            <v>41125.5</v>
          </cell>
        </row>
        <row r="5273">
          <cell r="B5273">
            <v>8813212</v>
          </cell>
          <cell r="C5273">
            <v>881</v>
          </cell>
          <cell r="D5273" t="str">
            <v>Essex</v>
          </cell>
          <cell r="E5273">
            <v>3212</v>
          </cell>
          <cell r="F5273" t="str">
            <v>Wethersfield CofE VC Primary School</v>
          </cell>
          <cell r="G5273" t="str">
            <v>Maintained</v>
          </cell>
          <cell r="H5273" t="str">
            <v>Voluntary controlled school</v>
          </cell>
          <cell r="I5273">
            <v>4150</v>
          </cell>
          <cell r="J5273">
            <v>6668.9999999999991</v>
          </cell>
        </row>
        <row r="5274">
          <cell r="B5274">
            <v>8813213</v>
          </cell>
          <cell r="C5274">
            <v>881</v>
          </cell>
          <cell r="D5274" t="str">
            <v>Essex</v>
          </cell>
          <cell r="E5274">
            <v>3213</v>
          </cell>
          <cell r="F5274" t="str">
            <v>White Notley Church of England Voluntary Controlled Primary School</v>
          </cell>
          <cell r="G5274" t="str">
            <v>Maintained</v>
          </cell>
          <cell r="H5274" t="str">
            <v>Voluntary controlled school</v>
          </cell>
          <cell r="I5274">
            <v>10764</v>
          </cell>
          <cell r="J5274">
            <v>19562.399999999998</v>
          </cell>
        </row>
        <row r="5275">
          <cell r="B5275">
            <v>8813214</v>
          </cell>
          <cell r="C5275">
            <v>881</v>
          </cell>
          <cell r="D5275" t="str">
            <v>Essex</v>
          </cell>
          <cell r="E5275">
            <v>3214</v>
          </cell>
          <cell r="F5275" t="str">
            <v>St John Church of England Voluntary Controlled Primary School Danbury</v>
          </cell>
          <cell r="G5275" t="str">
            <v>Maintained</v>
          </cell>
          <cell r="H5275" t="str">
            <v>Voluntary controlled school</v>
          </cell>
          <cell r="I5275">
            <v>18414</v>
          </cell>
          <cell r="J5275">
            <v>33789.599999999999</v>
          </cell>
        </row>
        <row r="5276">
          <cell r="B5276">
            <v>8813215</v>
          </cell>
          <cell r="C5276">
            <v>881</v>
          </cell>
          <cell r="D5276" t="str">
            <v>Essex</v>
          </cell>
          <cell r="E5276">
            <v>3215</v>
          </cell>
          <cell r="F5276" t="str">
            <v>East Hanningfield Church of England Primary School</v>
          </cell>
          <cell r="G5276" t="str">
            <v>Maintained</v>
          </cell>
          <cell r="H5276" t="str">
            <v>Voluntary controlled school</v>
          </cell>
          <cell r="I5276">
            <v>9726</v>
          </cell>
          <cell r="J5276">
            <v>18006.3</v>
          </cell>
        </row>
        <row r="5277">
          <cell r="B5277">
            <v>8813217</v>
          </cell>
          <cell r="C5277">
            <v>881</v>
          </cell>
          <cell r="D5277" t="str">
            <v>Essex</v>
          </cell>
          <cell r="E5277">
            <v>3217</v>
          </cell>
          <cell r="F5277" t="str">
            <v>Great Waltham Church of England Voluntary Controlled Primary School</v>
          </cell>
          <cell r="G5277" t="str">
            <v>Maintained</v>
          </cell>
          <cell r="H5277" t="str">
            <v>Voluntary controlled school</v>
          </cell>
          <cell r="I5277">
            <v>15951</v>
          </cell>
          <cell r="J5277">
            <v>25342.199999999997</v>
          </cell>
        </row>
        <row r="5278">
          <cell r="B5278">
            <v>8813224</v>
          </cell>
          <cell r="C5278">
            <v>881</v>
          </cell>
          <cell r="D5278" t="str">
            <v>Essex</v>
          </cell>
          <cell r="E5278">
            <v>3224</v>
          </cell>
          <cell r="F5278" t="str">
            <v>Downham Church of England Voluntary Controlled Primary School</v>
          </cell>
          <cell r="G5278" t="str">
            <v>Maintained</v>
          </cell>
          <cell r="H5278" t="str">
            <v>Voluntary controlled school</v>
          </cell>
          <cell r="I5278">
            <v>19841</v>
          </cell>
          <cell r="J5278">
            <v>32233.499999999996</v>
          </cell>
        </row>
        <row r="5279">
          <cell r="B5279">
            <v>8813225</v>
          </cell>
          <cell r="C5279">
            <v>881</v>
          </cell>
          <cell r="D5279" t="str">
            <v>Essex</v>
          </cell>
          <cell r="E5279">
            <v>3225</v>
          </cell>
          <cell r="F5279" t="str">
            <v>Stock Church of England Primary School</v>
          </cell>
          <cell r="G5279" t="str">
            <v>Maintained</v>
          </cell>
          <cell r="H5279" t="str">
            <v>Voluntary controlled school</v>
          </cell>
          <cell r="I5279">
            <v>19063</v>
          </cell>
          <cell r="J5279">
            <v>34234.199999999997</v>
          </cell>
        </row>
        <row r="5280">
          <cell r="B5280">
            <v>8813235</v>
          </cell>
          <cell r="C5280">
            <v>881</v>
          </cell>
          <cell r="D5280" t="str">
            <v>Essex</v>
          </cell>
          <cell r="E5280">
            <v>3235</v>
          </cell>
          <cell r="F5280" t="str">
            <v>Woodham Walter Church of England Voluntary Controlled Primary School</v>
          </cell>
          <cell r="G5280" t="str">
            <v>Maintained</v>
          </cell>
          <cell r="H5280" t="str">
            <v>Voluntary controlled school</v>
          </cell>
          <cell r="I5280">
            <v>6614</v>
          </cell>
          <cell r="J5280">
            <v>10670.4</v>
          </cell>
        </row>
        <row r="5281">
          <cell r="B5281">
            <v>8813238</v>
          </cell>
          <cell r="C5281">
            <v>881</v>
          </cell>
          <cell r="D5281" t="str">
            <v>Essex</v>
          </cell>
          <cell r="E5281">
            <v>3238</v>
          </cell>
          <cell r="F5281" t="str">
            <v>Dr Walker's Church of England Voluntary Controlled Primary School, Fyfield</v>
          </cell>
          <cell r="G5281" t="str">
            <v>Maintained</v>
          </cell>
          <cell r="H5281" t="str">
            <v>Voluntary controlled school</v>
          </cell>
          <cell r="I5281">
            <v>7781</v>
          </cell>
          <cell r="J5281">
            <v>16894.8</v>
          </cell>
        </row>
        <row r="5282">
          <cell r="B5282">
            <v>8813239</v>
          </cell>
          <cell r="C5282">
            <v>881</v>
          </cell>
          <cell r="D5282" t="str">
            <v>Essex</v>
          </cell>
          <cell r="E5282">
            <v>3239</v>
          </cell>
          <cell r="F5282" t="str">
            <v>Matching Green Church of England Voluntary Controlled Primary School</v>
          </cell>
          <cell r="G5282" t="str">
            <v>Maintained</v>
          </cell>
          <cell r="H5282" t="str">
            <v>Voluntary controlled school</v>
          </cell>
          <cell r="I5282">
            <v>8040</v>
          </cell>
          <cell r="J5282">
            <v>13337.999999999998</v>
          </cell>
        </row>
        <row r="5283">
          <cell r="B5283">
            <v>8813241</v>
          </cell>
          <cell r="C5283">
            <v>881</v>
          </cell>
          <cell r="D5283" t="str">
            <v>Essex</v>
          </cell>
          <cell r="E5283">
            <v>3241</v>
          </cell>
          <cell r="F5283" t="str">
            <v>Birchanger Church of England Voluntary Controlled Primary School</v>
          </cell>
          <cell r="G5283" t="str">
            <v>Maintained</v>
          </cell>
          <cell r="H5283" t="str">
            <v>Voluntary controlled school</v>
          </cell>
          <cell r="I5283">
            <v>8818</v>
          </cell>
          <cell r="J5283">
            <v>18673.199999999997</v>
          </cell>
        </row>
        <row r="5284">
          <cell r="B5284">
            <v>8813244</v>
          </cell>
          <cell r="C5284">
            <v>881</v>
          </cell>
          <cell r="D5284" t="str">
            <v>Essex</v>
          </cell>
          <cell r="E5284">
            <v>3244</v>
          </cell>
          <cell r="F5284" t="str">
            <v>Elsenham Church of England Voluntary Controlled Primary School</v>
          </cell>
          <cell r="G5284" t="str">
            <v>Maintained</v>
          </cell>
          <cell r="H5284" t="str">
            <v>Voluntary controlled school</v>
          </cell>
          <cell r="I5284">
            <v>24639</v>
          </cell>
          <cell r="J5284">
            <v>46905.299999999996</v>
          </cell>
        </row>
        <row r="5285">
          <cell r="B5285">
            <v>8813247</v>
          </cell>
          <cell r="C5285">
            <v>881</v>
          </cell>
          <cell r="D5285" t="str">
            <v>Essex</v>
          </cell>
          <cell r="E5285">
            <v>3247</v>
          </cell>
          <cell r="F5285" t="str">
            <v>Rickling Church of England Voluntary Aided Primary School</v>
          </cell>
          <cell r="G5285" t="str">
            <v>Maintained</v>
          </cell>
          <cell r="H5285" t="str">
            <v>Voluntary aided school</v>
          </cell>
          <cell r="I5285">
            <v>10634</v>
          </cell>
          <cell r="J5285">
            <v>18228.599999999999</v>
          </cell>
        </row>
        <row r="5286">
          <cell r="B5286">
            <v>8813308</v>
          </cell>
          <cell r="C5286">
            <v>881</v>
          </cell>
          <cell r="D5286" t="str">
            <v>Essex</v>
          </cell>
          <cell r="E5286">
            <v>3308</v>
          </cell>
          <cell r="F5286" t="str">
            <v>St John the Baptist Church of England Voluntary Aided Primary School Pebmarsh</v>
          </cell>
          <cell r="G5286" t="str">
            <v>Maintained</v>
          </cell>
          <cell r="H5286" t="str">
            <v>Voluntary aided school</v>
          </cell>
          <cell r="I5286">
            <v>6484</v>
          </cell>
          <cell r="J5286">
            <v>11337.3</v>
          </cell>
        </row>
        <row r="5287">
          <cell r="B5287">
            <v>8813309</v>
          </cell>
          <cell r="C5287">
            <v>881</v>
          </cell>
          <cell r="D5287" t="str">
            <v>Essex</v>
          </cell>
          <cell r="E5287">
            <v>3309</v>
          </cell>
          <cell r="F5287" t="str">
            <v>Birch Church of England Voluntary Aided Primary School</v>
          </cell>
          <cell r="G5287" t="str">
            <v>Maintained</v>
          </cell>
          <cell r="H5287" t="str">
            <v>Voluntary aided school</v>
          </cell>
          <cell r="I5287">
            <v>11801</v>
          </cell>
          <cell r="J5287">
            <v>18895.5</v>
          </cell>
        </row>
        <row r="5288">
          <cell r="B5288">
            <v>8813310</v>
          </cell>
          <cell r="C5288">
            <v>881</v>
          </cell>
          <cell r="D5288" t="str">
            <v>Essex</v>
          </cell>
          <cell r="E5288">
            <v>3310</v>
          </cell>
          <cell r="F5288" t="str">
            <v>Fingringhoe Church of England Voluntary Aided Primary School</v>
          </cell>
          <cell r="G5288" t="str">
            <v>Maintained</v>
          </cell>
          <cell r="H5288" t="str">
            <v>Voluntary aided school</v>
          </cell>
          <cell r="I5288">
            <v>8170</v>
          </cell>
          <cell r="J5288">
            <v>13560.3</v>
          </cell>
        </row>
        <row r="5289">
          <cell r="B5289">
            <v>8813314</v>
          </cell>
          <cell r="C5289">
            <v>881</v>
          </cell>
          <cell r="D5289" t="str">
            <v>Essex</v>
          </cell>
          <cell r="E5289">
            <v>3314</v>
          </cell>
          <cell r="F5289" t="str">
            <v>All Saints Church of England Voluntary Aided Primary School, Great Oakley</v>
          </cell>
          <cell r="G5289" t="str">
            <v>Maintained</v>
          </cell>
          <cell r="H5289" t="str">
            <v>Voluntary aided school</v>
          </cell>
          <cell r="I5289">
            <v>9985</v>
          </cell>
          <cell r="J5289">
            <v>15338.699999999999</v>
          </cell>
        </row>
        <row r="5290">
          <cell r="B5290">
            <v>8813324</v>
          </cell>
          <cell r="C5290">
            <v>881</v>
          </cell>
          <cell r="D5290" t="str">
            <v>Essex</v>
          </cell>
          <cell r="E5290">
            <v>3324</v>
          </cell>
          <cell r="F5290" t="str">
            <v>The Bishop William Ward Church of England Primary School</v>
          </cell>
          <cell r="G5290" t="str">
            <v>Maintained</v>
          </cell>
          <cell r="H5290" t="str">
            <v>Voluntary aided school</v>
          </cell>
          <cell r="I5290">
            <v>15302</v>
          </cell>
          <cell r="J5290">
            <v>26453.699999999997</v>
          </cell>
        </row>
        <row r="5291">
          <cell r="B5291">
            <v>8823325</v>
          </cell>
          <cell r="C5291">
            <v>882</v>
          </cell>
          <cell r="D5291" t="str">
            <v>Southend-on-Sea</v>
          </cell>
          <cell r="E5291">
            <v>3325</v>
          </cell>
          <cell r="F5291" t="str">
            <v>St Mary's, Prittlewell, CofE Primary School</v>
          </cell>
          <cell r="G5291" t="str">
            <v>Maintained</v>
          </cell>
          <cell r="H5291" t="str">
            <v>Voluntary aided school</v>
          </cell>
          <cell r="I5291">
            <v>58484</v>
          </cell>
          <cell r="J5291">
            <v>92476.799999999988</v>
          </cell>
        </row>
        <row r="5292">
          <cell r="B5292">
            <v>8813402</v>
          </cell>
          <cell r="C5292">
            <v>881</v>
          </cell>
          <cell r="D5292" t="str">
            <v>Essex</v>
          </cell>
          <cell r="E5292">
            <v>3402</v>
          </cell>
          <cell r="F5292" t="str">
            <v>Bentley St Paul's Church of England Voluntary Aided Primary School</v>
          </cell>
          <cell r="G5292" t="str">
            <v>Maintained</v>
          </cell>
          <cell r="H5292" t="str">
            <v>Voluntary aided school</v>
          </cell>
          <cell r="I5292">
            <v>20748</v>
          </cell>
          <cell r="J5292">
            <v>36012.6</v>
          </cell>
        </row>
        <row r="5293">
          <cell r="B5293">
            <v>8813422</v>
          </cell>
          <cell r="C5293">
            <v>881</v>
          </cell>
          <cell r="D5293" t="str">
            <v>Essex</v>
          </cell>
          <cell r="E5293">
            <v>3422</v>
          </cell>
          <cell r="F5293" t="str">
            <v>Ingrave Johnstone Church of England Voluntary Aided Primary School</v>
          </cell>
          <cell r="G5293" t="str">
            <v>Maintained</v>
          </cell>
          <cell r="H5293" t="str">
            <v>Voluntary aided school</v>
          </cell>
          <cell r="I5293">
            <v>18155</v>
          </cell>
          <cell r="J5293">
            <v>29343.599999999999</v>
          </cell>
        </row>
        <row r="5294">
          <cell r="B5294">
            <v>8813430</v>
          </cell>
          <cell r="C5294">
            <v>881</v>
          </cell>
          <cell r="D5294" t="str">
            <v>Essex</v>
          </cell>
          <cell r="E5294">
            <v>3430</v>
          </cell>
          <cell r="F5294" t="str">
            <v>St Mary's Church of England Voluntary Aided Primary School</v>
          </cell>
          <cell r="G5294" t="str">
            <v>Maintained</v>
          </cell>
          <cell r="H5294" t="str">
            <v>Voluntary aided school</v>
          </cell>
          <cell r="I5294">
            <v>16858</v>
          </cell>
          <cell r="J5294">
            <v>32900.399999999994</v>
          </cell>
        </row>
        <row r="5295">
          <cell r="B5295">
            <v>8813440</v>
          </cell>
          <cell r="C5295">
            <v>881</v>
          </cell>
          <cell r="D5295" t="str">
            <v>Essex</v>
          </cell>
          <cell r="E5295">
            <v>3440</v>
          </cell>
          <cell r="F5295" t="str">
            <v>St Michael's Church of England Voluntary Aided Primary School</v>
          </cell>
          <cell r="G5295" t="str">
            <v>Maintained</v>
          </cell>
          <cell r="H5295" t="str">
            <v>Voluntary aided school</v>
          </cell>
          <cell r="I5295">
            <v>40459</v>
          </cell>
          <cell r="J5295">
            <v>65133.899999999994</v>
          </cell>
        </row>
        <row r="5296">
          <cell r="B5296">
            <v>8813450</v>
          </cell>
          <cell r="C5296">
            <v>881</v>
          </cell>
          <cell r="D5296" t="str">
            <v>Essex</v>
          </cell>
          <cell r="E5296">
            <v>3450</v>
          </cell>
          <cell r="F5296" t="str">
            <v>St Mary's Church of England Voluntary Aided Primary School, Burnham-on-Crouch</v>
          </cell>
          <cell r="G5296" t="str">
            <v>Maintained</v>
          </cell>
          <cell r="H5296" t="str">
            <v>Voluntary aided school</v>
          </cell>
          <cell r="I5296">
            <v>20489</v>
          </cell>
          <cell r="J5296">
            <v>33122.699999999997</v>
          </cell>
        </row>
        <row r="5297">
          <cell r="B5297">
            <v>8813451</v>
          </cell>
          <cell r="C5297">
            <v>881</v>
          </cell>
          <cell r="D5297" t="str">
            <v>Essex</v>
          </cell>
          <cell r="E5297">
            <v>3451</v>
          </cell>
          <cell r="F5297" t="str">
            <v>St Anne Line Catholic Infant School</v>
          </cell>
          <cell r="G5297" t="str">
            <v>Maintained</v>
          </cell>
          <cell r="H5297" t="str">
            <v>Voluntary aided school</v>
          </cell>
          <cell r="I5297">
            <v>39162</v>
          </cell>
          <cell r="J5297">
            <v>66245.399999999994</v>
          </cell>
        </row>
        <row r="5298">
          <cell r="B5298">
            <v>8813462</v>
          </cell>
          <cell r="C5298">
            <v>881</v>
          </cell>
          <cell r="D5298" t="str">
            <v>Essex</v>
          </cell>
          <cell r="E5298">
            <v>3462</v>
          </cell>
          <cell r="F5298" t="str">
            <v>St Peter's Church of England Voluntary Aided Primary School, South Weald</v>
          </cell>
          <cell r="G5298" t="str">
            <v>Maintained</v>
          </cell>
          <cell r="H5298" t="str">
            <v>Voluntary aided school</v>
          </cell>
          <cell r="I5298">
            <v>41756</v>
          </cell>
          <cell r="J5298">
            <v>77582.7</v>
          </cell>
        </row>
        <row r="5299">
          <cell r="B5299">
            <v>8813470</v>
          </cell>
          <cell r="C5299">
            <v>881</v>
          </cell>
          <cell r="D5299" t="str">
            <v>Essex</v>
          </cell>
          <cell r="E5299">
            <v>3470</v>
          </cell>
          <cell r="F5299" t="str">
            <v>Terling Church of England Voluntary Aided Primary School</v>
          </cell>
          <cell r="G5299" t="str">
            <v>Maintained</v>
          </cell>
          <cell r="H5299" t="str">
            <v>Voluntary aided school</v>
          </cell>
          <cell r="I5299">
            <v>9467</v>
          </cell>
          <cell r="J5299">
            <v>17339.399999999998</v>
          </cell>
        </row>
        <row r="5300">
          <cell r="B5300">
            <v>8813501</v>
          </cell>
          <cell r="C5300">
            <v>881</v>
          </cell>
          <cell r="D5300" t="str">
            <v>Essex</v>
          </cell>
          <cell r="E5300">
            <v>3501</v>
          </cell>
          <cell r="F5300" t="str">
            <v>Churchgate Church of England Voluntary Aided Primary School, Harlow</v>
          </cell>
          <cell r="G5300" t="str">
            <v>Maintained</v>
          </cell>
          <cell r="H5300" t="str">
            <v>Voluntary aided school</v>
          </cell>
          <cell r="I5300">
            <v>16469</v>
          </cell>
          <cell r="J5300">
            <v>27120.6</v>
          </cell>
        </row>
        <row r="5301">
          <cell r="B5301">
            <v>8813530</v>
          </cell>
          <cell r="C5301">
            <v>881</v>
          </cell>
          <cell r="D5301" t="str">
            <v>Essex</v>
          </cell>
          <cell r="E5301">
            <v>3530</v>
          </cell>
          <cell r="F5301" t="str">
            <v>Little Waltham Church of England Voluntary Aided Primary School</v>
          </cell>
          <cell r="G5301" t="str">
            <v>Maintained</v>
          </cell>
          <cell r="H5301" t="str">
            <v>Voluntary aided school</v>
          </cell>
          <cell r="I5301">
            <v>20748</v>
          </cell>
          <cell r="J5301">
            <v>27565.199999999997</v>
          </cell>
        </row>
        <row r="5302">
          <cell r="B5302">
            <v>8813570</v>
          </cell>
          <cell r="C5302">
            <v>881</v>
          </cell>
          <cell r="D5302" t="str">
            <v>Essex</v>
          </cell>
          <cell r="E5302">
            <v>3570</v>
          </cell>
          <cell r="F5302" t="str">
            <v>Great Easton Church of England Voluntary Aided Primary School</v>
          </cell>
          <cell r="G5302" t="str">
            <v>Maintained</v>
          </cell>
          <cell r="H5302" t="str">
            <v>Voluntary aided school</v>
          </cell>
          <cell r="I5302">
            <v>15043</v>
          </cell>
          <cell r="J5302">
            <v>24675.3</v>
          </cell>
        </row>
        <row r="5303">
          <cell r="B5303">
            <v>8813580</v>
          </cell>
          <cell r="C5303">
            <v>881</v>
          </cell>
          <cell r="D5303" t="str">
            <v>Essex</v>
          </cell>
          <cell r="E5303">
            <v>3580</v>
          </cell>
          <cell r="F5303" t="str">
            <v>St Mary's Church of England Voluntary Aided Primary School, Hatfield Broad Oak</v>
          </cell>
          <cell r="G5303" t="str">
            <v>Maintained</v>
          </cell>
          <cell r="H5303" t="str">
            <v>Voluntary aided school</v>
          </cell>
          <cell r="I5303">
            <v>3761</v>
          </cell>
          <cell r="J5303">
            <v>7335.9</v>
          </cell>
        </row>
        <row r="5304">
          <cell r="B5304">
            <v>8813610</v>
          </cell>
          <cell r="C5304">
            <v>881</v>
          </cell>
          <cell r="D5304" t="str">
            <v>Essex</v>
          </cell>
          <cell r="E5304">
            <v>3610</v>
          </cell>
          <cell r="F5304" t="str">
            <v>Little Hallingbury Church of England Voluntary Aided Primary School</v>
          </cell>
          <cell r="G5304" t="str">
            <v>Maintained</v>
          </cell>
          <cell r="H5304" t="str">
            <v>Voluntary aided school</v>
          </cell>
          <cell r="I5304">
            <v>9726</v>
          </cell>
          <cell r="J5304">
            <v>17784</v>
          </cell>
        </row>
        <row r="5305">
          <cell r="B5305">
            <v>8813612</v>
          </cell>
          <cell r="C5305">
            <v>881</v>
          </cell>
          <cell r="D5305" t="str">
            <v>Essex</v>
          </cell>
          <cell r="E5305">
            <v>3612</v>
          </cell>
          <cell r="F5305" t="str">
            <v>St Joseph the Worker Catholic Primary School</v>
          </cell>
          <cell r="G5305" t="str">
            <v>Maintained</v>
          </cell>
          <cell r="H5305" t="str">
            <v>Voluntary aided school</v>
          </cell>
          <cell r="I5305">
            <v>21656</v>
          </cell>
          <cell r="J5305">
            <v>36012.6</v>
          </cell>
        </row>
        <row r="5306">
          <cell r="B5306">
            <v>8813622</v>
          </cell>
          <cell r="C5306">
            <v>881</v>
          </cell>
          <cell r="D5306" t="str">
            <v>Essex</v>
          </cell>
          <cell r="E5306">
            <v>3622</v>
          </cell>
          <cell r="F5306" t="str">
            <v>St Thomas of Canterbury Church of England Aided Infant School</v>
          </cell>
          <cell r="G5306" t="str">
            <v>Maintained</v>
          </cell>
          <cell r="H5306" t="str">
            <v>Voluntary aided school</v>
          </cell>
          <cell r="I5306">
            <v>48369</v>
          </cell>
          <cell r="J5306">
            <v>79361.099999999991</v>
          </cell>
        </row>
        <row r="5307">
          <cell r="B5307">
            <v>8813670</v>
          </cell>
          <cell r="C5307">
            <v>881</v>
          </cell>
          <cell r="D5307" t="str">
            <v>Essex</v>
          </cell>
          <cell r="E5307">
            <v>3670</v>
          </cell>
          <cell r="F5307" t="str">
            <v>Moreton Church of England Voluntary Aided Primary School</v>
          </cell>
          <cell r="G5307" t="str">
            <v>Maintained</v>
          </cell>
          <cell r="H5307" t="str">
            <v>Voluntary aided school</v>
          </cell>
          <cell r="I5307">
            <v>13357</v>
          </cell>
          <cell r="J5307">
            <v>21340.799999999999</v>
          </cell>
        </row>
        <row r="5308">
          <cell r="B5308">
            <v>8813700</v>
          </cell>
          <cell r="C5308">
            <v>881</v>
          </cell>
          <cell r="D5308" t="str">
            <v>Essex</v>
          </cell>
          <cell r="E5308">
            <v>3700</v>
          </cell>
          <cell r="F5308" t="str">
            <v>Farnham Church of England Primary School</v>
          </cell>
          <cell r="G5308" t="str">
            <v>Maintained</v>
          </cell>
          <cell r="H5308" t="str">
            <v>Voluntary aided school</v>
          </cell>
          <cell r="I5308">
            <v>5317</v>
          </cell>
          <cell r="J5308">
            <v>8002.7999999999993</v>
          </cell>
        </row>
        <row r="5309">
          <cell r="B5309">
            <v>8813730</v>
          </cell>
          <cell r="C5309">
            <v>881</v>
          </cell>
          <cell r="D5309" t="str">
            <v>Essex</v>
          </cell>
          <cell r="E5309">
            <v>3730</v>
          </cell>
          <cell r="F5309" t="str">
            <v>Radwinter Church of England Voluntary Aided Primary School</v>
          </cell>
          <cell r="G5309" t="str">
            <v>Maintained</v>
          </cell>
          <cell r="H5309" t="str">
            <v>Voluntary aided school</v>
          </cell>
          <cell r="I5309">
            <v>14654</v>
          </cell>
          <cell r="J5309">
            <v>20896.199999999997</v>
          </cell>
        </row>
        <row r="5310">
          <cell r="B5310">
            <v>8813790</v>
          </cell>
          <cell r="C5310">
            <v>881</v>
          </cell>
          <cell r="D5310" t="str">
            <v>Essex</v>
          </cell>
          <cell r="E5310">
            <v>3790</v>
          </cell>
          <cell r="F5310" t="str">
            <v>St Francis Catholic Primary School, Braintree</v>
          </cell>
          <cell r="G5310" t="str">
            <v>Maintained</v>
          </cell>
          <cell r="H5310" t="str">
            <v>Voluntary aided school</v>
          </cell>
          <cell r="I5310">
            <v>19841</v>
          </cell>
          <cell r="J5310">
            <v>33789.599999999999</v>
          </cell>
        </row>
        <row r="5311">
          <cell r="B5311">
            <v>8813795</v>
          </cell>
          <cell r="C5311">
            <v>881</v>
          </cell>
          <cell r="D5311" t="str">
            <v>Essex</v>
          </cell>
          <cell r="E5311">
            <v>3795</v>
          </cell>
          <cell r="F5311" t="str">
            <v>Chrishall Holy Trinity and St Nicholas CofE (Aided) Primary School and Pre-School</v>
          </cell>
          <cell r="G5311" t="str">
            <v>Maintained</v>
          </cell>
          <cell r="H5311" t="str">
            <v>Voluntary aided school</v>
          </cell>
          <cell r="I5311">
            <v>10245</v>
          </cell>
          <cell r="J5311">
            <v>20451.599999999999</v>
          </cell>
        </row>
        <row r="5312">
          <cell r="B5312">
            <v>8813811</v>
          </cell>
          <cell r="C5312">
            <v>881</v>
          </cell>
          <cell r="D5312" t="str">
            <v>Essex</v>
          </cell>
          <cell r="E5312">
            <v>3811</v>
          </cell>
          <cell r="F5312" t="str">
            <v>St Francis Catholic Primary School, Maldon</v>
          </cell>
          <cell r="G5312" t="str">
            <v>Maintained</v>
          </cell>
          <cell r="H5312" t="str">
            <v>Voluntary aided school</v>
          </cell>
          <cell r="I5312">
            <v>18544</v>
          </cell>
          <cell r="J5312">
            <v>32900.399999999994</v>
          </cell>
        </row>
        <row r="5313">
          <cell r="B5313">
            <v>8813814</v>
          </cell>
          <cell r="C5313">
            <v>881</v>
          </cell>
          <cell r="D5313" t="str">
            <v>Essex</v>
          </cell>
          <cell r="E5313">
            <v>3814</v>
          </cell>
          <cell r="F5313" t="str">
            <v>Trinity St Mary's CofE Voluntary Aided Primary School, South Woodham Ferrers</v>
          </cell>
          <cell r="G5313" t="str">
            <v>Maintained</v>
          </cell>
          <cell r="H5313" t="str">
            <v>Voluntary aided school</v>
          </cell>
          <cell r="I5313">
            <v>18155</v>
          </cell>
          <cell r="J5313">
            <v>30010.499999999996</v>
          </cell>
        </row>
        <row r="5314">
          <cell r="B5314">
            <v>8813815</v>
          </cell>
          <cell r="C5314">
            <v>881</v>
          </cell>
          <cell r="D5314" t="str">
            <v>Essex</v>
          </cell>
          <cell r="E5314">
            <v>3815</v>
          </cell>
          <cell r="F5314" t="str">
            <v>St Joseph's Catholic Primary School, SWF</v>
          </cell>
          <cell r="G5314" t="str">
            <v>Maintained</v>
          </cell>
          <cell r="H5314" t="str">
            <v>Voluntary aided school</v>
          </cell>
          <cell r="I5314">
            <v>17118</v>
          </cell>
          <cell r="J5314">
            <v>28232.1</v>
          </cell>
        </row>
        <row r="5315">
          <cell r="B5315">
            <v>8813820</v>
          </cell>
          <cell r="C5315">
            <v>881</v>
          </cell>
          <cell r="D5315" t="str">
            <v>Essex</v>
          </cell>
          <cell r="E5315">
            <v>3820</v>
          </cell>
          <cell r="F5315" t="str">
            <v>St Peters Church of England Voluntary Aided Primary School, West Hanningfield</v>
          </cell>
          <cell r="G5315" t="str">
            <v>Maintained</v>
          </cell>
          <cell r="H5315" t="str">
            <v>Voluntary aided school</v>
          </cell>
          <cell r="I5315">
            <v>10504</v>
          </cell>
          <cell r="J5315">
            <v>17561.699999999997</v>
          </cell>
        </row>
        <row r="5316">
          <cell r="B5316">
            <v>8813822</v>
          </cell>
          <cell r="C5316">
            <v>881</v>
          </cell>
          <cell r="D5316" t="str">
            <v>Essex</v>
          </cell>
          <cell r="E5316">
            <v>3822</v>
          </cell>
          <cell r="F5316" t="str">
            <v>All Saints' Church of England Voluntary Aided Primary School, Dovercourt</v>
          </cell>
          <cell r="G5316" t="str">
            <v>Maintained</v>
          </cell>
          <cell r="H5316" t="str">
            <v>Voluntary aided school</v>
          </cell>
          <cell r="I5316">
            <v>16340</v>
          </cell>
          <cell r="J5316">
            <v>26231.399999999998</v>
          </cell>
        </row>
        <row r="5317">
          <cell r="B5317">
            <v>8813823</v>
          </cell>
          <cell r="C5317">
            <v>881</v>
          </cell>
          <cell r="D5317" t="str">
            <v>Essex</v>
          </cell>
          <cell r="E5317">
            <v>3823</v>
          </cell>
          <cell r="F5317" t="str">
            <v>The Bishops' Church of England and Roman Catholic Primary School</v>
          </cell>
          <cell r="G5317" t="str">
            <v>Maintained</v>
          </cell>
          <cell r="H5317" t="str">
            <v>Voluntary aided school</v>
          </cell>
          <cell r="I5317">
            <v>40459</v>
          </cell>
          <cell r="J5317">
            <v>69357.599999999991</v>
          </cell>
        </row>
        <row r="5318">
          <cell r="B5318">
            <v>8815200</v>
          </cell>
          <cell r="C5318">
            <v>881</v>
          </cell>
          <cell r="D5318" t="str">
            <v>Essex</v>
          </cell>
          <cell r="E5318">
            <v>5200</v>
          </cell>
          <cell r="F5318" t="str">
            <v>Elmwood Primary School</v>
          </cell>
          <cell r="G5318" t="str">
            <v>Maintained</v>
          </cell>
          <cell r="H5318" t="str">
            <v>Foundation school</v>
          </cell>
          <cell r="I5318">
            <v>32808</v>
          </cell>
          <cell r="J5318">
            <v>54241.2</v>
          </cell>
        </row>
        <row r="5319">
          <cell r="B5319">
            <v>8815204</v>
          </cell>
          <cell r="C5319">
            <v>881</v>
          </cell>
          <cell r="D5319" t="str">
            <v>Essex</v>
          </cell>
          <cell r="E5319">
            <v>5204</v>
          </cell>
          <cell r="F5319" t="str">
            <v>Great Totham Primary School</v>
          </cell>
          <cell r="G5319" t="str">
            <v>Maintained</v>
          </cell>
          <cell r="H5319" t="str">
            <v>Foundation school</v>
          </cell>
          <cell r="I5319">
            <v>40718</v>
          </cell>
          <cell r="J5319">
            <v>71802.899999999994</v>
          </cell>
        </row>
        <row r="5320">
          <cell r="B5320">
            <v>8815216</v>
          </cell>
          <cell r="C5320">
            <v>881</v>
          </cell>
          <cell r="D5320" t="str">
            <v>Essex</v>
          </cell>
          <cell r="E5320">
            <v>5216</v>
          </cell>
          <cell r="F5320" t="str">
            <v>Holland Haven Primary School</v>
          </cell>
          <cell r="G5320" t="str">
            <v>Maintained</v>
          </cell>
          <cell r="H5320" t="str">
            <v>Foundation school</v>
          </cell>
          <cell r="I5320">
            <v>30085</v>
          </cell>
          <cell r="J5320">
            <v>56464.2</v>
          </cell>
        </row>
        <row r="5321">
          <cell r="B5321">
            <v>8815220</v>
          </cell>
          <cell r="C5321">
            <v>881</v>
          </cell>
          <cell r="D5321" t="str">
            <v>Essex</v>
          </cell>
          <cell r="E5321">
            <v>5220</v>
          </cell>
          <cell r="F5321" t="str">
            <v>Elmstead Primary School</v>
          </cell>
          <cell r="G5321" t="str">
            <v>Maintained</v>
          </cell>
          <cell r="H5321" t="str">
            <v>Foundation school</v>
          </cell>
          <cell r="I5321">
            <v>16729</v>
          </cell>
          <cell r="J5321">
            <v>24230.699999999997</v>
          </cell>
        </row>
        <row r="5322">
          <cell r="B5322">
            <v>8815221</v>
          </cell>
          <cell r="C5322">
            <v>881</v>
          </cell>
          <cell r="D5322" t="str">
            <v>Essex</v>
          </cell>
          <cell r="E5322">
            <v>5221</v>
          </cell>
          <cell r="F5322" t="str">
            <v>Millfields Primary School</v>
          </cell>
          <cell r="G5322" t="str">
            <v>Maintained</v>
          </cell>
          <cell r="H5322" t="str">
            <v>Foundation school</v>
          </cell>
          <cell r="I5322">
            <v>26195</v>
          </cell>
          <cell r="J5322">
            <v>32233.499999999996</v>
          </cell>
        </row>
        <row r="5323">
          <cell r="B5323">
            <v>8815224</v>
          </cell>
          <cell r="C5323">
            <v>881</v>
          </cell>
          <cell r="D5323" t="str">
            <v>Essex</v>
          </cell>
          <cell r="E5323">
            <v>5224</v>
          </cell>
          <cell r="F5323" t="str">
            <v>St Katherine's Church of England Primary School</v>
          </cell>
          <cell r="G5323" t="str">
            <v>Maintained</v>
          </cell>
          <cell r="H5323" t="str">
            <v>Foundation school</v>
          </cell>
          <cell r="I5323">
            <v>18025</v>
          </cell>
          <cell r="J5323">
            <v>29788.199999999997</v>
          </cell>
        </row>
        <row r="5324">
          <cell r="B5324">
            <v>8815226</v>
          </cell>
          <cell r="C5324">
            <v>881</v>
          </cell>
          <cell r="D5324" t="str">
            <v>Essex</v>
          </cell>
          <cell r="E5324">
            <v>5226</v>
          </cell>
          <cell r="F5324" t="str">
            <v>Rodings Primary School</v>
          </cell>
          <cell r="G5324" t="str">
            <v>Maintained</v>
          </cell>
          <cell r="H5324" t="str">
            <v>Foundation school</v>
          </cell>
          <cell r="I5324">
            <v>27232</v>
          </cell>
          <cell r="J5324">
            <v>44015.399999999994</v>
          </cell>
        </row>
        <row r="5325">
          <cell r="B5325">
            <v>8815228</v>
          </cell>
          <cell r="C5325">
            <v>881</v>
          </cell>
          <cell r="D5325" t="str">
            <v>Essex</v>
          </cell>
          <cell r="E5325">
            <v>5228</v>
          </cell>
          <cell r="F5325" t="str">
            <v>Kingswood Primary School and Nursery</v>
          </cell>
          <cell r="G5325" t="str">
            <v>Maintained</v>
          </cell>
          <cell r="H5325" t="str">
            <v>Foundation school</v>
          </cell>
          <cell r="I5325">
            <v>39940</v>
          </cell>
          <cell r="J5325">
            <v>66245.399999999994</v>
          </cell>
        </row>
        <row r="5326">
          <cell r="B5326">
            <v>8815229</v>
          </cell>
          <cell r="C5326">
            <v>881</v>
          </cell>
          <cell r="D5326" t="str">
            <v>Essex</v>
          </cell>
          <cell r="E5326">
            <v>5229</v>
          </cell>
          <cell r="F5326" t="str">
            <v>St Mary's CofE Foundation Primary School</v>
          </cell>
          <cell r="G5326" t="str">
            <v>Maintained</v>
          </cell>
          <cell r="H5326" t="str">
            <v>Foundation school</v>
          </cell>
          <cell r="I5326">
            <v>30474</v>
          </cell>
          <cell r="J5326">
            <v>48461.399999999994</v>
          </cell>
        </row>
        <row r="5327">
          <cell r="B5327">
            <v>8815236</v>
          </cell>
          <cell r="C5327">
            <v>881</v>
          </cell>
          <cell r="D5327" t="str">
            <v>Essex</v>
          </cell>
          <cell r="E5327">
            <v>5236</v>
          </cell>
          <cell r="F5327" t="str">
            <v>Buttsbury Infant School</v>
          </cell>
          <cell r="G5327" t="str">
            <v>Maintained</v>
          </cell>
          <cell r="H5327" t="str">
            <v>Foundation school</v>
          </cell>
          <cell r="I5327">
            <v>81436</v>
          </cell>
          <cell r="J5327">
            <v>135825.29999999999</v>
          </cell>
        </row>
        <row r="5328">
          <cell r="B5328">
            <v>8815241</v>
          </cell>
          <cell r="C5328">
            <v>881</v>
          </cell>
          <cell r="D5328" t="str">
            <v>Essex</v>
          </cell>
          <cell r="E5328">
            <v>5241</v>
          </cell>
          <cell r="F5328" t="str">
            <v>St Andrew's CofE Primary School</v>
          </cell>
          <cell r="G5328" t="str">
            <v>Maintained</v>
          </cell>
          <cell r="H5328" t="str">
            <v>Voluntary aided school</v>
          </cell>
          <cell r="I5328">
            <v>25935</v>
          </cell>
          <cell r="J5328">
            <v>52240.499999999993</v>
          </cell>
        </row>
        <row r="5329">
          <cell r="B5329">
            <v>8815242</v>
          </cell>
          <cell r="C5329">
            <v>881</v>
          </cell>
          <cell r="D5329" t="str">
            <v>Essex</v>
          </cell>
          <cell r="E5329">
            <v>5242</v>
          </cell>
          <cell r="F5329" t="str">
            <v>Leverton Primary School</v>
          </cell>
          <cell r="G5329" t="str">
            <v>Maintained</v>
          </cell>
          <cell r="H5329" t="str">
            <v>Foundation school</v>
          </cell>
          <cell r="I5329">
            <v>33457</v>
          </cell>
          <cell r="J5329">
            <v>52907.399999999994</v>
          </cell>
        </row>
        <row r="5330">
          <cell r="B5330">
            <v>8815248</v>
          </cell>
          <cell r="C5330">
            <v>881</v>
          </cell>
          <cell r="D5330" t="str">
            <v>Essex</v>
          </cell>
          <cell r="E5330">
            <v>5248</v>
          </cell>
          <cell r="F5330" t="str">
            <v>Thaxted Primary School</v>
          </cell>
          <cell r="G5330" t="str">
            <v>Maintained</v>
          </cell>
          <cell r="H5330" t="str">
            <v>Foundation school</v>
          </cell>
          <cell r="I5330">
            <v>23342</v>
          </cell>
          <cell r="J5330">
            <v>41792.399999999994</v>
          </cell>
        </row>
        <row r="5331">
          <cell r="B5331">
            <v>8815249</v>
          </cell>
          <cell r="C5331">
            <v>881</v>
          </cell>
          <cell r="D5331" t="str">
            <v>Essex</v>
          </cell>
          <cell r="E5331">
            <v>5249</v>
          </cell>
          <cell r="F5331" t="str">
            <v>The Cathedral Church of England Voluntary Aided Primary School, Chelmsford</v>
          </cell>
          <cell r="G5331" t="str">
            <v>Maintained</v>
          </cell>
          <cell r="H5331" t="str">
            <v>Voluntary aided school</v>
          </cell>
          <cell r="I5331">
            <v>31252</v>
          </cell>
          <cell r="J5331">
            <v>51351.299999999996</v>
          </cell>
        </row>
        <row r="5332">
          <cell r="B5332">
            <v>8815252</v>
          </cell>
          <cell r="C5332">
            <v>881</v>
          </cell>
          <cell r="D5332" t="str">
            <v>Essex</v>
          </cell>
          <cell r="E5332">
            <v>5252</v>
          </cell>
          <cell r="F5332" t="str">
            <v>Broomfield Primary School</v>
          </cell>
          <cell r="G5332" t="str">
            <v>Maintained</v>
          </cell>
          <cell r="H5332" t="str">
            <v>Foundation school</v>
          </cell>
          <cell r="I5332">
            <v>26454</v>
          </cell>
          <cell r="J5332">
            <v>44015.399999999994</v>
          </cell>
        </row>
        <row r="5333">
          <cell r="B5333">
            <v>8815255</v>
          </cell>
          <cell r="C5333">
            <v>881</v>
          </cell>
          <cell r="D5333" t="str">
            <v>Essex</v>
          </cell>
          <cell r="E5333">
            <v>5255</v>
          </cell>
          <cell r="F5333" t="str">
            <v>St John Fisher Catholic Primary School</v>
          </cell>
          <cell r="G5333" t="str">
            <v>Maintained</v>
          </cell>
          <cell r="H5333" t="str">
            <v>Voluntary aided school</v>
          </cell>
          <cell r="I5333">
            <v>31901</v>
          </cell>
          <cell r="J5333">
            <v>42459.299999999996</v>
          </cell>
        </row>
        <row r="5334">
          <cell r="B5334">
            <v>8815257</v>
          </cell>
          <cell r="C5334">
            <v>881</v>
          </cell>
          <cell r="D5334" t="str">
            <v>Essex</v>
          </cell>
          <cell r="E5334">
            <v>5257</v>
          </cell>
          <cell r="F5334" t="str">
            <v>Lawford Church of England Voluntary Aided Primary School</v>
          </cell>
          <cell r="G5334" t="str">
            <v>Maintained</v>
          </cell>
          <cell r="H5334" t="str">
            <v>Voluntary aided school</v>
          </cell>
          <cell r="I5334">
            <v>20878</v>
          </cell>
          <cell r="J5334">
            <v>32455.8</v>
          </cell>
        </row>
        <row r="5335">
          <cell r="B5335">
            <v>8815258</v>
          </cell>
          <cell r="C5335">
            <v>881</v>
          </cell>
          <cell r="D5335" t="str">
            <v>Essex</v>
          </cell>
          <cell r="E5335">
            <v>5258</v>
          </cell>
          <cell r="F5335" t="str">
            <v>Great Dunmow Primary School</v>
          </cell>
          <cell r="G5335" t="str">
            <v>Maintained</v>
          </cell>
          <cell r="H5335" t="str">
            <v>Foundation school</v>
          </cell>
          <cell r="I5335">
            <v>41756</v>
          </cell>
          <cell r="J5335">
            <v>69135.299999999988</v>
          </cell>
        </row>
        <row r="5336">
          <cell r="B5336">
            <v>8815259</v>
          </cell>
          <cell r="C5336">
            <v>881</v>
          </cell>
          <cell r="D5336" t="str">
            <v>Essex</v>
          </cell>
          <cell r="E5336">
            <v>5259</v>
          </cell>
          <cell r="F5336" t="str">
            <v>Dunmow St Mary's Primary School</v>
          </cell>
          <cell r="G5336" t="str">
            <v>Maintained</v>
          </cell>
          <cell r="H5336" t="str">
            <v>Foundation school</v>
          </cell>
          <cell r="I5336">
            <v>41496</v>
          </cell>
          <cell r="J5336">
            <v>83362.5</v>
          </cell>
        </row>
        <row r="5337">
          <cell r="B5337">
            <v>8815260</v>
          </cell>
          <cell r="C5337">
            <v>881</v>
          </cell>
          <cell r="D5337" t="str">
            <v>Essex</v>
          </cell>
          <cell r="E5337">
            <v>5260</v>
          </cell>
          <cell r="F5337" t="str">
            <v>Walton on the Naze Primary School</v>
          </cell>
          <cell r="G5337" t="str">
            <v>Maintained</v>
          </cell>
          <cell r="H5337" t="str">
            <v>Foundation school</v>
          </cell>
          <cell r="I5337">
            <v>13227</v>
          </cell>
          <cell r="J5337">
            <v>20229.3</v>
          </cell>
        </row>
        <row r="5338">
          <cell r="B5338">
            <v>8815261</v>
          </cell>
          <cell r="C5338">
            <v>881</v>
          </cell>
          <cell r="D5338" t="str">
            <v>Essex</v>
          </cell>
          <cell r="E5338">
            <v>5261</v>
          </cell>
          <cell r="F5338" t="str">
            <v>Chase Lane Primary School and Nursery</v>
          </cell>
          <cell r="G5338" t="str">
            <v>Maintained</v>
          </cell>
          <cell r="H5338" t="str">
            <v>Community school</v>
          </cell>
          <cell r="I5338">
            <v>32549</v>
          </cell>
          <cell r="J5338">
            <v>50017.499999999993</v>
          </cell>
        </row>
        <row r="5339">
          <cell r="B5339">
            <v>8815265</v>
          </cell>
          <cell r="C5339">
            <v>881</v>
          </cell>
          <cell r="D5339" t="str">
            <v>Essex</v>
          </cell>
          <cell r="E5339">
            <v>5265</v>
          </cell>
          <cell r="F5339" t="str">
            <v>Collingwood Primary School</v>
          </cell>
          <cell r="G5339" t="str">
            <v>Maintained</v>
          </cell>
          <cell r="H5339" t="str">
            <v>Foundation school</v>
          </cell>
          <cell r="I5339">
            <v>18155</v>
          </cell>
          <cell r="J5339">
            <v>34011.899999999994</v>
          </cell>
        </row>
        <row r="5340">
          <cell r="B5340">
            <v>8815267</v>
          </cell>
          <cell r="C5340">
            <v>881</v>
          </cell>
          <cell r="D5340" t="str">
            <v>Essex</v>
          </cell>
          <cell r="E5340">
            <v>5267</v>
          </cell>
          <cell r="F5340" t="str">
            <v>St Helen's Catholic Infant School</v>
          </cell>
          <cell r="G5340" t="str">
            <v>Maintained</v>
          </cell>
          <cell r="H5340" t="str">
            <v>Voluntary aided school</v>
          </cell>
          <cell r="I5340">
            <v>56150</v>
          </cell>
          <cell r="J5340">
            <v>92921.4</v>
          </cell>
        </row>
        <row r="5341">
          <cell r="B5341">
            <v>8815269</v>
          </cell>
          <cell r="C5341">
            <v>881</v>
          </cell>
          <cell r="D5341" t="str">
            <v>Essex</v>
          </cell>
          <cell r="E5341">
            <v>5269</v>
          </cell>
          <cell r="F5341" t="str">
            <v>Thomas Willingale Primary School and Nursery</v>
          </cell>
          <cell r="G5341" t="str">
            <v>Maintained</v>
          </cell>
          <cell r="H5341" t="str">
            <v>Foundation school</v>
          </cell>
          <cell r="I5341">
            <v>37736</v>
          </cell>
          <cell r="J5341">
            <v>50017.499999999993</v>
          </cell>
        </row>
        <row r="5342">
          <cell r="B5342">
            <v>8815270</v>
          </cell>
          <cell r="C5342">
            <v>881</v>
          </cell>
          <cell r="D5342" t="str">
            <v>Essex</v>
          </cell>
          <cell r="E5342">
            <v>5270</v>
          </cell>
          <cell r="F5342" t="str">
            <v>Upshire Primary Foundation School</v>
          </cell>
          <cell r="G5342" t="str">
            <v>Maintained</v>
          </cell>
          <cell r="H5342" t="str">
            <v>Foundation school</v>
          </cell>
          <cell r="I5342">
            <v>26973</v>
          </cell>
          <cell r="J5342">
            <v>33567.299999999996</v>
          </cell>
        </row>
        <row r="5343">
          <cell r="B5343">
            <v>8815271</v>
          </cell>
          <cell r="C5343">
            <v>881</v>
          </cell>
          <cell r="D5343" t="str">
            <v>Essex</v>
          </cell>
          <cell r="E5343">
            <v>5271</v>
          </cell>
          <cell r="F5343" t="str">
            <v>Mersea Island School</v>
          </cell>
          <cell r="G5343" t="str">
            <v>Maintained</v>
          </cell>
          <cell r="H5343" t="str">
            <v>Foundation school</v>
          </cell>
          <cell r="I5343">
            <v>29566</v>
          </cell>
          <cell r="J5343">
            <v>45793.799999999996</v>
          </cell>
        </row>
        <row r="5344">
          <cell r="B5344">
            <v>8815272</v>
          </cell>
          <cell r="C5344">
            <v>881</v>
          </cell>
          <cell r="D5344" t="str">
            <v>Essex</v>
          </cell>
          <cell r="E5344">
            <v>5272</v>
          </cell>
          <cell r="F5344" t="str">
            <v>Earls Colne Primary School and Nursery</v>
          </cell>
          <cell r="G5344" t="str">
            <v>Maintained</v>
          </cell>
          <cell r="H5344" t="str">
            <v>Foundation school</v>
          </cell>
          <cell r="I5344">
            <v>40718</v>
          </cell>
          <cell r="J5344">
            <v>72469.799999999988</v>
          </cell>
        </row>
        <row r="5345">
          <cell r="B5345">
            <v>8825273</v>
          </cell>
          <cell r="C5345">
            <v>882</v>
          </cell>
          <cell r="D5345" t="str">
            <v>Southend-on-Sea</v>
          </cell>
          <cell r="E5345">
            <v>5273</v>
          </cell>
          <cell r="F5345" t="str">
            <v>Milton Hall Primary School and Nursery</v>
          </cell>
          <cell r="G5345" t="str">
            <v>Maintained</v>
          </cell>
          <cell r="H5345" t="str">
            <v>Foundation school</v>
          </cell>
          <cell r="I5345">
            <v>43442</v>
          </cell>
          <cell r="J5345">
            <v>64244.7</v>
          </cell>
        </row>
        <row r="5346">
          <cell r="B5346">
            <v>8815274</v>
          </cell>
          <cell r="C5346">
            <v>881</v>
          </cell>
          <cell r="D5346" t="str">
            <v>Essex</v>
          </cell>
          <cell r="E5346">
            <v>5274</v>
          </cell>
          <cell r="F5346" t="str">
            <v>Engaines Primary School and Nursery</v>
          </cell>
          <cell r="G5346" t="str">
            <v>Maintained</v>
          </cell>
          <cell r="H5346" t="str">
            <v>Foundation school</v>
          </cell>
          <cell r="I5346">
            <v>21397</v>
          </cell>
          <cell r="J5346">
            <v>36234.899999999994</v>
          </cell>
        </row>
        <row r="5347">
          <cell r="B5347">
            <v>8817022</v>
          </cell>
          <cell r="C5347">
            <v>881</v>
          </cell>
          <cell r="D5347" t="str">
            <v>Essex</v>
          </cell>
          <cell r="E5347">
            <v>7022</v>
          </cell>
          <cell r="F5347" t="str">
            <v>Wells Park School</v>
          </cell>
          <cell r="G5347" t="str">
            <v>Maintained</v>
          </cell>
          <cell r="H5347" t="str">
            <v>Community special school</v>
          </cell>
          <cell r="I5347">
            <v>0</v>
          </cell>
          <cell r="J5347">
            <v>444.59999999999997</v>
          </cell>
        </row>
        <row r="5348">
          <cell r="B5348">
            <v>8817036</v>
          </cell>
          <cell r="C5348">
            <v>881</v>
          </cell>
          <cell r="D5348" t="str">
            <v>Essex</v>
          </cell>
          <cell r="E5348">
            <v>7036</v>
          </cell>
          <cell r="F5348" t="str">
            <v>Cedar Hall School</v>
          </cell>
          <cell r="G5348" t="str">
            <v>Maintained</v>
          </cell>
          <cell r="H5348" t="str">
            <v>Foundation special school</v>
          </cell>
          <cell r="I5348">
            <v>649</v>
          </cell>
          <cell r="J5348">
            <v>1556.1</v>
          </cell>
        </row>
        <row r="5349">
          <cell r="B5349">
            <v>8817048</v>
          </cell>
          <cell r="C5349">
            <v>881</v>
          </cell>
          <cell r="D5349" t="str">
            <v>Essex</v>
          </cell>
          <cell r="E5349">
            <v>7048</v>
          </cell>
          <cell r="F5349" t="str">
            <v>The Edith Borthwick School</v>
          </cell>
          <cell r="G5349" t="str">
            <v>Maintained</v>
          </cell>
          <cell r="H5349" t="str">
            <v>Community special school</v>
          </cell>
          <cell r="I5349">
            <v>5706</v>
          </cell>
          <cell r="J5349">
            <v>10225.799999999999</v>
          </cell>
        </row>
        <row r="5350">
          <cell r="B5350">
            <v>8817054</v>
          </cell>
          <cell r="C5350">
            <v>881</v>
          </cell>
          <cell r="D5350" t="str">
            <v>Essex</v>
          </cell>
          <cell r="E5350">
            <v>7054</v>
          </cell>
          <cell r="F5350" t="str">
            <v>Glenwood School</v>
          </cell>
          <cell r="G5350" t="str">
            <v>Maintained</v>
          </cell>
          <cell r="H5350" t="str">
            <v>Community special school</v>
          </cell>
          <cell r="I5350">
            <v>9207</v>
          </cell>
          <cell r="J5350">
            <v>10892.699999999999</v>
          </cell>
        </row>
        <row r="5351">
          <cell r="B5351">
            <v>8817060</v>
          </cell>
          <cell r="C5351">
            <v>881</v>
          </cell>
          <cell r="D5351" t="str">
            <v>Essex</v>
          </cell>
          <cell r="E5351">
            <v>7060</v>
          </cell>
          <cell r="F5351" t="str">
            <v>Shorefields School</v>
          </cell>
          <cell r="G5351" t="str">
            <v>Maintained</v>
          </cell>
          <cell r="H5351" t="str">
            <v>Community special school</v>
          </cell>
          <cell r="I5351">
            <v>4928</v>
          </cell>
          <cell r="J5351">
            <v>9558.9</v>
          </cell>
        </row>
        <row r="5352">
          <cell r="B5352">
            <v>8817069</v>
          </cell>
          <cell r="C5352">
            <v>881</v>
          </cell>
          <cell r="D5352" t="str">
            <v>Essex</v>
          </cell>
          <cell r="E5352">
            <v>7069</v>
          </cell>
          <cell r="F5352" t="str">
            <v>Lexden Springs School</v>
          </cell>
          <cell r="G5352" t="str">
            <v>Maintained</v>
          </cell>
          <cell r="H5352" t="str">
            <v>Community special school</v>
          </cell>
          <cell r="I5352">
            <v>6484</v>
          </cell>
          <cell r="J5352">
            <v>17561.699999999997</v>
          </cell>
        </row>
        <row r="5353">
          <cell r="B5353">
            <v>9162000</v>
          </cell>
          <cell r="C5353">
            <v>916</v>
          </cell>
          <cell r="D5353" t="str">
            <v>Gloucestershire</v>
          </cell>
          <cell r="E5353">
            <v>2000</v>
          </cell>
          <cell r="F5353" t="str">
            <v>Widden Primary School</v>
          </cell>
          <cell r="G5353" t="str">
            <v>Maintained</v>
          </cell>
          <cell r="H5353" t="str">
            <v>Community school</v>
          </cell>
          <cell r="I5353">
            <v>29048</v>
          </cell>
          <cell r="J5353">
            <v>46905.299999999996</v>
          </cell>
        </row>
        <row r="5354">
          <cell r="B5354">
            <v>9162004</v>
          </cell>
          <cell r="C5354">
            <v>916</v>
          </cell>
          <cell r="D5354" t="str">
            <v>Gloucestershire</v>
          </cell>
          <cell r="E5354">
            <v>2004</v>
          </cell>
          <cell r="F5354" t="str">
            <v>Linden Primary School</v>
          </cell>
          <cell r="G5354" t="str">
            <v>Maintained</v>
          </cell>
          <cell r="H5354" t="str">
            <v>Community school</v>
          </cell>
          <cell r="I5354">
            <v>39422</v>
          </cell>
          <cell r="J5354">
            <v>61354.799999999996</v>
          </cell>
        </row>
        <row r="5355">
          <cell r="B5355">
            <v>9162005</v>
          </cell>
          <cell r="C5355">
            <v>916</v>
          </cell>
          <cell r="D5355" t="str">
            <v>Gloucestershire</v>
          </cell>
          <cell r="E5355">
            <v>2005</v>
          </cell>
          <cell r="F5355" t="str">
            <v>Hatherley Infant School</v>
          </cell>
          <cell r="G5355" t="str">
            <v>Maintained</v>
          </cell>
          <cell r="H5355" t="str">
            <v>Community school</v>
          </cell>
          <cell r="I5355">
            <v>14265</v>
          </cell>
          <cell r="J5355">
            <v>20896.199999999997</v>
          </cell>
        </row>
        <row r="5356">
          <cell r="B5356">
            <v>9162008</v>
          </cell>
          <cell r="C5356">
            <v>916</v>
          </cell>
          <cell r="D5356" t="str">
            <v>Gloucestershire</v>
          </cell>
          <cell r="E5356">
            <v>2008</v>
          </cell>
          <cell r="F5356" t="str">
            <v>Calton Primary School</v>
          </cell>
          <cell r="G5356" t="str">
            <v>Maintained</v>
          </cell>
          <cell r="H5356" t="str">
            <v>Community school</v>
          </cell>
          <cell r="I5356">
            <v>50185</v>
          </cell>
          <cell r="J5356">
            <v>89586.9</v>
          </cell>
        </row>
        <row r="5357">
          <cell r="B5357">
            <v>9162013</v>
          </cell>
          <cell r="C5357">
            <v>916</v>
          </cell>
          <cell r="D5357" t="str">
            <v>Gloucestershire</v>
          </cell>
          <cell r="E5357">
            <v>2013</v>
          </cell>
          <cell r="F5357" t="str">
            <v>Elmbridge Primary School</v>
          </cell>
          <cell r="G5357" t="str">
            <v>Maintained</v>
          </cell>
          <cell r="H5357" t="str">
            <v>Community school</v>
          </cell>
          <cell r="I5357">
            <v>53686</v>
          </cell>
          <cell r="J5357">
            <v>91809.9</v>
          </cell>
        </row>
        <row r="5358">
          <cell r="B5358">
            <v>9162025</v>
          </cell>
          <cell r="C5358">
            <v>916</v>
          </cell>
          <cell r="D5358" t="str">
            <v>Gloucestershire</v>
          </cell>
          <cell r="E5358">
            <v>2025</v>
          </cell>
          <cell r="F5358" t="str">
            <v>Harewood Infant School</v>
          </cell>
          <cell r="G5358" t="str">
            <v>Maintained</v>
          </cell>
          <cell r="H5358" t="str">
            <v>Community school</v>
          </cell>
          <cell r="I5358">
            <v>50833</v>
          </cell>
          <cell r="J5358">
            <v>83140.2</v>
          </cell>
        </row>
        <row r="5359">
          <cell r="B5359">
            <v>9162028</v>
          </cell>
          <cell r="C5359">
            <v>916</v>
          </cell>
          <cell r="D5359" t="str">
            <v>Gloucestershire</v>
          </cell>
          <cell r="E5359">
            <v>2028</v>
          </cell>
          <cell r="F5359" t="str">
            <v>Hillview Primary School</v>
          </cell>
          <cell r="G5359" t="str">
            <v>Maintained</v>
          </cell>
          <cell r="H5359" t="str">
            <v>Community school</v>
          </cell>
          <cell r="I5359">
            <v>16469</v>
          </cell>
          <cell r="J5359">
            <v>27787.499999999996</v>
          </cell>
        </row>
        <row r="5360">
          <cell r="B5360">
            <v>9162033</v>
          </cell>
          <cell r="C5360">
            <v>916</v>
          </cell>
          <cell r="D5360" t="str">
            <v>Gloucestershire</v>
          </cell>
          <cell r="E5360">
            <v>2033</v>
          </cell>
          <cell r="F5360" t="str">
            <v>Longlevens Infant School</v>
          </cell>
          <cell r="G5360" t="str">
            <v>Maintained</v>
          </cell>
          <cell r="H5360" t="str">
            <v>Community school</v>
          </cell>
          <cell r="I5360">
            <v>73397</v>
          </cell>
          <cell r="J5360">
            <v>123154.2</v>
          </cell>
        </row>
        <row r="5361">
          <cell r="B5361">
            <v>9162034</v>
          </cell>
          <cell r="C5361">
            <v>916</v>
          </cell>
          <cell r="D5361" t="str">
            <v>Gloucestershire</v>
          </cell>
          <cell r="E5361">
            <v>2034</v>
          </cell>
          <cell r="F5361" t="str">
            <v>Dinglewell Infant School</v>
          </cell>
          <cell r="G5361" t="str">
            <v>Maintained</v>
          </cell>
          <cell r="H5361" t="str">
            <v>Community school</v>
          </cell>
          <cell r="I5361">
            <v>61077</v>
          </cell>
          <cell r="J5361">
            <v>102702.59999999999</v>
          </cell>
        </row>
        <row r="5362">
          <cell r="B5362">
            <v>9162040</v>
          </cell>
          <cell r="C5362">
            <v>916</v>
          </cell>
          <cell r="D5362" t="str">
            <v>Gloucestershire</v>
          </cell>
          <cell r="E5362">
            <v>2040</v>
          </cell>
          <cell r="F5362" t="str">
            <v>Ashchurch Primary School</v>
          </cell>
          <cell r="G5362" t="str">
            <v>Maintained</v>
          </cell>
          <cell r="H5362" t="str">
            <v>Community school</v>
          </cell>
          <cell r="I5362">
            <v>11412</v>
          </cell>
          <cell r="J5362">
            <v>20229.3</v>
          </cell>
        </row>
        <row r="5363">
          <cell r="B5363">
            <v>9162041</v>
          </cell>
          <cell r="C5363">
            <v>916</v>
          </cell>
          <cell r="D5363" t="str">
            <v>Gloucestershire</v>
          </cell>
          <cell r="E5363">
            <v>2041</v>
          </cell>
          <cell r="F5363" t="str">
            <v>Avening Primary School</v>
          </cell>
          <cell r="G5363" t="str">
            <v>Maintained</v>
          </cell>
          <cell r="H5363" t="str">
            <v>Community school</v>
          </cell>
          <cell r="I5363">
            <v>11412</v>
          </cell>
          <cell r="J5363">
            <v>17561.699999999997</v>
          </cell>
        </row>
        <row r="5364">
          <cell r="B5364">
            <v>9162042</v>
          </cell>
          <cell r="C5364">
            <v>916</v>
          </cell>
          <cell r="D5364" t="str">
            <v>Gloucestershire</v>
          </cell>
          <cell r="E5364">
            <v>2042</v>
          </cell>
          <cell r="F5364" t="str">
            <v>Blakeney Primary School</v>
          </cell>
          <cell r="G5364" t="str">
            <v>Maintained</v>
          </cell>
          <cell r="H5364" t="str">
            <v>Community school</v>
          </cell>
          <cell r="I5364">
            <v>9078</v>
          </cell>
          <cell r="J5364">
            <v>17784</v>
          </cell>
        </row>
        <row r="5365">
          <cell r="B5365">
            <v>9162044</v>
          </cell>
          <cell r="C5365">
            <v>916</v>
          </cell>
          <cell r="D5365" t="str">
            <v>Gloucestershire</v>
          </cell>
          <cell r="E5365">
            <v>2044</v>
          </cell>
          <cell r="F5365" t="str">
            <v>Eastcombe Primary School</v>
          </cell>
          <cell r="G5365" t="str">
            <v>Maintained</v>
          </cell>
          <cell r="H5365" t="str">
            <v>Community school</v>
          </cell>
          <cell r="I5365">
            <v>2205</v>
          </cell>
          <cell r="J5365">
            <v>3334.4999999999995</v>
          </cell>
        </row>
        <row r="5366">
          <cell r="B5366">
            <v>9162045</v>
          </cell>
          <cell r="C5366">
            <v>916</v>
          </cell>
          <cell r="D5366" t="str">
            <v>Gloucestershire</v>
          </cell>
          <cell r="E5366">
            <v>2045</v>
          </cell>
          <cell r="F5366" t="str">
            <v>Bledington Primary School</v>
          </cell>
          <cell r="G5366" t="str">
            <v>Maintained</v>
          </cell>
          <cell r="H5366" t="str">
            <v>Community school</v>
          </cell>
          <cell r="I5366">
            <v>6355</v>
          </cell>
          <cell r="J5366">
            <v>14449.499999999998</v>
          </cell>
        </row>
        <row r="5367">
          <cell r="B5367">
            <v>9162047</v>
          </cell>
          <cell r="C5367">
            <v>916</v>
          </cell>
          <cell r="D5367" t="str">
            <v>Gloucestershire</v>
          </cell>
          <cell r="E5367">
            <v>2047</v>
          </cell>
          <cell r="F5367" t="str">
            <v>Leighterton Primary School</v>
          </cell>
          <cell r="G5367" t="str">
            <v>Maintained</v>
          </cell>
          <cell r="H5367" t="str">
            <v>Community school</v>
          </cell>
          <cell r="I5367">
            <v>8429</v>
          </cell>
          <cell r="J5367">
            <v>18895.5</v>
          </cell>
        </row>
        <row r="5368">
          <cell r="B5368">
            <v>9162050</v>
          </cell>
          <cell r="C5368">
            <v>916</v>
          </cell>
          <cell r="D5368" t="str">
            <v>Gloucestershire</v>
          </cell>
          <cell r="E5368">
            <v>2050</v>
          </cell>
          <cell r="F5368" t="str">
            <v>Chalford Hill Primary School</v>
          </cell>
          <cell r="G5368" t="str">
            <v>Maintained</v>
          </cell>
          <cell r="H5368" t="str">
            <v>Community school</v>
          </cell>
          <cell r="I5368">
            <v>16858</v>
          </cell>
          <cell r="J5368">
            <v>26453.699999999997</v>
          </cell>
        </row>
        <row r="5369">
          <cell r="B5369">
            <v>9162051</v>
          </cell>
          <cell r="C5369">
            <v>916</v>
          </cell>
          <cell r="D5369" t="str">
            <v>Gloucestershire</v>
          </cell>
          <cell r="E5369">
            <v>2051</v>
          </cell>
          <cell r="F5369" t="str">
            <v>Churcham Primary School</v>
          </cell>
          <cell r="G5369" t="str">
            <v>Maintained</v>
          </cell>
          <cell r="H5369" t="str">
            <v>Community school</v>
          </cell>
          <cell r="I5369">
            <v>3502</v>
          </cell>
          <cell r="J5369">
            <v>5335.2</v>
          </cell>
        </row>
        <row r="5370">
          <cell r="B5370">
            <v>9162052</v>
          </cell>
          <cell r="C5370">
            <v>916</v>
          </cell>
          <cell r="D5370" t="str">
            <v>Gloucestershire</v>
          </cell>
          <cell r="E5370">
            <v>2052</v>
          </cell>
          <cell r="F5370" t="str">
            <v>Churchdown Parton Manor Infant School</v>
          </cell>
          <cell r="G5370" t="str">
            <v>Maintained</v>
          </cell>
          <cell r="H5370" t="str">
            <v>Community school</v>
          </cell>
          <cell r="I5370">
            <v>28788</v>
          </cell>
          <cell r="J5370">
            <v>51351.299999999996</v>
          </cell>
        </row>
        <row r="5371">
          <cell r="B5371">
            <v>9162056</v>
          </cell>
          <cell r="C5371">
            <v>916</v>
          </cell>
          <cell r="D5371" t="str">
            <v>Gloucestershire</v>
          </cell>
          <cell r="E5371">
            <v>2056</v>
          </cell>
          <cell r="F5371" t="str">
            <v>Birdlip Primary School</v>
          </cell>
          <cell r="G5371" t="str">
            <v>Maintained</v>
          </cell>
          <cell r="H5371" t="str">
            <v>Community school</v>
          </cell>
          <cell r="I5371">
            <v>9726</v>
          </cell>
          <cell r="J5371">
            <v>16227.9</v>
          </cell>
        </row>
        <row r="5372">
          <cell r="B5372">
            <v>9162064</v>
          </cell>
          <cell r="C5372">
            <v>916</v>
          </cell>
          <cell r="D5372" t="str">
            <v>Gloucestershire</v>
          </cell>
          <cell r="E5372">
            <v>2064</v>
          </cell>
          <cell r="F5372" t="str">
            <v>Woodside Primary School</v>
          </cell>
          <cell r="G5372" t="str">
            <v>Maintained</v>
          </cell>
          <cell r="H5372" t="str">
            <v>Community school</v>
          </cell>
          <cell r="I5372">
            <v>10504</v>
          </cell>
          <cell r="J5372">
            <v>15338.699999999999</v>
          </cell>
        </row>
        <row r="5373">
          <cell r="B5373">
            <v>9162065</v>
          </cell>
          <cell r="C5373">
            <v>916</v>
          </cell>
          <cell r="D5373" t="str">
            <v>Gloucestershire</v>
          </cell>
          <cell r="E5373">
            <v>2065</v>
          </cell>
          <cell r="F5373" t="str">
            <v>St White's Primary School</v>
          </cell>
          <cell r="G5373" t="str">
            <v>Maintained</v>
          </cell>
          <cell r="H5373" t="str">
            <v>Community school</v>
          </cell>
          <cell r="I5373">
            <v>18803</v>
          </cell>
          <cell r="J5373">
            <v>28676.699999999997</v>
          </cell>
        </row>
        <row r="5374">
          <cell r="B5374">
            <v>9162066</v>
          </cell>
          <cell r="C5374">
            <v>916</v>
          </cell>
          <cell r="D5374" t="str">
            <v>Gloucestershire</v>
          </cell>
          <cell r="E5374">
            <v>2066</v>
          </cell>
          <cell r="F5374" t="str">
            <v>Soudley School</v>
          </cell>
          <cell r="G5374" t="str">
            <v>Maintained</v>
          </cell>
          <cell r="H5374" t="str">
            <v>Community school</v>
          </cell>
          <cell r="I5374">
            <v>6614</v>
          </cell>
          <cell r="J5374">
            <v>10003.5</v>
          </cell>
        </row>
        <row r="5375">
          <cell r="B5375">
            <v>9162067</v>
          </cell>
          <cell r="C5375">
            <v>916</v>
          </cell>
          <cell r="D5375" t="str">
            <v>Gloucestershire</v>
          </cell>
          <cell r="E5375">
            <v>2067</v>
          </cell>
          <cell r="F5375" t="str">
            <v>Steam Mills Primary School</v>
          </cell>
          <cell r="G5375" t="str">
            <v>Maintained</v>
          </cell>
          <cell r="H5375" t="str">
            <v>Community school</v>
          </cell>
          <cell r="I5375">
            <v>9856</v>
          </cell>
          <cell r="J5375">
            <v>17339.399999999998</v>
          </cell>
        </row>
        <row r="5376">
          <cell r="B5376">
            <v>9162068</v>
          </cell>
          <cell r="C5376">
            <v>916</v>
          </cell>
          <cell r="D5376" t="str">
            <v>Gloucestershire</v>
          </cell>
          <cell r="E5376">
            <v>2068</v>
          </cell>
          <cell r="F5376" t="str">
            <v>Eastington Primary School</v>
          </cell>
          <cell r="G5376" t="str">
            <v>Maintained</v>
          </cell>
          <cell r="H5376" t="str">
            <v>Community school</v>
          </cell>
          <cell r="I5376">
            <v>11542</v>
          </cell>
          <cell r="J5376">
            <v>19340.099999999999</v>
          </cell>
        </row>
        <row r="5377">
          <cell r="B5377">
            <v>9162070</v>
          </cell>
          <cell r="C5377">
            <v>916</v>
          </cell>
          <cell r="D5377" t="str">
            <v>Gloucestershire</v>
          </cell>
          <cell r="E5377">
            <v>2070</v>
          </cell>
          <cell r="F5377" t="str">
            <v>The Rissington School</v>
          </cell>
          <cell r="G5377" t="str">
            <v>Maintained</v>
          </cell>
          <cell r="H5377" t="str">
            <v>Community school</v>
          </cell>
          <cell r="I5377">
            <v>25417</v>
          </cell>
          <cell r="J5377">
            <v>46016.1</v>
          </cell>
        </row>
        <row r="5378">
          <cell r="B5378">
            <v>9162072</v>
          </cell>
          <cell r="C5378">
            <v>916</v>
          </cell>
          <cell r="D5378" t="str">
            <v>Gloucestershire</v>
          </cell>
          <cell r="E5378">
            <v>2072</v>
          </cell>
          <cell r="F5378" t="str">
            <v>Sharpness Primary School</v>
          </cell>
          <cell r="G5378" t="str">
            <v>Maintained</v>
          </cell>
          <cell r="H5378" t="str">
            <v>Community school</v>
          </cell>
          <cell r="I5378">
            <v>9337</v>
          </cell>
          <cell r="J5378">
            <v>14894.099999999999</v>
          </cell>
        </row>
        <row r="5379">
          <cell r="B5379">
            <v>9162075</v>
          </cell>
          <cell r="C5379">
            <v>916</v>
          </cell>
          <cell r="D5379" t="str">
            <v>Gloucestershire</v>
          </cell>
          <cell r="E5379">
            <v>2075</v>
          </cell>
          <cell r="F5379" t="str">
            <v>Kingswood Primary School</v>
          </cell>
          <cell r="G5379" t="str">
            <v>Maintained</v>
          </cell>
          <cell r="H5379" t="str">
            <v>Community school</v>
          </cell>
          <cell r="I5379">
            <v>9337</v>
          </cell>
          <cell r="J5379">
            <v>13782.599999999999</v>
          </cell>
        </row>
        <row r="5380">
          <cell r="B5380">
            <v>9162077</v>
          </cell>
          <cell r="C5380">
            <v>916</v>
          </cell>
          <cell r="D5380" t="str">
            <v>Gloucestershire</v>
          </cell>
          <cell r="E5380">
            <v>2077</v>
          </cell>
          <cell r="F5380" t="str">
            <v>Lydbrook Primary School</v>
          </cell>
          <cell r="G5380" t="str">
            <v>Maintained</v>
          </cell>
          <cell r="H5380" t="str">
            <v>Community school</v>
          </cell>
          <cell r="I5380">
            <v>9207</v>
          </cell>
          <cell r="J5380">
            <v>15116.4</v>
          </cell>
        </row>
        <row r="5381">
          <cell r="B5381">
            <v>9162081</v>
          </cell>
          <cell r="C5381">
            <v>916</v>
          </cell>
          <cell r="D5381" t="str">
            <v>Gloucestershire</v>
          </cell>
          <cell r="E5381">
            <v>2081</v>
          </cell>
          <cell r="F5381" t="str">
            <v>Mickleton Primary School</v>
          </cell>
          <cell r="G5381" t="str">
            <v>Maintained</v>
          </cell>
          <cell r="H5381" t="str">
            <v>Community school</v>
          </cell>
          <cell r="I5381">
            <v>12449</v>
          </cell>
          <cell r="J5381">
            <v>21785.399999999998</v>
          </cell>
        </row>
        <row r="5382">
          <cell r="B5382">
            <v>9162084</v>
          </cell>
          <cell r="C5382">
            <v>916</v>
          </cell>
          <cell r="D5382" t="str">
            <v>Gloucestershire</v>
          </cell>
          <cell r="E5382">
            <v>2084</v>
          </cell>
          <cell r="F5382" t="str">
            <v>Sheepscombe Primary School</v>
          </cell>
          <cell r="G5382" t="str">
            <v>Maintained</v>
          </cell>
          <cell r="H5382" t="str">
            <v>Community school</v>
          </cell>
          <cell r="I5382">
            <v>7522</v>
          </cell>
          <cell r="J5382">
            <v>14004.9</v>
          </cell>
        </row>
        <row r="5383">
          <cell r="B5383">
            <v>9162085</v>
          </cell>
          <cell r="C5383">
            <v>916</v>
          </cell>
          <cell r="D5383" t="str">
            <v>Gloucestershire</v>
          </cell>
          <cell r="E5383">
            <v>2085</v>
          </cell>
          <cell r="F5383" t="str">
            <v>Rodmarton School</v>
          </cell>
          <cell r="G5383" t="str">
            <v>Maintained</v>
          </cell>
          <cell r="H5383" t="str">
            <v>Community school</v>
          </cell>
          <cell r="I5383">
            <v>7911</v>
          </cell>
          <cell r="J5383">
            <v>12004.199999999999</v>
          </cell>
        </row>
        <row r="5384">
          <cell r="B5384">
            <v>9162086</v>
          </cell>
          <cell r="C5384">
            <v>916</v>
          </cell>
          <cell r="D5384" t="str">
            <v>Gloucestershire</v>
          </cell>
          <cell r="E5384">
            <v>2086</v>
          </cell>
          <cell r="F5384" t="str">
            <v>Slimbridge Primary School</v>
          </cell>
          <cell r="G5384" t="str">
            <v>Maintained</v>
          </cell>
          <cell r="H5384" t="str">
            <v>Community school</v>
          </cell>
          <cell r="I5384">
            <v>11153</v>
          </cell>
          <cell r="J5384">
            <v>17561.699999999997</v>
          </cell>
        </row>
        <row r="5385">
          <cell r="B5385">
            <v>9162091</v>
          </cell>
          <cell r="C5385">
            <v>916</v>
          </cell>
          <cell r="D5385" t="str">
            <v>Gloucestershire</v>
          </cell>
          <cell r="E5385">
            <v>2091</v>
          </cell>
          <cell r="F5385" t="str">
            <v>Stow-on-the-Wold Primary School</v>
          </cell>
          <cell r="G5385" t="str">
            <v>Maintained</v>
          </cell>
          <cell r="H5385" t="str">
            <v>Community school</v>
          </cell>
          <cell r="I5385">
            <v>10764</v>
          </cell>
          <cell r="J5385">
            <v>19117.8</v>
          </cell>
        </row>
        <row r="5386">
          <cell r="B5386">
            <v>9162094</v>
          </cell>
          <cell r="C5386">
            <v>916</v>
          </cell>
          <cell r="D5386" t="str">
            <v>Gloucestershire</v>
          </cell>
          <cell r="E5386">
            <v>2094</v>
          </cell>
          <cell r="F5386" t="str">
            <v>Stroud Valley Community Primary School</v>
          </cell>
          <cell r="G5386" t="str">
            <v>Maintained</v>
          </cell>
          <cell r="H5386" t="str">
            <v>Community school</v>
          </cell>
          <cell r="I5386">
            <v>15172</v>
          </cell>
          <cell r="J5386">
            <v>25342.199999999997</v>
          </cell>
        </row>
        <row r="5387">
          <cell r="B5387">
            <v>9162097</v>
          </cell>
          <cell r="C5387">
            <v>916</v>
          </cell>
          <cell r="D5387" t="str">
            <v>Gloucestershire</v>
          </cell>
          <cell r="E5387">
            <v>2097</v>
          </cell>
          <cell r="F5387" t="str">
            <v>Uplands Community Primary School</v>
          </cell>
          <cell r="G5387" t="str">
            <v>Maintained</v>
          </cell>
          <cell r="H5387" t="str">
            <v>Community school</v>
          </cell>
          <cell r="I5387">
            <v>9726</v>
          </cell>
          <cell r="J5387">
            <v>14227.199999999999</v>
          </cell>
        </row>
        <row r="5388">
          <cell r="B5388">
            <v>9162098</v>
          </cell>
          <cell r="C5388">
            <v>916</v>
          </cell>
          <cell r="D5388" t="str">
            <v>Gloucestershire</v>
          </cell>
          <cell r="E5388">
            <v>2098</v>
          </cell>
          <cell r="F5388" t="str">
            <v>Thrupp School</v>
          </cell>
          <cell r="G5388" t="str">
            <v>Maintained</v>
          </cell>
          <cell r="H5388" t="str">
            <v>Community school</v>
          </cell>
          <cell r="I5388">
            <v>11671</v>
          </cell>
          <cell r="J5388">
            <v>16227.9</v>
          </cell>
        </row>
        <row r="5389">
          <cell r="B5389">
            <v>9162099</v>
          </cell>
          <cell r="C5389">
            <v>916</v>
          </cell>
          <cell r="D5389" t="str">
            <v>Gloucestershire</v>
          </cell>
          <cell r="E5389">
            <v>2099</v>
          </cell>
          <cell r="F5389" t="str">
            <v>Tibberton Community Primary School and Early Years</v>
          </cell>
          <cell r="G5389" t="str">
            <v>Maintained</v>
          </cell>
          <cell r="H5389" t="str">
            <v>Community school</v>
          </cell>
          <cell r="I5389">
            <v>12579</v>
          </cell>
          <cell r="J5389">
            <v>20229.3</v>
          </cell>
        </row>
        <row r="5390">
          <cell r="B5390">
            <v>9162101</v>
          </cell>
          <cell r="C5390">
            <v>916</v>
          </cell>
          <cell r="D5390" t="str">
            <v>Gloucestershire</v>
          </cell>
          <cell r="E5390">
            <v>2101</v>
          </cell>
          <cell r="F5390" t="str">
            <v>Twyning School</v>
          </cell>
          <cell r="G5390" t="str">
            <v>Maintained</v>
          </cell>
          <cell r="H5390" t="str">
            <v>Community school</v>
          </cell>
          <cell r="I5390">
            <v>12060</v>
          </cell>
          <cell r="J5390">
            <v>21118.5</v>
          </cell>
        </row>
        <row r="5391">
          <cell r="B5391">
            <v>9162102</v>
          </cell>
          <cell r="C5391">
            <v>916</v>
          </cell>
          <cell r="D5391" t="str">
            <v>Gloucestershire</v>
          </cell>
          <cell r="E5391">
            <v>2102</v>
          </cell>
          <cell r="F5391" t="str">
            <v>Walmore Hill Primary School</v>
          </cell>
          <cell r="G5391" t="str">
            <v>Maintained</v>
          </cell>
          <cell r="H5391" t="str">
            <v>Community school</v>
          </cell>
          <cell r="I5391">
            <v>5058</v>
          </cell>
          <cell r="J5391">
            <v>6224.4</v>
          </cell>
        </row>
        <row r="5392">
          <cell r="B5392">
            <v>9162103</v>
          </cell>
          <cell r="C5392">
            <v>916</v>
          </cell>
          <cell r="D5392" t="str">
            <v>Gloucestershire</v>
          </cell>
          <cell r="E5392">
            <v>2103</v>
          </cell>
          <cell r="F5392" t="str">
            <v>Berry Hill Primary School</v>
          </cell>
          <cell r="G5392" t="str">
            <v>Maintained</v>
          </cell>
          <cell r="H5392" t="str">
            <v>Foundation school</v>
          </cell>
          <cell r="I5392">
            <v>17247</v>
          </cell>
          <cell r="J5392">
            <v>29343.599999999999</v>
          </cell>
        </row>
        <row r="5393">
          <cell r="B5393">
            <v>9162106</v>
          </cell>
          <cell r="C5393">
            <v>916</v>
          </cell>
          <cell r="D5393" t="str">
            <v>Gloucestershire</v>
          </cell>
          <cell r="E5393">
            <v>2106</v>
          </cell>
          <cell r="F5393" t="str">
            <v>Coalway Community Infant School</v>
          </cell>
          <cell r="G5393" t="str">
            <v>Maintained</v>
          </cell>
          <cell r="H5393" t="str">
            <v>Community school</v>
          </cell>
          <cell r="I5393">
            <v>34105</v>
          </cell>
          <cell r="J5393">
            <v>55797.299999999996</v>
          </cell>
        </row>
        <row r="5394">
          <cell r="B5394">
            <v>9162107</v>
          </cell>
          <cell r="C5394">
            <v>916</v>
          </cell>
          <cell r="D5394" t="str">
            <v>Gloucestershire</v>
          </cell>
          <cell r="E5394">
            <v>2107</v>
          </cell>
          <cell r="F5394" t="str">
            <v>Ellwood Primary School</v>
          </cell>
          <cell r="G5394" t="str">
            <v>Maintained</v>
          </cell>
          <cell r="H5394" t="str">
            <v>Community school</v>
          </cell>
          <cell r="I5394">
            <v>10764</v>
          </cell>
          <cell r="J5394">
            <v>18673.199999999997</v>
          </cell>
        </row>
        <row r="5395">
          <cell r="B5395">
            <v>9162108</v>
          </cell>
          <cell r="C5395">
            <v>916</v>
          </cell>
          <cell r="D5395" t="str">
            <v>Gloucestershire</v>
          </cell>
          <cell r="E5395">
            <v>2108</v>
          </cell>
          <cell r="F5395" t="str">
            <v>Parkend Primary School</v>
          </cell>
          <cell r="G5395" t="str">
            <v>Maintained</v>
          </cell>
          <cell r="H5395" t="str">
            <v>Community school</v>
          </cell>
          <cell r="I5395">
            <v>5187</v>
          </cell>
          <cell r="J5395">
            <v>7335.9</v>
          </cell>
        </row>
        <row r="5396">
          <cell r="B5396">
            <v>9162109</v>
          </cell>
          <cell r="C5396">
            <v>916</v>
          </cell>
          <cell r="D5396" t="str">
            <v>Gloucestershire</v>
          </cell>
          <cell r="E5396">
            <v>2109</v>
          </cell>
          <cell r="F5396" t="str">
            <v>Pillowell Community Primary School</v>
          </cell>
          <cell r="G5396" t="str">
            <v>Maintained</v>
          </cell>
          <cell r="H5396" t="str">
            <v>Community school</v>
          </cell>
          <cell r="I5396">
            <v>7911</v>
          </cell>
          <cell r="J5396">
            <v>11337.3</v>
          </cell>
        </row>
        <row r="5397">
          <cell r="B5397">
            <v>9162110</v>
          </cell>
          <cell r="C5397">
            <v>916</v>
          </cell>
          <cell r="D5397" t="str">
            <v>Gloucestershire</v>
          </cell>
          <cell r="E5397">
            <v>2110</v>
          </cell>
          <cell r="F5397" t="str">
            <v>Yorkley Primary School</v>
          </cell>
          <cell r="G5397" t="str">
            <v>Maintained</v>
          </cell>
          <cell r="H5397" t="str">
            <v>Community school</v>
          </cell>
          <cell r="I5397">
            <v>11153</v>
          </cell>
          <cell r="J5397">
            <v>20451.599999999999</v>
          </cell>
        </row>
        <row r="5398">
          <cell r="B5398">
            <v>9162114</v>
          </cell>
          <cell r="C5398">
            <v>916</v>
          </cell>
          <cell r="D5398" t="str">
            <v>Gloucestershire</v>
          </cell>
          <cell r="E5398">
            <v>2114</v>
          </cell>
          <cell r="F5398" t="str">
            <v>Woolaston Primary School</v>
          </cell>
          <cell r="G5398" t="str">
            <v>Maintained</v>
          </cell>
          <cell r="H5398" t="str">
            <v>Community school</v>
          </cell>
          <cell r="I5398">
            <v>10634</v>
          </cell>
          <cell r="J5398">
            <v>15116.4</v>
          </cell>
        </row>
        <row r="5399">
          <cell r="B5399">
            <v>9162116</v>
          </cell>
          <cell r="C5399">
            <v>916</v>
          </cell>
          <cell r="D5399" t="str">
            <v>Gloucestershire</v>
          </cell>
          <cell r="E5399">
            <v>2116</v>
          </cell>
          <cell r="F5399" t="str">
            <v>Queen Margaret Primary School</v>
          </cell>
          <cell r="G5399" t="str">
            <v>Maintained</v>
          </cell>
          <cell r="H5399" t="str">
            <v>Community school</v>
          </cell>
          <cell r="I5399">
            <v>10374</v>
          </cell>
          <cell r="J5399">
            <v>13782.599999999999</v>
          </cell>
        </row>
        <row r="5400">
          <cell r="B5400">
            <v>9162117</v>
          </cell>
          <cell r="C5400">
            <v>916</v>
          </cell>
          <cell r="D5400" t="str">
            <v>Gloucestershire</v>
          </cell>
          <cell r="E5400">
            <v>2117</v>
          </cell>
          <cell r="F5400" t="str">
            <v>Cashes Green Primary School</v>
          </cell>
          <cell r="G5400" t="str">
            <v>Maintained</v>
          </cell>
          <cell r="H5400" t="str">
            <v>Community school</v>
          </cell>
          <cell r="I5400">
            <v>11412</v>
          </cell>
          <cell r="J5400">
            <v>19340.099999999999</v>
          </cell>
        </row>
        <row r="5401">
          <cell r="B5401">
            <v>9162119</v>
          </cell>
          <cell r="C5401">
            <v>916</v>
          </cell>
          <cell r="D5401" t="str">
            <v>Gloucestershire</v>
          </cell>
          <cell r="E5401">
            <v>2119</v>
          </cell>
          <cell r="F5401" t="str">
            <v>Northway Infant School</v>
          </cell>
          <cell r="G5401" t="str">
            <v>Maintained</v>
          </cell>
          <cell r="H5401" t="str">
            <v>Community school</v>
          </cell>
          <cell r="I5401">
            <v>28529</v>
          </cell>
          <cell r="J5401">
            <v>47349.899999999994</v>
          </cell>
        </row>
        <row r="5402">
          <cell r="B5402">
            <v>9162123</v>
          </cell>
          <cell r="C5402">
            <v>916</v>
          </cell>
          <cell r="D5402" t="str">
            <v>Gloucestershire</v>
          </cell>
          <cell r="E5402">
            <v>2123</v>
          </cell>
          <cell r="F5402" t="str">
            <v>Rodborough Community Primary School</v>
          </cell>
          <cell r="G5402" t="str">
            <v>Maintained</v>
          </cell>
          <cell r="H5402" t="str">
            <v>Community school</v>
          </cell>
          <cell r="I5402">
            <v>15821</v>
          </cell>
          <cell r="J5402">
            <v>27565.199999999997</v>
          </cell>
        </row>
        <row r="5403">
          <cell r="B5403">
            <v>9162130</v>
          </cell>
          <cell r="C5403">
            <v>916</v>
          </cell>
          <cell r="D5403" t="str">
            <v>Gloucestershire</v>
          </cell>
          <cell r="E5403">
            <v>2130</v>
          </cell>
          <cell r="F5403" t="str">
            <v>The Croft Primary School</v>
          </cell>
          <cell r="G5403" t="str">
            <v>Maintained</v>
          </cell>
          <cell r="H5403" t="str">
            <v>Community school</v>
          </cell>
          <cell r="I5403">
            <v>12709</v>
          </cell>
          <cell r="J5403">
            <v>19117.8</v>
          </cell>
        </row>
        <row r="5404">
          <cell r="B5404">
            <v>9162132</v>
          </cell>
          <cell r="C5404">
            <v>916</v>
          </cell>
          <cell r="D5404" t="str">
            <v>Gloucestershire</v>
          </cell>
          <cell r="E5404">
            <v>2132</v>
          </cell>
          <cell r="F5404" t="str">
            <v>Castle Hill Primary School</v>
          </cell>
          <cell r="G5404" t="str">
            <v>Maintained</v>
          </cell>
          <cell r="H5404" t="str">
            <v>Community school</v>
          </cell>
          <cell r="I5404">
            <v>20878</v>
          </cell>
          <cell r="J5404">
            <v>36901.799999999996</v>
          </cell>
        </row>
        <row r="5405">
          <cell r="B5405">
            <v>9162134</v>
          </cell>
          <cell r="C5405">
            <v>916</v>
          </cell>
          <cell r="D5405" t="str">
            <v>Gloucestershire</v>
          </cell>
          <cell r="E5405">
            <v>2134</v>
          </cell>
          <cell r="F5405" t="str">
            <v>Callowell Primary School</v>
          </cell>
          <cell r="G5405" t="str">
            <v>Maintained</v>
          </cell>
          <cell r="H5405" t="str">
            <v>Community school</v>
          </cell>
          <cell r="I5405">
            <v>9985</v>
          </cell>
          <cell r="J5405">
            <v>14227.199999999999</v>
          </cell>
        </row>
        <row r="5406">
          <cell r="B5406">
            <v>9162136</v>
          </cell>
          <cell r="C5406">
            <v>916</v>
          </cell>
          <cell r="D5406" t="str">
            <v>Gloucestershire</v>
          </cell>
          <cell r="E5406">
            <v>2136</v>
          </cell>
          <cell r="F5406" t="str">
            <v>Foxmoor Primary School</v>
          </cell>
          <cell r="G5406" t="str">
            <v>Maintained</v>
          </cell>
          <cell r="H5406" t="str">
            <v>Community school</v>
          </cell>
          <cell r="I5406">
            <v>26454</v>
          </cell>
          <cell r="J5406">
            <v>43348.5</v>
          </cell>
        </row>
        <row r="5407">
          <cell r="B5407">
            <v>9162137</v>
          </cell>
          <cell r="C5407">
            <v>916</v>
          </cell>
          <cell r="D5407" t="str">
            <v>Gloucestershire</v>
          </cell>
          <cell r="E5407">
            <v>2137</v>
          </cell>
          <cell r="F5407" t="str">
            <v>Gastrells Community Primary School</v>
          </cell>
          <cell r="G5407" t="str">
            <v>Maintained</v>
          </cell>
          <cell r="H5407" t="str">
            <v>Community school</v>
          </cell>
          <cell r="I5407">
            <v>11931</v>
          </cell>
          <cell r="J5407">
            <v>19784.699999999997</v>
          </cell>
        </row>
        <row r="5408">
          <cell r="B5408">
            <v>9162138</v>
          </cell>
          <cell r="C5408">
            <v>916</v>
          </cell>
          <cell r="D5408" t="str">
            <v>Gloucestershire</v>
          </cell>
          <cell r="E5408">
            <v>2138</v>
          </cell>
          <cell r="F5408" t="str">
            <v>Cam Woodfield Infant School</v>
          </cell>
          <cell r="G5408" t="str">
            <v>Maintained</v>
          </cell>
          <cell r="H5408" t="str">
            <v>Community school</v>
          </cell>
          <cell r="I5408">
            <v>23083</v>
          </cell>
          <cell r="J5408">
            <v>36234.899999999994</v>
          </cell>
        </row>
        <row r="5409">
          <cell r="B5409">
            <v>9162141</v>
          </cell>
          <cell r="C5409">
            <v>916</v>
          </cell>
          <cell r="D5409" t="str">
            <v>Gloucestershire</v>
          </cell>
          <cell r="E5409">
            <v>2141</v>
          </cell>
          <cell r="F5409" t="str">
            <v>Woodmancote School</v>
          </cell>
          <cell r="G5409" t="str">
            <v>Maintained</v>
          </cell>
          <cell r="H5409" t="str">
            <v>Community school</v>
          </cell>
          <cell r="I5409">
            <v>37736</v>
          </cell>
          <cell r="J5409">
            <v>61799.399999999994</v>
          </cell>
        </row>
        <row r="5410">
          <cell r="B5410">
            <v>9162142</v>
          </cell>
          <cell r="C5410">
            <v>916</v>
          </cell>
          <cell r="D5410" t="str">
            <v>Gloucestershire</v>
          </cell>
          <cell r="E5410">
            <v>2142</v>
          </cell>
          <cell r="F5410" t="str">
            <v>Glenfall Community Primary School</v>
          </cell>
          <cell r="G5410" t="str">
            <v>Maintained</v>
          </cell>
          <cell r="H5410" t="str">
            <v>Community school</v>
          </cell>
          <cell r="I5410">
            <v>20619</v>
          </cell>
          <cell r="J5410">
            <v>34456.5</v>
          </cell>
        </row>
        <row r="5411">
          <cell r="B5411">
            <v>9162143</v>
          </cell>
          <cell r="C5411">
            <v>916</v>
          </cell>
          <cell r="D5411" t="str">
            <v>Gloucestershire</v>
          </cell>
          <cell r="E5411">
            <v>2143</v>
          </cell>
          <cell r="F5411" t="str">
            <v>Cam Everlands Primary School</v>
          </cell>
          <cell r="G5411" t="str">
            <v>Maintained</v>
          </cell>
          <cell r="H5411" t="str">
            <v>Community school</v>
          </cell>
          <cell r="I5411">
            <v>13357</v>
          </cell>
          <cell r="J5411">
            <v>25119.899999999998</v>
          </cell>
        </row>
        <row r="5412">
          <cell r="B5412">
            <v>9162145</v>
          </cell>
          <cell r="C5412">
            <v>916</v>
          </cell>
          <cell r="D5412" t="str">
            <v>Gloucestershire</v>
          </cell>
          <cell r="E5412">
            <v>2145</v>
          </cell>
          <cell r="F5412" t="str">
            <v>Innsworth Infant School</v>
          </cell>
          <cell r="G5412" t="str">
            <v>Maintained</v>
          </cell>
          <cell r="H5412" t="str">
            <v>Community school</v>
          </cell>
          <cell r="I5412">
            <v>25546</v>
          </cell>
          <cell r="J5412">
            <v>34456.5</v>
          </cell>
        </row>
        <row r="5413">
          <cell r="B5413">
            <v>9162146</v>
          </cell>
          <cell r="C5413">
            <v>916</v>
          </cell>
          <cell r="D5413" t="str">
            <v>Gloucestershire</v>
          </cell>
          <cell r="E5413">
            <v>2146</v>
          </cell>
          <cell r="F5413" t="str">
            <v>Stonehouse Park Infant School</v>
          </cell>
          <cell r="G5413" t="str">
            <v>Maintained</v>
          </cell>
          <cell r="H5413" t="str">
            <v>Community school</v>
          </cell>
          <cell r="I5413">
            <v>16858</v>
          </cell>
          <cell r="J5413">
            <v>27787.499999999996</v>
          </cell>
        </row>
        <row r="5414">
          <cell r="B5414">
            <v>9162147</v>
          </cell>
          <cell r="C5414">
            <v>916</v>
          </cell>
          <cell r="D5414" t="str">
            <v>Gloucestershire</v>
          </cell>
          <cell r="E5414">
            <v>2147</v>
          </cell>
          <cell r="F5414" t="str">
            <v>Dunalley Primary School</v>
          </cell>
          <cell r="G5414" t="str">
            <v>Maintained</v>
          </cell>
          <cell r="H5414" t="str">
            <v>Community school</v>
          </cell>
          <cell r="I5414">
            <v>40848</v>
          </cell>
          <cell r="J5414">
            <v>70024.5</v>
          </cell>
        </row>
        <row r="5415">
          <cell r="B5415">
            <v>9162150</v>
          </cell>
          <cell r="C5415">
            <v>916</v>
          </cell>
          <cell r="D5415" t="str">
            <v>Gloucestershire</v>
          </cell>
          <cell r="E5415">
            <v>2150</v>
          </cell>
          <cell r="F5415" t="str">
            <v>Gloucester Road Primary School</v>
          </cell>
          <cell r="G5415" t="str">
            <v>Maintained</v>
          </cell>
          <cell r="H5415" t="str">
            <v>Community school</v>
          </cell>
          <cell r="I5415">
            <v>17118</v>
          </cell>
          <cell r="J5415">
            <v>27787.499999999996</v>
          </cell>
        </row>
        <row r="5416">
          <cell r="B5416">
            <v>9162151</v>
          </cell>
          <cell r="C5416">
            <v>916</v>
          </cell>
          <cell r="D5416" t="str">
            <v>Gloucestershire</v>
          </cell>
          <cell r="E5416">
            <v>2151</v>
          </cell>
          <cell r="F5416" t="str">
            <v>Greatfield Park Primary School</v>
          </cell>
          <cell r="G5416" t="str">
            <v>Maintained</v>
          </cell>
          <cell r="H5416" t="str">
            <v>Community school</v>
          </cell>
          <cell r="I5416">
            <v>25417</v>
          </cell>
          <cell r="J5416">
            <v>34456.5</v>
          </cell>
        </row>
        <row r="5417">
          <cell r="B5417">
            <v>9162155</v>
          </cell>
          <cell r="C5417">
            <v>916</v>
          </cell>
          <cell r="D5417" t="str">
            <v>Gloucestershire</v>
          </cell>
          <cell r="E5417">
            <v>2155</v>
          </cell>
          <cell r="F5417" t="str">
            <v>Naunton Park Primary School</v>
          </cell>
          <cell r="G5417" t="str">
            <v>Maintained</v>
          </cell>
          <cell r="H5417" t="str">
            <v>Community school</v>
          </cell>
          <cell r="I5417">
            <v>38773</v>
          </cell>
          <cell r="J5417">
            <v>60020.999999999993</v>
          </cell>
        </row>
        <row r="5418">
          <cell r="B5418">
            <v>9162160</v>
          </cell>
          <cell r="C5418">
            <v>916</v>
          </cell>
          <cell r="D5418" t="str">
            <v>Gloucestershire</v>
          </cell>
          <cell r="E5418">
            <v>2160</v>
          </cell>
          <cell r="F5418" t="str">
            <v>Lakeside Primary School</v>
          </cell>
          <cell r="G5418" t="str">
            <v>Maintained</v>
          </cell>
          <cell r="H5418" t="str">
            <v>Community school</v>
          </cell>
          <cell r="I5418">
            <v>43571</v>
          </cell>
          <cell r="J5418">
            <v>74470.5</v>
          </cell>
        </row>
        <row r="5419">
          <cell r="B5419">
            <v>9162165</v>
          </cell>
          <cell r="C5419">
            <v>916</v>
          </cell>
          <cell r="D5419" t="str">
            <v>Gloucestershire</v>
          </cell>
          <cell r="E5419">
            <v>2165</v>
          </cell>
          <cell r="F5419" t="str">
            <v>Benhall Infant School</v>
          </cell>
          <cell r="G5419" t="str">
            <v>Maintained</v>
          </cell>
          <cell r="H5419" t="str">
            <v>Community school</v>
          </cell>
          <cell r="I5419">
            <v>42145</v>
          </cell>
          <cell r="J5419">
            <v>74470.5</v>
          </cell>
        </row>
        <row r="5420">
          <cell r="B5420">
            <v>9162171</v>
          </cell>
          <cell r="C5420">
            <v>916</v>
          </cell>
          <cell r="D5420" t="str">
            <v>Gloucestershire</v>
          </cell>
          <cell r="E5420">
            <v>2171</v>
          </cell>
          <cell r="F5420" t="str">
            <v>Beech Green Primary School</v>
          </cell>
          <cell r="G5420" t="str">
            <v>Maintained</v>
          </cell>
          <cell r="H5420" t="str">
            <v>Community school</v>
          </cell>
          <cell r="I5420">
            <v>33457</v>
          </cell>
          <cell r="J5420">
            <v>58242.6</v>
          </cell>
        </row>
        <row r="5421">
          <cell r="B5421">
            <v>9162172</v>
          </cell>
          <cell r="C5421">
            <v>916</v>
          </cell>
          <cell r="D5421" t="str">
            <v>Gloucestershire</v>
          </cell>
          <cell r="E5421">
            <v>2172</v>
          </cell>
          <cell r="F5421" t="str">
            <v>Abbeymead Primary School</v>
          </cell>
          <cell r="G5421" t="str">
            <v>Maintained</v>
          </cell>
          <cell r="H5421" t="str">
            <v>Community school</v>
          </cell>
          <cell r="I5421">
            <v>36699</v>
          </cell>
          <cell r="J5421">
            <v>63133.2</v>
          </cell>
        </row>
        <row r="5422">
          <cell r="B5422">
            <v>9162175</v>
          </cell>
          <cell r="C5422">
            <v>916</v>
          </cell>
          <cell r="D5422" t="str">
            <v>Gloucestershire</v>
          </cell>
          <cell r="E5422">
            <v>2175</v>
          </cell>
          <cell r="F5422" t="str">
            <v>Coney Hill Community Primary School</v>
          </cell>
          <cell r="G5422" t="str">
            <v>Maintained</v>
          </cell>
          <cell r="H5422" t="str">
            <v>Community school</v>
          </cell>
          <cell r="I5422">
            <v>22953</v>
          </cell>
          <cell r="J5422">
            <v>28232.1</v>
          </cell>
        </row>
        <row r="5423">
          <cell r="B5423">
            <v>9163004</v>
          </cell>
          <cell r="C5423">
            <v>916</v>
          </cell>
          <cell r="D5423" t="str">
            <v>Gloucestershire</v>
          </cell>
          <cell r="E5423">
            <v>3004</v>
          </cell>
          <cell r="F5423" t="str">
            <v>St Paul's Church of England Primary School</v>
          </cell>
          <cell r="G5423" t="str">
            <v>Maintained</v>
          </cell>
          <cell r="H5423" t="str">
            <v>Voluntary controlled school</v>
          </cell>
          <cell r="I5423">
            <v>16729</v>
          </cell>
          <cell r="J5423">
            <v>24008.399999999998</v>
          </cell>
        </row>
        <row r="5424">
          <cell r="B5424">
            <v>9163010</v>
          </cell>
          <cell r="C5424">
            <v>916</v>
          </cell>
          <cell r="D5424" t="str">
            <v>Gloucestershire</v>
          </cell>
          <cell r="E5424">
            <v>3010</v>
          </cell>
          <cell r="F5424" t="str">
            <v>Kingsholm Church of England Primary School</v>
          </cell>
          <cell r="G5424" t="str">
            <v>Maintained</v>
          </cell>
          <cell r="H5424" t="str">
            <v>Voluntary controlled school</v>
          </cell>
          <cell r="I5424">
            <v>50833</v>
          </cell>
          <cell r="J5424">
            <v>69802.2</v>
          </cell>
        </row>
        <row r="5425">
          <cell r="B5425">
            <v>9163011</v>
          </cell>
          <cell r="C5425">
            <v>916</v>
          </cell>
          <cell r="D5425" t="str">
            <v>Gloucestershire</v>
          </cell>
          <cell r="E5425">
            <v>3011</v>
          </cell>
          <cell r="F5425" t="str">
            <v>Hempsted Church of England Primary School</v>
          </cell>
          <cell r="G5425" t="str">
            <v>Maintained</v>
          </cell>
          <cell r="H5425" t="str">
            <v>Voluntary controlled school</v>
          </cell>
          <cell r="I5425">
            <v>17118</v>
          </cell>
          <cell r="J5425">
            <v>28898.999999999996</v>
          </cell>
        </row>
        <row r="5426">
          <cell r="B5426">
            <v>9163017</v>
          </cell>
          <cell r="C5426">
            <v>916</v>
          </cell>
          <cell r="D5426" t="str">
            <v>Gloucestershire</v>
          </cell>
          <cell r="E5426">
            <v>3017</v>
          </cell>
          <cell r="F5426" t="str">
            <v>Cold Aston Church of England Primary School</v>
          </cell>
          <cell r="G5426" t="str">
            <v>Maintained</v>
          </cell>
          <cell r="H5426" t="str">
            <v>Voluntary controlled school</v>
          </cell>
          <cell r="I5426">
            <v>8040</v>
          </cell>
          <cell r="J5426">
            <v>13337.999999999998</v>
          </cell>
        </row>
        <row r="5427">
          <cell r="B5427">
            <v>9163020</v>
          </cell>
          <cell r="C5427">
            <v>916</v>
          </cell>
          <cell r="D5427" t="str">
            <v>Gloucestershire</v>
          </cell>
          <cell r="E5427">
            <v>3020</v>
          </cell>
          <cell r="F5427" t="str">
            <v>Bisley Blue Coat Church of England Primary School</v>
          </cell>
          <cell r="G5427" t="str">
            <v>Maintained</v>
          </cell>
          <cell r="H5427" t="str">
            <v>Voluntary controlled school</v>
          </cell>
          <cell r="I5427">
            <v>4928</v>
          </cell>
          <cell r="J5427">
            <v>10225.799999999999</v>
          </cell>
        </row>
        <row r="5428">
          <cell r="B5428">
            <v>9163024</v>
          </cell>
          <cell r="C5428">
            <v>916</v>
          </cell>
          <cell r="D5428" t="str">
            <v>Gloucestershire</v>
          </cell>
          <cell r="E5428">
            <v>3024</v>
          </cell>
          <cell r="F5428" t="str">
            <v>Watermoor Church of England Primary School</v>
          </cell>
          <cell r="G5428" t="str">
            <v>Maintained</v>
          </cell>
          <cell r="H5428" t="str">
            <v>Voluntary controlled school</v>
          </cell>
          <cell r="I5428">
            <v>19711</v>
          </cell>
          <cell r="J5428">
            <v>30899.699999999997</v>
          </cell>
        </row>
        <row r="5429">
          <cell r="B5429">
            <v>9163025</v>
          </cell>
          <cell r="C5429">
            <v>916</v>
          </cell>
          <cell r="D5429" t="str">
            <v>Gloucestershire</v>
          </cell>
          <cell r="E5429">
            <v>3025</v>
          </cell>
          <cell r="F5429" t="str">
            <v>Stratton Church of England Primary School</v>
          </cell>
          <cell r="G5429" t="str">
            <v>Maintained</v>
          </cell>
          <cell r="H5429" t="str">
            <v>Voluntary controlled school</v>
          </cell>
          <cell r="I5429">
            <v>22823</v>
          </cell>
          <cell r="J5429">
            <v>35568</v>
          </cell>
        </row>
        <row r="5430">
          <cell r="B5430">
            <v>9163027</v>
          </cell>
          <cell r="C5430">
            <v>916</v>
          </cell>
          <cell r="D5430" t="str">
            <v>Gloucestershire</v>
          </cell>
          <cell r="E5430">
            <v>3027</v>
          </cell>
          <cell r="F5430" t="str">
            <v>Coberley Church of England Primary School</v>
          </cell>
          <cell r="G5430" t="str">
            <v>Maintained</v>
          </cell>
          <cell r="H5430" t="str">
            <v>Voluntary controlled school</v>
          </cell>
          <cell r="I5430">
            <v>7262</v>
          </cell>
          <cell r="J5430">
            <v>13782.599999999999</v>
          </cell>
        </row>
        <row r="5431">
          <cell r="B5431">
            <v>9163030</v>
          </cell>
          <cell r="C5431">
            <v>916</v>
          </cell>
          <cell r="D5431" t="str">
            <v>Gloucestershire</v>
          </cell>
          <cell r="E5431">
            <v>3030</v>
          </cell>
          <cell r="F5431" t="str">
            <v>Deerhurst and Apperley Church of England Primary School</v>
          </cell>
          <cell r="G5431" t="str">
            <v>Maintained</v>
          </cell>
          <cell r="H5431" t="str">
            <v>Voluntary controlled school</v>
          </cell>
          <cell r="I5431">
            <v>7392</v>
          </cell>
          <cell r="J5431">
            <v>12671.099999999999</v>
          </cell>
        </row>
        <row r="5432">
          <cell r="B5432">
            <v>9163034</v>
          </cell>
          <cell r="C5432">
            <v>916</v>
          </cell>
          <cell r="D5432" t="str">
            <v>Gloucestershire</v>
          </cell>
          <cell r="E5432">
            <v>3034</v>
          </cell>
          <cell r="F5432" t="str">
            <v>English Bicknor Church of England Primary School</v>
          </cell>
          <cell r="G5432" t="str">
            <v>Maintained</v>
          </cell>
          <cell r="H5432" t="str">
            <v>Voluntary controlled school</v>
          </cell>
          <cell r="I5432">
            <v>3502</v>
          </cell>
          <cell r="J5432">
            <v>4446</v>
          </cell>
        </row>
        <row r="5433">
          <cell r="B5433">
            <v>9163035</v>
          </cell>
          <cell r="C5433">
            <v>916</v>
          </cell>
          <cell r="D5433" t="str">
            <v>Gloucestershire</v>
          </cell>
          <cell r="E5433">
            <v>3035</v>
          </cell>
          <cell r="F5433" t="str">
            <v>Fairford Church of England Primary School</v>
          </cell>
          <cell r="G5433" t="str">
            <v>Maintained</v>
          </cell>
          <cell r="H5433" t="str">
            <v>Voluntary controlled school</v>
          </cell>
          <cell r="I5433">
            <v>33068</v>
          </cell>
          <cell r="J5433">
            <v>50239.799999999996</v>
          </cell>
        </row>
        <row r="5434">
          <cell r="B5434">
            <v>9163039</v>
          </cell>
          <cell r="C5434">
            <v>916</v>
          </cell>
          <cell r="D5434" t="str">
            <v>Gloucestershire</v>
          </cell>
          <cell r="E5434">
            <v>3039</v>
          </cell>
          <cell r="F5434" t="str">
            <v>Haresfield Church of England Primary School</v>
          </cell>
          <cell r="G5434" t="str">
            <v>Maintained</v>
          </cell>
          <cell r="H5434" t="str">
            <v>Voluntary controlled school</v>
          </cell>
          <cell r="I5434">
            <v>11282</v>
          </cell>
          <cell r="J5434">
            <v>18895.5</v>
          </cell>
        </row>
        <row r="5435">
          <cell r="B5435">
            <v>9163041</v>
          </cell>
          <cell r="C5435">
            <v>916</v>
          </cell>
          <cell r="D5435" t="str">
            <v>Gloucestershire</v>
          </cell>
          <cell r="E5435">
            <v>3041</v>
          </cell>
          <cell r="F5435" t="str">
            <v>Hatherop Church of England Primary School</v>
          </cell>
          <cell r="G5435" t="str">
            <v>Maintained</v>
          </cell>
          <cell r="H5435" t="str">
            <v>Voluntary controlled school</v>
          </cell>
          <cell r="I5435">
            <v>8300</v>
          </cell>
          <cell r="J5435">
            <v>14671.8</v>
          </cell>
        </row>
        <row r="5436">
          <cell r="B5436">
            <v>9163042</v>
          </cell>
          <cell r="C5436">
            <v>916</v>
          </cell>
          <cell r="D5436" t="str">
            <v>Gloucestershire</v>
          </cell>
          <cell r="E5436">
            <v>3042</v>
          </cell>
          <cell r="F5436" t="str">
            <v>Kempsford Church of England Primary School</v>
          </cell>
          <cell r="G5436" t="str">
            <v>Maintained</v>
          </cell>
          <cell r="H5436" t="str">
            <v>Voluntary controlled school</v>
          </cell>
          <cell r="I5436">
            <v>10764</v>
          </cell>
          <cell r="J5436">
            <v>15338.699999999999</v>
          </cell>
        </row>
        <row r="5437">
          <cell r="B5437">
            <v>9163044</v>
          </cell>
          <cell r="C5437">
            <v>916</v>
          </cell>
          <cell r="D5437" t="str">
            <v>Gloucestershire</v>
          </cell>
          <cell r="E5437">
            <v>3044</v>
          </cell>
          <cell r="F5437" t="str">
            <v>Littledean Church of England Primary School</v>
          </cell>
          <cell r="G5437" t="str">
            <v>Maintained</v>
          </cell>
          <cell r="H5437" t="str">
            <v>Voluntary controlled school</v>
          </cell>
          <cell r="I5437">
            <v>8818</v>
          </cell>
          <cell r="J5437">
            <v>14449.499999999998</v>
          </cell>
        </row>
        <row r="5438">
          <cell r="B5438">
            <v>9163045</v>
          </cell>
          <cell r="C5438">
            <v>916</v>
          </cell>
          <cell r="D5438" t="str">
            <v>Gloucestershire</v>
          </cell>
          <cell r="E5438">
            <v>3045</v>
          </cell>
          <cell r="F5438" t="str">
            <v>Longborough Church of England Primary School</v>
          </cell>
          <cell r="G5438" t="str">
            <v>Maintained</v>
          </cell>
          <cell r="H5438" t="str">
            <v>Voluntary controlled school</v>
          </cell>
          <cell r="I5438">
            <v>4409</v>
          </cell>
          <cell r="J5438">
            <v>8892</v>
          </cell>
        </row>
        <row r="5439">
          <cell r="B5439">
            <v>9163050</v>
          </cell>
          <cell r="C5439">
            <v>916</v>
          </cell>
          <cell r="D5439" t="str">
            <v>Gloucestershire</v>
          </cell>
          <cell r="E5439">
            <v>3050</v>
          </cell>
          <cell r="F5439" t="str">
            <v>Meysey Hampton Church of England Primary School</v>
          </cell>
          <cell r="G5439" t="str">
            <v>Maintained</v>
          </cell>
          <cell r="H5439" t="str">
            <v>Voluntary controlled school</v>
          </cell>
          <cell r="I5439">
            <v>10504</v>
          </cell>
          <cell r="J5439">
            <v>16227.9</v>
          </cell>
        </row>
        <row r="5440">
          <cell r="B5440">
            <v>9163052</v>
          </cell>
          <cell r="C5440">
            <v>916</v>
          </cell>
          <cell r="D5440" t="str">
            <v>Gloucestershire</v>
          </cell>
          <cell r="E5440">
            <v>3052</v>
          </cell>
          <cell r="F5440" t="str">
            <v>Nailsworth Church of England Primary School</v>
          </cell>
          <cell r="G5440" t="str">
            <v>Maintained</v>
          </cell>
          <cell r="H5440" t="str">
            <v>Voluntary controlled school</v>
          </cell>
          <cell r="I5440">
            <v>15043</v>
          </cell>
          <cell r="J5440">
            <v>26009.1</v>
          </cell>
        </row>
        <row r="5441">
          <cell r="B5441">
            <v>9163053</v>
          </cell>
          <cell r="C5441">
            <v>916</v>
          </cell>
          <cell r="D5441" t="str">
            <v>Gloucestershire</v>
          </cell>
          <cell r="E5441">
            <v>3053</v>
          </cell>
          <cell r="F5441" t="str">
            <v>Clearwell Church of England Primary School</v>
          </cell>
          <cell r="G5441" t="str">
            <v>Maintained</v>
          </cell>
          <cell r="H5441" t="str">
            <v>Voluntary controlled school</v>
          </cell>
          <cell r="I5441">
            <v>4020</v>
          </cell>
          <cell r="J5441">
            <v>6446.7</v>
          </cell>
        </row>
        <row r="5442">
          <cell r="B5442">
            <v>9163054</v>
          </cell>
          <cell r="C5442">
            <v>916</v>
          </cell>
          <cell r="D5442" t="str">
            <v>Gloucestershire</v>
          </cell>
          <cell r="E5442">
            <v>3054</v>
          </cell>
          <cell r="F5442" t="str">
            <v>Redbrook Church of England Primary School</v>
          </cell>
          <cell r="G5442" t="str">
            <v>Maintained</v>
          </cell>
          <cell r="H5442" t="str">
            <v>Voluntary controlled school</v>
          </cell>
          <cell r="I5442">
            <v>2853</v>
          </cell>
          <cell r="J5442">
            <v>3556.7999999999997</v>
          </cell>
        </row>
        <row r="5443">
          <cell r="B5443">
            <v>9163056</v>
          </cell>
          <cell r="C5443">
            <v>916</v>
          </cell>
          <cell r="D5443" t="str">
            <v>Gloucestershire</v>
          </cell>
          <cell r="E5443">
            <v>3056</v>
          </cell>
          <cell r="F5443" t="str">
            <v>Northleach Church of England Primary School</v>
          </cell>
          <cell r="G5443" t="str">
            <v>Maintained</v>
          </cell>
          <cell r="H5443" t="str">
            <v>Voluntary controlled school</v>
          </cell>
          <cell r="I5443">
            <v>8689</v>
          </cell>
          <cell r="J5443">
            <v>14894.099999999999</v>
          </cell>
        </row>
        <row r="5444">
          <cell r="B5444">
            <v>9163057</v>
          </cell>
          <cell r="C5444">
            <v>916</v>
          </cell>
          <cell r="D5444" t="str">
            <v>Gloucestershire</v>
          </cell>
          <cell r="E5444">
            <v>3057</v>
          </cell>
          <cell r="F5444" t="str">
            <v>Norton Church of England Primary School</v>
          </cell>
          <cell r="G5444" t="str">
            <v>Maintained</v>
          </cell>
          <cell r="H5444" t="str">
            <v>Voluntary controlled school</v>
          </cell>
          <cell r="I5444">
            <v>12060</v>
          </cell>
          <cell r="J5444">
            <v>16450.199999999997</v>
          </cell>
        </row>
        <row r="5445">
          <cell r="B5445">
            <v>9163060</v>
          </cell>
          <cell r="C5445">
            <v>916</v>
          </cell>
          <cell r="D5445" t="str">
            <v>Gloucestershire</v>
          </cell>
          <cell r="E5445">
            <v>3060</v>
          </cell>
          <cell r="F5445" t="str">
            <v>Pauntley Church of England Primary School</v>
          </cell>
          <cell r="G5445" t="str">
            <v>Maintained</v>
          </cell>
          <cell r="H5445" t="str">
            <v>Voluntary controlled school</v>
          </cell>
          <cell r="I5445">
            <v>5058</v>
          </cell>
          <cell r="J5445">
            <v>7335.9</v>
          </cell>
        </row>
        <row r="5446">
          <cell r="B5446">
            <v>9163063</v>
          </cell>
          <cell r="C5446">
            <v>916</v>
          </cell>
          <cell r="D5446" t="str">
            <v>Gloucestershire</v>
          </cell>
          <cell r="E5446">
            <v>3063</v>
          </cell>
          <cell r="F5446" t="str">
            <v>Randwick Church of England Primary School</v>
          </cell>
          <cell r="G5446" t="str">
            <v>Maintained</v>
          </cell>
          <cell r="H5446" t="str">
            <v>Voluntary controlled school</v>
          </cell>
          <cell r="I5446">
            <v>7781</v>
          </cell>
          <cell r="J5446">
            <v>12226.499999999998</v>
          </cell>
        </row>
        <row r="5447">
          <cell r="B5447">
            <v>9163065</v>
          </cell>
          <cell r="C5447">
            <v>916</v>
          </cell>
          <cell r="D5447" t="str">
            <v>Gloucestershire</v>
          </cell>
          <cell r="E5447">
            <v>3065</v>
          </cell>
          <cell r="F5447" t="str">
            <v>Ruardean Church of England Primary School</v>
          </cell>
          <cell r="G5447" t="str">
            <v>Maintained</v>
          </cell>
          <cell r="H5447" t="str">
            <v>Voluntary controlled school</v>
          </cell>
          <cell r="I5447">
            <v>7392</v>
          </cell>
          <cell r="J5447">
            <v>11115</v>
          </cell>
        </row>
        <row r="5448">
          <cell r="B5448">
            <v>9163067</v>
          </cell>
          <cell r="C5448">
            <v>916</v>
          </cell>
          <cell r="D5448" t="str">
            <v>Gloucestershire</v>
          </cell>
          <cell r="E5448">
            <v>3067</v>
          </cell>
          <cell r="F5448" t="str">
            <v>Sherborne Church of England Primary School</v>
          </cell>
          <cell r="G5448" t="str">
            <v>Maintained</v>
          </cell>
          <cell r="H5448" t="str">
            <v>Voluntary controlled school</v>
          </cell>
          <cell r="I5448">
            <v>5706</v>
          </cell>
          <cell r="J5448">
            <v>8892</v>
          </cell>
        </row>
        <row r="5449">
          <cell r="B5449">
            <v>9163068</v>
          </cell>
          <cell r="C5449">
            <v>916</v>
          </cell>
          <cell r="D5449" t="str">
            <v>Gloucestershire</v>
          </cell>
          <cell r="E5449">
            <v>3068</v>
          </cell>
          <cell r="F5449" t="str">
            <v>Shurdington Church of England Primary School</v>
          </cell>
          <cell r="G5449" t="str">
            <v>Maintained</v>
          </cell>
          <cell r="H5449" t="str">
            <v>Voluntary controlled school</v>
          </cell>
          <cell r="I5449">
            <v>12709</v>
          </cell>
          <cell r="J5449">
            <v>27342.899999999998</v>
          </cell>
        </row>
        <row r="5450">
          <cell r="B5450">
            <v>9163069</v>
          </cell>
          <cell r="C5450">
            <v>916</v>
          </cell>
          <cell r="D5450" t="str">
            <v>Gloucestershire</v>
          </cell>
          <cell r="E5450">
            <v>3069</v>
          </cell>
          <cell r="F5450" t="str">
            <v>Ann Edwards Church of England Primary School</v>
          </cell>
          <cell r="G5450" t="str">
            <v>Maintained</v>
          </cell>
          <cell r="H5450" t="str">
            <v>Voluntary controlled school</v>
          </cell>
          <cell r="I5450">
            <v>19063</v>
          </cell>
          <cell r="J5450">
            <v>27120.6</v>
          </cell>
        </row>
        <row r="5451">
          <cell r="B5451">
            <v>9163070</v>
          </cell>
          <cell r="C5451">
            <v>916</v>
          </cell>
          <cell r="D5451" t="str">
            <v>Gloucestershire</v>
          </cell>
          <cell r="E5451">
            <v>3070</v>
          </cell>
          <cell r="F5451" t="str">
            <v>Southrop Church of England Primary School</v>
          </cell>
          <cell r="G5451" t="str">
            <v>Maintained</v>
          </cell>
          <cell r="H5451" t="str">
            <v>Voluntary controlled school</v>
          </cell>
          <cell r="I5451">
            <v>5187</v>
          </cell>
          <cell r="J5451">
            <v>10225.799999999999</v>
          </cell>
        </row>
        <row r="5452">
          <cell r="B5452">
            <v>9163071</v>
          </cell>
          <cell r="C5452">
            <v>916</v>
          </cell>
          <cell r="D5452" t="str">
            <v>Gloucestershire</v>
          </cell>
          <cell r="E5452">
            <v>3071</v>
          </cell>
          <cell r="F5452" t="str">
            <v>Swell Church of England Primary School</v>
          </cell>
          <cell r="G5452" t="str">
            <v>Maintained</v>
          </cell>
          <cell r="H5452" t="str">
            <v>Voluntary controlled school</v>
          </cell>
          <cell r="I5452">
            <v>1816</v>
          </cell>
          <cell r="J5452">
            <v>2667.6</v>
          </cell>
        </row>
        <row r="5453">
          <cell r="B5453">
            <v>9163072</v>
          </cell>
          <cell r="C5453">
            <v>916</v>
          </cell>
          <cell r="D5453" t="str">
            <v>Gloucestershire</v>
          </cell>
          <cell r="E5453">
            <v>3072</v>
          </cell>
          <cell r="F5453" t="str">
            <v>Temple Guiting Church of England School</v>
          </cell>
          <cell r="G5453" t="str">
            <v>Maintained</v>
          </cell>
          <cell r="H5453" t="str">
            <v>Voluntary controlled school</v>
          </cell>
          <cell r="I5453">
            <v>7781</v>
          </cell>
          <cell r="J5453">
            <v>14449.499999999998</v>
          </cell>
        </row>
        <row r="5454">
          <cell r="B5454">
            <v>9163073</v>
          </cell>
          <cell r="C5454">
            <v>916</v>
          </cell>
          <cell r="D5454" t="str">
            <v>Gloucestershire</v>
          </cell>
          <cell r="E5454">
            <v>3073</v>
          </cell>
          <cell r="F5454" t="str">
            <v>Tewkesbury Church of England Primary School</v>
          </cell>
          <cell r="G5454" t="str">
            <v>Maintained</v>
          </cell>
          <cell r="H5454" t="str">
            <v>Voluntary controlled school</v>
          </cell>
          <cell r="I5454">
            <v>25028</v>
          </cell>
          <cell r="J5454">
            <v>32011.199999999997</v>
          </cell>
        </row>
        <row r="5455">
          <cell r="B5455">
            <v>9163074</v>
          </cell>
          <cell r="C5455">
            <v>916</v>
          </cell>
          <cell r="D5455" t="str">
            <v>Gloucestershire</v>
          </cell>
          <cell r="E5455">
            <v>3074</v>
          </cell>
          <cell r="F5455" t="str">
            <v>Tutshill Church of England Primary School</v>
          </cell>
          <cell r="G5455" t="str">
            <v>Maintained</v>
          </cell>
          <cell r="H5455" t="str">
            <v>Voluntary controlled school</v>
          </cell>
          <cell r="I5455">
            <v>21267</v>
          </cell>
          <cell r="J5455">
            <v>35345.699999999997</v>
          </cell>
        </row>
        <row r="5456">
          <cell r="B5456">
            <v>9163076</v>
          </cell>
          <cell r="C5456">
            <v>916</v>
          </cell>
          <cell r="D5456" t="str">
            <v>Gloucestershire</v>
          </cell>
          <cell r="E5456">
            <v>3076</v>
          </cell>
          <cell r="F5456" t="str">
            <v>Uley Church of England Primary School</v>
          </cell>
          <cell r="G5456" t="str">
            <v>Maintained</v>
          </cell>
          <cell r="H5456" t="str">
            <v>Voluntary controlled school</v>
          </cell>
          <cell r="I5456">
            <v>7911</v>
          </cell>
          <cell r="J5456">
            <v>16005.599999999999</v>
          </cell>
        </row>
        <row r="5457">
          <cell r="B5457">
            <v>9163077</v>
          </cell>
          <cell r="C5457">
            <v>916</v>
          </cell>
          <cell r="D5457" t="str">
            <v>Gloucestershire</v>
          </cell>
          <cell r="E5457">
            <v>3077</v>
          </cell>
          <cell r="F5457" t="str">
            <v>Upton St Leonards Church of England Primary School</v>
          </cell>
          <cell r="G5457" t="str">
            <v>Maintained</v>
          </cell>
          <cell r="H5457" t="str">
            <v>Voluntary controlled school</v>
          </cell>
          <cell r="I5457">
            <v>43960</v>
          </cell>
          <cell r="J5457">
            <v>72914.399999999994</v>
          </cell>
        </row>
        <row r="5458">
          <cell r="B5458">
            <v>9163080</v>
          </cell>
          <cell r="C5458">
            <v>916</v>
          </cell>
          <cell r="D5458" t="str">
            <v>Gloucestershire</v>
          </cell>
          <cell r="E5458">
            <v>3080</v>
          </cell>
          <cell r="F5458" t="str">
            <v>Whitminster Endowed Church of England Primary School</v>
          </cell>
          <cell r="G5458" t="str">
            <v>Maintained</v>
          </cell>
          <cell r="H5458" t="str">
            <v>Voluntary controlled school</v>
          </cell>
          <cell r="I5458">
            <v>7133</v>
          </cell>
          <cell r="J5458">
            <v>14227.199999999999</v>
          </cell>
        </row>
        <row r="5459">
          <cell r="B5459">
            <v>9163081</v>
          </cell>
          <cell r="C5459">
            <v>916</v>
          </cell>
          <cell r="D5459" t="str">
            <v>Gloucestershire</v>
          </cell>
          <cell r="E5459">
            <v>3081</v>
          </cell>
          <cell r="F5459" t="str">
            <v>Willersey Church of England Primary School</v>
          </cell>
          <cell r="G5459" t="str">
            <v>Maintained</v>
          </cell>
          <cell r="H5459" t="str">
            <v>Voluntary controlled school</v>
          </cell>
          <cell r="I5459">
            <v>5577</v>
          </cell>
          <cell r="J5459">
            <v>8002.7999999999993</v>
          </cell>
        </row>
        <row r="5460">
          <cell r="B5460">
            <v>9163086</v>
          </cell>
          <cell r="C5460">
            <v>916</v>
          </cell>
          <cell r="D5460" t="str">
            <v>Gloucestershire</v>
          </cell>
          <cell r="E5460">
            <v>3086</v>
          </cell>
          <cell r="F5460" t="str">
            <v>Ashleworth Church of England Primary School</v>
          </cell>
          <cell r="G5460" t="str">
            <v>Maintained</v>
          </cell>
          <cell r="H5460" t="str">
            <v>Voluntary controlled school</v>
          </cell>
          <cell r="I5460">
            <v>3502</v>
          </cell>
          <cell r="J5460">
            <v>3334.4999999999995</v>
          </cell>
        </row>
        <row r="5461">
          <cell r="B5461">
            <v>9163087</v>
          </cell>
          <cell r="C5461">
            <v>916</v>
          </cell>
          <cell r="D5461" t="str">
            <v>Gloucestershire</v>
          </cell>
          <cell r="E5461">
            <v>3087</v>
          </cell>
          <cell r="F5461" t="str">
            <v>Down Ampney Church of England Primary School</v>
          </cell>
          <cell r="G5461" t="str">
            <v>Maintained</v>
          </cell>
          <cell r="H5461" t="str">
            <v>Voluntary controlled school</v>
          </cell>
          <cell r="I5461">
            <v>3891</v>
          </cell>
          <cell r="J5461">
            <v>6668.9999999999991</v>
          </cell>
        </row>
        <row r="5462">
          <cell r="B5462">
            <v>9163093</v>
          </cell>
          <cell r="C5462">
            <v>916</v>
          </cell>
          <cell r="D5462" t="str">
            <v>Gloucestershire</v>
          </cell>
          <cell r="E5462">
            <v>3093</v>
          </cell>
          <cell r="F5462" t="str">
            <v>Holy Trinity Church of England Primary School</v>
          </cell>
          <cell r="G5462" t="str">
            <v>Maintained</v>
          </cell>
          <cell r="H5462" t="str">
            <v>Voluntary controlled school</v>
          </cell>
          <cell r="I5462">
            <v>18803</v>
          </cell>
          <cell r="J5462">
            <v>29121.3</v>
          </cell>
        </row>
        <row r="5463">
          <cell r="B5463">
            <v>9163094</v>
          </cell>
          <cell r="C5463">
            <v>916</v>
          </cell>
          <cell r="D5463" t="str">
            <v>Gloucestershire</v>
          </cell>
          <cell r="E5463">
            <v>3094</v>
          </cell>
          <cell r="F5463" t="str">
            <v>Leckhampton Church of England Primary School</v>
          </cell>
          <cell r="G5463" t="str">
            <v>Maintained</v>
          </cell>
          <cell r="H5463" t="str">
            <v>Voluntary controlled school</v>
          </cell>
          <cell r="I5463">
            <v>51611</v>
          </cell>
          <cell r="J5463">
            <v>99590.399999999994</v>
          </cell>
        </row>
        <row r="5464">
          <cell r="B5464">
            <v>9163097</v>
          </cell>
          <cell r="C5464">
            <v>916</v>
          </cell>
          <cell r="D5464" t="str">
            <v>Gloucestershire</v>
          </cell>
          <cell r="E5464">
            <v>3097</v>
          </cell>
          <cell r="F5464" t="str">
            <v>St John's Church of England Primary School</v>
          </cell>
          <cell r="G5464" t="str">
            <v>Maintained</v>
          </cell>
          <cell r="H5464" t="str">
            <v>Voluntary controlled school</v>
          </cell>
          <cell r="I5464">
            <v>18155</v>
          </cell>
          <cell r="J5464">
            <v>29121.3</v>
          </cell>
        </row>
        <row r="5465">
          <cell r="B5465">
            <v>9163099</v>
          </cell>
          <cell r="C5465">
            <v>916</v>
          </cell>
          <cell r="D5465" t="str">
            <v>Gloucestershire</v>
          </cell>
          <cell r="E5465">
            <v>3099</v>
          </cell>
          <cell r="F5465" t="str">
            <v>Oak Hill Church of England Primary School</v>
          </cell>
          <cell r="G5465" t="str">
            <v>Maintained</v>
          </cell>
          <cell r="H5465" t="str">
            <v>Voluntary controlled school</v>
          </cell>
          <cell r="I5465">
            <v>5317</v>
          </cell>
          <cell r="J5465">
            <v>9114.2999999999993</v>
          </cell>
        </row>
        <row r="5466">
          <cell r="B5466">
            <v>9163308</v>
          </cell>
          <cell r="C5466">
            <v>916</v>
          </cell>
          <cell r="D5466" t="str">
            <v>Gloucestershire</v>
          </cell>
          <cell r="E5466">
            <v>3308</v>
          </cell>
          <cell r="F5466" t="str">
            <v>Ampney Crucis Church of England Primary School</v>
          </cell>
          <cell r="G5466" t="str">
            <v>Maintained</v>
          </cell>
          <cell r="H5466" t="str">
            <v>Voluntary aided school</v>
          </cell>
          <cell r="I5466">
            <v>8559</v>
          </cell>
          <cell r="J5466">
            <v>16005.599999999999</v>
          </cell>
        </row>
        <row r="5467">
          <cell r="B5467">
            <v>9163310</v>
          </cell>
          <cell r="C5467">
            <v>916</v>
          </cell>
          <cell r="D5467" t="str">
            <v>Gloucestershire</v>
          </cell>
          <cell r="E5467">
            <v>3310</v>
          </cell>
          <cell r="F5467" t="str">
            <v>Oakridge Parochial School</v>
          </cell>
          <cell r="G5467" t="str">
            <v>Maintained</v>
          </cell>
          <cell r="H5467" t="str">
            <v>Voluntary aided school</v>
          </cell>
          <cell r="I5467">
            <v>1557</v>
          </cell>
          <cell r="J5467">
            <v>2223</v>
          </cell>
        </row>
        <row r="5468">
          <cell r="B5468">
            <v>9163311</v>
          </cell>
          <cell r="C5468">
            <v>916</v>
          </cell>
          <cell r="D5468" t="str">
            <v>Gloucestershire</v>
          </cell>
          <cell r="E5468">
            <v>3311</v>
          </cell>
          <cell r="F5468" t="str">
            <v>Bromesberrow St Mary's Church of England (Aided) Primary School</v>
          </cell>
          <cell r="G5468" t="str">
            <v>Maintained</v>
          </cell>
          <cell r="H5468" t="str">
            <v>Voluntary aided school</v>
          </cell>
          <cell r="I5468">
            <v>4020</v>
          </cell>
          <cell r="J5468">
            <v>6446.7</v>
          </cell>
        </row>
        <row r="5469">
          <cell r="B5469">
            <v>9163313</v>
          </cell>
          <cell r="C5469">
            <v>916</v>
          </cell>
          <cell r="D5469" t="str">
            <v>Gloucestershire</v>
          </cell>
          <cell r="E5469">
            <v>3313</v>
          </cell>
          <cell r="F5469" t="str">
            <v>Cam Hopton Church of England Primary School</v>
          </cell>
          <cell r="G5469" t="str">
            <v>Maintained</v>
          </cell>
          <cell r="H5469" t="str">
            <v>Voluntary aided school</v>
          </cell>
          <cell r="I5469">
            <v>21527</v>
          </cell>
          <cell r="J5469">
            <v>37346.399999999994</v>
          </cell>
        </row>
        <row r="5470">
          <cell r="B5470">
            <v>9163314</v>
          </cell>
          <cell r="C5470">
            <v>916</v>
          </cell>
          <cell r="D5470" t="str">
            <v>Gloucestershire</v>
          </cell>
          <cell r="E5470">
            <v>3314</v>
          </cell>
          <cell r="F5470" t="str">
            <v>Christ Church Church of England Primary School</v>
          </cell>
          <cell r="G5470" t="str">
            <v>Maintained</v>
          </cell>
          <cell r="H5470" t="str">
            <v>Voluntary aided school</v>
          </cell>
          <cell r="I5470">
            <v>1686</v>
          </cell>
          <cell r="J5470">
            <v>0</v>
          </cell>
        </row>
        <row r="5471">
          <cell r="B5471">
            <v>9163315</v>
          </cell>
          <cell r="C5471">
            <v>916</v>
          </cell>
          <cell r="D5471" t="str">
            <v>Gloucestershire</v>
          </cell>
          <cell r="E5471">
            <v>3315</v>
          </cell>
          <cell r="F5471" t="str">
            <v>Bussage Church of England Primary School</v>
          </cell>
          <cell r="G5471" t="str">
            <v>Maintained</v>
          </cell>
          <cell r="H5471" t="str">
            <v>Voluntary aided school</v>
          </cell>
          <cell r="I5471">
            <v>14005</v>
          </cell>
          <cell r="J5471">
            <v>23119.199999999997</v>
          </cell>
        </row>
        <row r="5472">
          <cell r="B5472">
            <v>9163316</v>
          </cell>
          <cell r="C5472">
            <v>916</v>
          </cell>
          <cell r="D5472" t="str">
            <v>Gloucestershire</v>
          </cell>
          <cell r="E5472">
            <v>3316</v>
          </cell>
          <cell r="F5472" t="str">
            <v>Holy Apostles' Church of England Primary School</v>
          </cell>
          <cell r="G5472" t="str">
            <v>Maintained</v>
          </cell>
          <cell r="H5472" t="str">
            <v>Voluntary aided school</v>
          </cell>
          <cell r="I5472">
            <v>16988</v>
          </cell>
          <cell r="J5472">
            <v>25786.799999999999</v>
          </cell>
        </row>
        <row r="5473">
          <cell r="B5473">
            <v>9163317</v>
          </cell>
          <cell r="C5473">
            <v>916</v>
          </cell>
          <cell r="D5473" t="str">
            <v>Gloucestershire</v>
          </cell>
          <cell r="E5473">
            <v>3317</v>
          </cell>
          <cell r="F5473" t="str">
            <v>St Andrew's Church of England Primary School</v>
          </cell>
          <cell r="G5473" t="str">
            <v>Maintained</v>
          </cell>
          <cell r="H5473" t="str">
            <v>Voluntary aided school</v>
          </cell>
          <cell r="I5473">
            <v>7262</v>
          </cell>
          <cell r="J5473">
            <v>9114.2999999999993</v>
          </cell>
        </row>
        <row r="5474">
          <cell r="B5474">
            <v>9163319</v>
          </cell>
          <cell r="C5474">
            <v>916</v>
          </cell>
          <cell r="D5474" t="str">
            <v>Gloucestershire</v>
          </cell>
          <cell r="E5474">
            <v>3319</v>
          </cell>
          <cell r="F5474" t="str">
            <v>Powell's Church of England Primary School</v>
          </cell>
          <cell r="G5474" t="str">
            <v>Maintained</v>
          </cell>
          <cell r="H5474" t="str">
            <v>Voluntary aided school</v>
          </cell>
          <cell r="I5474">
            <v>35661</v>
          </cell>
          <cell r="J5474">
            <v>56464.2</v>
          </cell>
        </row>
        <row r="5475">
          <cell r="B5475">
            <v>9163322</v>
          </cell>
          <cell r="C5475">
            <v>916</v>
          </cell>
          <cell r="D5475" t="str">
            <v>Gloucestershire</v>
          </cell>
          <cell r="E5475">
            <v>3322</v>
          </cell>
          <cell r="F5475" t="str">
            <v>Cranham Church of England Primary School</v>
          </cell>
          <cell r="G5475" t="str">
            <v>Maintained</v>
          </cell>
          <cell r="H5475" t="str">
            <v>Voluntary aided school</v>
          </cell>
          <cell r="I5475">
            <v>5706</v>
          </cell>
          <cell r="J5475">
            <v>9114.2999999999993</v>
          </cell>
        </row>
        <row r="5476">
          <cell r="B5476">
            <v>9163323</v>
          </cell>
          <cell r="C5476">
            <v>916</v>
          </cell>
          <cell r="D5476" t="str">
            <v>Gloucestershire</v>
          </cell>
          <cell r="E5476">
            <v>3323</v>
          </cell>
          <cell r="F5476" t="str">
            <v>Ann Cam Church of England Primary School</v>
          </cell>
          <cell r="G5476" t="str">
            <v>Maintained</v>
          </cell>
          <cell r="H5476" t="str">
            <v>Voluntary aided school</v>
          </cell>
          <cell r="I5476">
            <v>8429</v>
          </cell>
          <cell r="J5476">
            <v>16894.8</v>
          </cell>
        </row>
        <row r="5477">
          <cell r="B5477">
            <v>9163327</v>
          </cell>
          <cell r="C5477">
            <v>916</v>
          </cell>
          <cell r="D5477" t="str">
            <v>Gloucestershire</v>
          </cell>
          <cell r="E5477">
            <v>3327</v>
          </cell>
          <cell r="F5477" t="str">
            <v>Horsley Church of England Primary School</v>
          </cell>
          <cell r="G5477" t="str">
            <v>Maintained</v>
          </cell>
          <cell r="H5477" t="str">
            <v>Voluntary aided school</v>
          </cell>
          <cell r="I5477">
            <v>9596</v>
          </cell>
          <cell r="J5477">
            <v>14449.499999999998</v>
          </cell>
        </row>
        <row r="5478">
          <cell r="B5478">
            <v>9163328</v>
          </cell>
          <cell r="C5478">
            <v>916</v>
          </cell>
          <cell r="D5478" t="str">
            <v>Gloucestershire</v>
          </cell>
          <cell r="E5478">
            <v>3328</v>
          </cell>
          <cell r="F5478" t="str">
            <v>Huntley Church of England Primary School</v>
          </cell>
          <cell r="G5478" t="str">
            <v>Maintained</v>
          </cell>
          <cell r="H5478" t="str">
            <v>Voluntary aided school</v>
          </cell>
          <cell r="I5478">
            <v>7651</v>
          </cell>
          <cell r="J5478">
            <v>12448.8</v>
          </cell>
        </row>
        <row r="5479">
          <cell r="B5479">
            <v>9163331</v>
          </cell>
          <cell r="C5479">
            <v>916</v>
          </cell>
          <cell r="D5479" t="str">
            <v>Gloucestershire</v>
          </cell>
          <cell r="E5479">
            <v>3331</v>
          </cell>
          <cell r="F5479" t="str">
            <v>Leonard Stanley Church of England Primary School</v>
          </cell>
          <cell r="G5479" t="str">
            <v>Maintained</v>
          </cell>
          <cell r="H5479" t="str">
            <v>Voluntary aided school</v>
          </cell>
          <cell r="I5479">
            <v>13876</v>
          </cell>
          <cell r="J5479">
            <v>21340.799999999999</v>
          </cell>
        </row>
        <row r="5480">
          <cell r="B5480">
            <v>9163334</v>
          </cell>
          <cell r="C5480">
            <v>916</v>
          </cell>
          <cell r="D5480" t="str">
            <v>Gloucestershire</v>
          </cell>
          <cell r="E5480">
            <v>3334</v>
          </cell>
          <cell r="F5480" t="str">
            <v>Amberley Parochial School</v>
          </cell>
          <cell r="G5480" t="str">
            <v>Maintained</v>
          </cell>
          <cell r="H5480" t="str">
            <v>Voluntary aided school</v>
          </cell>
          <cell r="I5480">
            <v>10764</v>
          </cell>
          <cell r="J5480">
            <v>16227.9</v>
          </cell>
        </row>
        <row r="5481">
          <cell r="B5481">
            <v>9163335</v>
          </cell>
          <cell r="C5481">
            <v>916</v>
          </cell>
          <cell r="D5481" t="str">
            <v>Gloucestershire</v>
          </cell>
          <cell r="E5481">
            <v>3335</v>
          </cell>
          <cell r="F5481" t="str">
            <v>Brimscombe Church of England (VA) Primary School</v>
          </cell>
          <cell r="G5481" t="str">
            <v>Maintained</v>
          </cell>
          <cell r="H5481" t="str">
            <v>Voluntary aided school</v>
          </cell>
          <cell r="I5481">
            <v>7651</v>
          </cell>
          <cell r="J5481">
            <v>13337.999999999998</v>
          </cell>
        </row>
        <row r="5482">
          <cell r="B5482">
            <v>9163337</v>
          </cell>
          <cell r="C5482">
            <v>916</v>
          </cell>
          <cell r="D5482" t="str">
            <v>Gloucestershire</v>
          </cell>
          <cell r="E5482">
            <v>3337</v>
          </cell>
          <cell r="F5482" t="str">
            <v>Miserden Church of England Primary School</v>
          </cell>
          <cell r="G5482" t="str">
            <v>Maintained</v>
          </cell>
          <cell r="H5482" t="str">
            <v>Voluntary aided school</v>
          </cell>
          <cell r="I5482">
            <v>3502</v>
          </cell>
          <cell r="J5482">
            <v>8892</v>
          </cell>
        </row>
        <row r="5483">
          <cell r="B5483">
            <v>9163338</v>
          </cell>
          <cell r="C5483">
            <v>916</v>
          </cell>
          <cell r="D5483" t="str">
            <v>Gloucestershire</v>
          </cell>
          <cell r="E5483">
            <v>3338</v>
          </cell>
          <cell r="F5483" t="str">
            <v>Mitcheldean Endowed Primary School</v>
          </cell>
          <cell r="G5483" t="str">
            <v>Maintained</v>
          </cell>
          <cell r="H5483" t="str">
            <v>Voluntary aided school</v>
          </cell>
          <cell r="I5483">
            <v>13098</v>
          </cell>
          <cell r="J5483">
            <v>25119.899999999998</v>
          </cell>
        </row>
        <row r="5484">
          <cell r="B5484">
            <v>9163340</v>
          </cell>
          <cell r="C5484">
            <v>916</v>
          </cell>
          <cell r="D5484" t="str">
            <v>Gloucestershire</v>
          </cell>
          <cell r="E5484">
            <v>3340</v>
          </cell>
          <cell r="F5484" t="str">
            <v>Newnham St Peter's Church of England Primary School</v>
          </cell>
          <cell r="G5484" t="str">
            <v>Maintained</v>
          </cell>
          <cell r="H5484" t="str">
            <v>Voluntary aided school</v>
          </cell>
          <cell r="I5484">
            <v>13876</v>
          </cell>
          <cell r="J5484">
            <v>21785.399999999998</v>
          </cell>
        </row>
        <row r="5485">
          <cell r="B5485">
            <v>9163341</v>
          </cell>
          <cell r="C5485">
            <v>916</v>
          </cell>
          <cell r="D5485" t="str">
            <v>Gloucestershire</v>
          </cell>
          <cell r="E5485">
            <v>3341</v>
          </cell>
          <cell r="F5485" t="str">
            <v>North Nibley CofE Primary School</v>
          </cell>
          <cell r="G5485" t="str">
            <v>Maintained</v>
          </cell>
          <cell r="H5485" t="str">
            <v>Voluntary aided school</v>
          </cell>
          <cell r="I5485">
            <v>9596</v>
          </cell>
          <cell r="J5485">
            <v>15338.699999999999</v>
          </cell>
        </row>
        <row r="5486">
          <cell r="B5486">
            <v>9163344</v>
          </cell>
          <cell r="C5486">
            <v>916</v>
          </cell>
          <cell r="D5486" t="str">
            <v>Gloucestershire</v>
          </cell>
          <cell r="E5486">
            <v>3344</v>
          </cell>
          <cell r="F5486" t="str">
            <v>St Briavels Parochial Church of England Primary School</v>
          </cell>
          <cell r="G5486" t="str">
            <v>Maintained</v>
          </cell>
          <cell r="H5486" t="str">
            <v>Voluntary aided school</v>
          </cell>
          <cell r="I5486">
            <v>14265</v>
          </cell>
          <cell r="J5486">
            <v>24230.699999999997</v>
          </cell>
        </row>
        <row r="5487">
          <cell r="B5487">
            <v>9163345</v>
          </cell>
          <cell r="C5487">
            <v>916</v>
          </cell>
          <cell r="D5487" t="str">
            <v>Gloucestershire</v>
          </cell>
          <cell r="E5487">
            <v>3345</v>
          </cell>
          <cell r="F5487" t="str">
            <v>Sapperton Church of England Primary School</v>
          </cell>
          <cell r="G5487" t="str">
            <v>Maintained</v>
          </cell>
          <cell r="H5487" t="str">
            <v>Voluntary aided school</v>
          </cell>
          <cell r="I5487">
            <v>6355</v>
          </cell>
          <cell r="J5487">
            <v>7780.4999999999991</v>
          </cell>
        </row>
        <row r="5488">
          <cell r="B5488">
            <v>9163348</v>
          </cell>
          <cell r="C5488">
            <v>916</v>
          </cell>
          <cell r="D5488" t="str">
            <v>Gloucestershire</v>
          </cell>
          <cell r="E5488">
            <v>3348</v>
          </cell>
          <cell r="F5488" t="str">
            <v>St Mary's Church of England VA Primary School</v>
          </cell>
          <cell r="G5488" t="str">
            <v>Maintained</v>
          </cell>
          <cell r="H5488" t="str">
            <v>Voluntary aided school</v>
          </cell>
          <cell r="I5488">
            <v>24898</v>
          </cell>
          <cell r="J5488">
            <v>44460</v>
          </cell>
        </row>
        <row r="5489">
          <cell r="B5489">
            <v>9163350</v>
          </cell>
          <cell r="C5489">
            <v>916</v>
          </cell>
          <cell r="D5489" t="str">
            <v>Gloucestershire</v>
          </cell>
          <cell r="E5489">
            <v>3350</v>
          </cell>
          <cell r="F5489" t="str">
            <v>Westbury-on-Severn Church of England Primary School</v>
          </cell>
          <cell r="G5489" t="str">
            <v>Maintained</v>
          </cell>
          <cell r="H5489" t="str">
            <v>Voluntary aided school</v>
          </cell>
          <cell r="I5489">
            <v>7392</v>
          </cell>
          <cell r="J5489">
            <v>11115</v>
          </cell>
        </row>
        <row r="5490">
          <cell r="B5490">
            <v>9163352</v>
          </cell>
          <cell r="C5490">
            <v>916</v>
          </cell>
          <cell r="D5490" t="str">
            <v>Gloucestershire</v>
          </cell>
          <cell r="E5490">
            <v>3352</v>
          </cell>
          <cell r="F5490" t="str">
            <v>Withington Church of England Primary School</v>
          </cell>
          <cell r="G5490" t="str">
            <v>Maintained</v>
          </cell>
          <cell r="H5490" t="str">
            <v>Voluntary aided school</v>
          </cell>
          <cell r="I5490">
            <v>3502</v>
          </cell>
          <cell r="J5490">
            <v>6891.2999999999993</v>
          </cell>
        </row>
        <row r="5491">
          <cell r="B5491">
            <v>9163353</v>
          </cell>
          <cell r="C5491">
            <v>916</v>
          </cell>
          <cell r="D5491" t="str">
            <v>Gloucestershire</v>
          </cell>
          <cell r="E5491">
            <v>3353</v>
          </cell>
          <cell r="F5491" t="str">
            <v>Woodchester Endowed Church of England Aided Primary School</v>
          </cell>
          <cell r="G5491" t="str">
            <v>Maintained</v>
          </cell>
          <cell r="H5491" t="str">
            <v>Voluntary aided school</v>
          </cell>
          <cell r="I5491">
            <v>10504</v>
          </cell>
          <cell r="J5491">
            <v>22230</v>
          </cell>
        </row>
        <row r="5492">
          <cell r="B5492">
            <v>9163354</v>
          </cell>
          <cell r="C5492">
            <v>916</v>
          </cell>
          <cell r="D5492" t="str">
            <v>Gloucestershire</v>
          </cell>
          <cell r="E5492">
            <v>3354</v>
          </cell>
          <cell r="F5492" t="str">
            <v>St Catharine's Catholic Primary School</v>
          </cell>
          <cell r="G5492" t="str">
            <v>Maintained</v>
          </cell>
          <cell r="H5492" t="str">
            <v>Voluntary aided school</v>
          </cell>
          <cell r="I5492">
            <v>10374</v>
          </cell>
          <cell r="J5492">
            <v>13560.3</v>
          </cell>
        </row>
        <row r="5493">
          <cell r="B5493">
            <v>9163356</v>
          </cell>
          <cell r="C5493">
            <v>916</v>
          </cell>
          <cell r="D5493" t="str">
            <v>Gloucestershire</v>
          </cell>
          <cell r="E5493">
            <v>3356</v>
          </cell>
          <cell r="F5493" t="str">
            <v>St Joseph's Catholic Primary School</v>
          </cell>
          <cell r="G5493" t="str">
            <v>Maintained</v>
          </cell>
          <cell r="H5493" t="str">
            <v>Voluntary aided school</v>
          </cell>
          <cell r="I5493">
            <v>10764</v>
          </cell>
          <cell r="J5493">
            <v>16672.5</v>
          </cell>
        </row>
        <row r="5494">
          <cell r="B5494">
            <v>9163359</v>
          </cell>
          <cell r="C5494">
            <v>916</v>
          </cell>
          <cell r="D5494" t="str">
            <v>Gloucestershire</v>
          </cell>
          <cell r="E5494">
            <v>3359</v>
          </cell>
          <cell r="F5494" t="str">
            <v>St Thomas More Catholic Primary School</v>
          </cell>
          <cell r="G5494" t="str">
            <v>Maintained</v>
          </cell>
          <cell r="H5494" t="str">
            <v>Voluntary aided school</v>
          </cell>
          <cell r="I5494">
            <v>9467</v>
          </cell>
          <cell r="J5494">
            <v>17339.399999999998</v>
          </cell>
        </row>
        <row r="5495">
          <cell r="B5495">
            <v>9163360</v>
          </cell>
          <cell r="C5495">
            <v>916</v>
          </cell>
          <cell r="D5495" t="str">
            <v>Gloucestershire</v>
          </cell>
          <cell r="E5495">
            <v>3360</v>
          </cell>
          <cell r="F5495" t="str">
            <v>St Mary's Church of England Infant School</v>
          </cell>
          <cell r="G5495" t="str">
            <v>Maintained</v>
          </cell>
          <cell r="H5495" t="str">
            <v>Voluntary aided school</v>
          </cell>
          <cell r="I5495">
            <v>43701</v>
          </cell>
          <cell r="J5495">
            <v>69579.899999999994</v>
          </cell>
        </row>
        <row r="5496">
          <cell r="B5496">
            <v>9163364</v>
          </cell>
          <cell r="C5496">
            <v>916</v>
          </cell>
          <cell r="D5496" t="str">
            <v>Gloucestershire</v>
          </cell>
          <cell r="E5496">
            <v>3364</v>
          </cell>
          <cell r="F5496" t="str">
            <v>St James and Ebrington Church of England Primary School</v>
          </cell>
          <cell r="G5496" t="str">
            <v>Maintained</v>
          </cell>
          <cell r="H5496" t="str">
            <v>Voluntary aided school</v>
          </cell>
          <cell r="I5496">
            <v>11671</v>
          </cell>
          <cell r="J5496">
            <v>17561.699999999997</v>
          </cell>
        </row>
        <row r="5497">
          <cell r="B5497">
            <v>9163365</v>
          </cell>
          <cell r="C5497">
            <v>916</v>
          </cell>
          <cell r="D5497" t="str">
            <v>Gloucestershire</v>
          </cell>
          <cell r="E5497">
            <v>3365</v>
          </cell>
          <cell r="F5497" t="str">
            <v>Barnwood Church of England Primary School</v>
          </cell>
          <cell r="G5497" t="str">
            <v>Maintained</v>
          </cell>
          <cell r="H5497" t="str">
            <v>Voluntary aided school</v>
          </cell>
          <cell r="I5497">
            <v>17507</v>
          </cell>
          <cell r="J5497">
            <v>28676.699999999997</v>
          </cell>
        </row>
        <row r="5498">
          <cell r="B5498">
            <v>9163367</v>
          </cell>
          <cell r="C5498">
            <v>916</v>
          </cell>
          <cell r="D5498" t="str">
            <v>Gloucestershire</v>
          </cell>
          <cell r="E5498">
            <v>3367</v>
          </cell>
          <cell r="F5498" t="str">
            <v>Hillesley Church of England Primary School</v>
          </cell>
          <cell r="G5498" t="str">
            <v>Maintained</v>
          </cell>
          <cell r="H5498" t="str">
            <v>Voluntary aided school</v>
          </cell>
          <cell r="I5498">
            <v>3631</v>
          </cell>
          <cell r="J5498">
            <v>6446.7</v>
          </cell>
        </row>
        <row r="5499">
          <cell r="B5499">
            <v>9165201</v>
          </cell>
          <cell r="C5499">
            <v>916</v>
          </cell>
          <cell r="D5499" t="str">
            <v>Gloucestershire</v>
          </cell>
          <cell r="E5499">
            <v>5201</v>
          </cell>
          <cell r="F5499" t="str">
            <v>The Catholic School of Saint Gregory the Great</v>
          </cell>
          <cell r="G5499" t="str">
            <v>Maintained</v>
          </cell>
          <cell r="H5499" t="str">
            <v>Voluntary aided school</v>
          </cell>
          <cell r="I5499">
            <v>43053</v>
          </cell>
          <cell r="J5499">
            <v>68690.7</v>
          </cell>
        </row>
        <row r="5500">
          <cell r="B5500">
            <v>9165204</v>
          </cell>
          <cell r="C5500">
            <v>916</v>
          </cell>
          <cell r="D5500" t="str">
            <v>Gloucestershire</v>
          </cell>
          <cell r="E5500">
            <v>5204</v>
          </cell>
          <cell r="F5500" t="str">
            <v>Blue Coat CofE Primary School</v>
          </cell>
          <cell r="G5500" t="str">
            <v>Maintained</v>
          </cell>
          <cell r="H5500" t="str">
            <v>Voluntary aided school</v>
          </cell>
          <cell r="I5500">
            <v>23472</v>
          </cell>
          <cell r="J5500">
            <v>45349.2</v>
          </cell>
        </row>
        <row r="5501">
          <cell r="B5501">
            <v>9165205</v>
          </cell>
          <cell r="C5501">
            <v>916</v>
          </cell>
          <cell r="D5501" t="str">
            <v>Gloucestershire</v>
          </cell>
          <cell r="E5501">
            <v>5205</v>
          </cell>
          <cell r="F5501" t="str">
            <v>Andoversford Primary School</v>
          </cell>
          <cell r="G5501" t="str">
            <v>Maintained</v>
          </cell>
          <cell r="H5501" t="str">
            <v>Foundation school</v>
          </cell>
          <cell r="I5501">
            <v>7911</v>
          </cell>
          <cell r="J5501">
            <v>10670.4</v>
          </cell>
        </row>
        <row r="5502">
          <cell r="B5502">
            <v>9165208</v>
          </cell>
          <cell r="C5502">
            <v>916</v>
          </cell>
          <cell r="D5502" t="str">
            <v>Gloucestershire</v>
          </cell>
          <cell r="E5502">
            <v>5208</v>
          </cell>
          <cell r="F5502" t="str">
            <v>Tirlebrook Primary School</v>
          </cell>
          <cell r="G5502" t="str">
            <v>Maintained</v>
          </cell>
          <cell r="H5502" t="str">
            <v>Foundation school</v>
          </cell>
          <cell r="I5502">
            <v>21656</v>
          </cell>
          <cell r="J5502">
            <v>34234.199999999997</v>
          </cell>
        </row>
        <row r="5503">
          <cell r="B5503">
            <v>9165209</v>
          </cell>
          <cell r="C5503">
            <v>916</v>
          </cell>
          <cell r="D5503" t="str">
            <v>Gloucestershire</v>
          </cell>
          <cell r="E5503">
            <v>5209</v>
          </cell>
          <cell r="F5503" t="str">
            <v>The British School</v>
          </cell>
          <cell r="G5503" t="str">
            <v>Maintained</v>
          </cell>
          <cell r="H5503" t="str">
            <v>Foundation school</v>
          </cell>
          <cell r="I5503">
            <v>14913</v>
          </cell>
          <cell r="J5503">
            <v>23341.5</v>
          </cell>
        </row>
        <row r="5504">
          <cell r="B5504">
            <v>9165210</v>
          </cell>
          <cell r="C5504">
            <v>916</v>
          </cell>
          <cell r="D5504" t="str">
            <v>Gloucestershire</v>
          </cell>
          <cell r="E5504">
            <v>5210</v>
          </cell>
          <cell r="F5504" t="str">
            <v>Warden Hill Primary School</v>
          </cell>
          <cell r="G5504" t="str">
            <v>Maintained</v>
          </cell>
          <cell r="H5504" t="str">
            <v>Foundation school</v>
          </cell>
          <cell r="I5504">
            <v>35661</v>
          </cell>
          <cell r="J5504">
            <v>50462.1</v>
          </cell>
        </row>
        <row r="5505">
          <cell r="B5505">
            <v>9165211</v>
          </cell>
          <cell r="C5505">
            <v>916</v>
          </cell>
          <cell r="D5505" t="str">
            <v>Gloucestershire</v>
          </cell>
          <cell r="E5505">
            <v>5211</v>
          </cell>
          <cell r="F5505" t="str">
            <v>Glebe Infants' School</v>
          </cell>
          <cell r="G5505" t="str">
            <v>Maintained</v>
          </cell>
          <cell r="H5505" t="str">
            <v>Foundation school</v>
          </cell>
          <cell r="I5505">
            <v>23990</v>
          </cell>
          <cell r="J5505">
            <v>37346.399999999994</v>
          </cell>
        </row>
        <row r="5506">
          <cell r="B5506">
            <v>9165214</v>
          </cell>
          <cell r="C5506">
            <v>916</v>
          </cell>
          <cell r="D5506" t="str">
            <v>Gloucestershire</v>
          </cell>
          <cell r="E5506">
            <v>5214</v>
          </cell>
          <cell r="F5506" t="str">
            <v>Swindon Village Primary School</v>
          </cell>
          <cell r="G5506" t="str">
            <v>Maintained</v>
          </cell>
          <cell r="H5506" t="str">
            <v>Foundation school</v>
          </cell>
          <cell r="I5506">
            <v>37866</v>
          </cell>
          <cell r="J5506">
            <v>62466.299999999996</v>
          </cell>
        </row>
        <row r="5507">
          <cell r="B5507">
            <v>9165219</v>
          </cell>
          <cell r="C5507">
            <v>916</v>
          </cell>
          <cell r="D5507" t="str">
            <v>Gloucestershire</v>
          </cell>
          <cell r="E5507">
            <v>5219</v>
          </cell>
          <cell r="F5507" t="str">
            <v>Heron Primary School</v>
          </cell>
          <cell r="G5507" t="str">
            <v>Maintained</v>
          </cell>
          <cell r="H5507" t="str">
            <v>Foundation school</v>
          </cell>
          <cell r="I5507">
            <v>37866</v>
          </cell>
          <cell r="J5507">
            <v>63133.2</v>
          </cell>
        </row>
        <row r="5508">
          <cell r="B5508">
            <v>9167015</v>
          </cell>
          <cell r="C5508">
            <v>916</v>
          </cell>
          <cell r="D5508" t="str">
            <v>Gloucestershire</v>
          </cell>
          <cell r="E5508">
            <v>7015</v>
          </cell>
          <cell r="F5508" t="str">
            <v>Bettridge School</v>
          </cell>
          <cell r="G5508" t="str">
            <v>Maintained</v>
          </cell>
          <cell r="H5508" t="str">
            <v>Community special school</v>
          </cell>
          <cell r="I5508">
            <v>2205</v>
          </cell>
          <cell r="J5508">
            <v>4001.3999999999996</v>
          </cell>
        </row>
        <row r="5509">
          <cell r="B5509">
            <v>9167017</v>
          </cell>
          <cell r="C5509">
            <v>916</v>
          </cell>
          <cell r="D5509" t="str">
            <v>Gloucestershire</v>
          </cell>
          <cell r="E5509">
            <v>7017</v>
          </cell>
          <cell r="F5509" t="str">
            <v>The Shrubberies School</v>
          </cell>
          <cell r="G5509" t="str">
            <v>Maintained</v>
          </cell>
          <cell r="H5509" t="str">
            <v>Community special school</v>
          </cell>
          <cell r="I5509">
            <v>3113</v>
          </cell>
          <cell r="J5509">
            <v>4890.5999999999995</v>
          </cell>
        </row>
        <row r="5510">
          <cell r="B5510">
            <v>9167019</v>
          </cell>
          <cell r="C5510">
            <v>916</v>
          </cell>
          <cell r="D5510" t="str">
            <v>Gloucestershire</v>
          </cell>
          <cell r="E5510">
            <v>7019</v>
          </cell>
          <cell r="F5510" t="str">
            <v>Alderman Knight School</v>
          </cell>
          <cell r="G5510" t="str">
            <v>Maintained</v>
          </cell>
          <cell r="H5510" t="str">
            <v>Community special school</v>
          </cell>
          <cell r="I5510">
            <v>260</v>
          </cell>
          <cell r="J5510">
            <v>0</v>
          </cell>
        </row>
        <row r="5511">
          <cell r="B5511">
            <v>8502000</v>
          </cell>
          <cell r="C5511">
            <v>850</v>
          </cell>
          <cell r="D5511" t="str">
            <v>Hampshire</v>
          </cell>
          <cell r="E5511">
            <v>2000</v>
          </cell>
          <cell r="F5511" t="str">
            <v>Alton Infant School</v>
          </cell>
          <cell r="G5511" t="str">
            <v>Maintained</v>
          </cell>
          <cell r="H5511" t="str">
            <v>Community school</v>
          </cell>
          <cell r="I5511">
            <v>26843</v>
          </cell>
          <cell r="J5511">
            <v>46905.299999999996</v>
          </cell>
        </row>
        <row r="5512">
          <cell r="B5512">
            <v>8502005</v>
          </cell>
          <cell r="C5512">
            <v>850</v>
          </cell>
          <cell r="D5512" t="str">
            <v>Hampshire</v>
          </cell>
          <cell r="E5512">
            <v>2005</v>
          </cell>
          <cell r="F5512" t="str">
            <v>Ashley Infant School</v>
          </cell>
          <cell r="G5512" t="str">
            <v>Maintained</v>
          </cell>
          <cell r="H5512" t="str">
            <v>Community school</v>
          </cell>
          <cell r="I5512">
            <v>40589</v>
          </cell>
          <cell r="J5512">
            <v>50462.1</v>
          </cell>
        </row>
        <row r="5513">
          <cell r="B5513">
            <v>8502007</v>
          </cell>
          <cell r="C5513">
            <v>850</v>
          </cell>
          <cell r="D5513" t="str">
            <v>Hampshire</v>
          </cell>
          <cell r="E5513">
            <v>2007</v>
          </cell>
          <cell r="F5513" t="str">
            <v>Portway Infant School</v>
          </cell>
          <cell r="G5513" t="str">
            <v>Maintained</v>
          </cell>
          <cell r="H5513" t="str">
            <v>Community school</v>
          </cell>
          <cell r="I5513">
            <v>68469</v>
          </cell>
          <cell r="J5513">
            <v>99812.7</v>
          </cell>
        </row>
        <row r="5514">
          <cell r="B5514">
            <v>8502012</v>
          </cell>
          <cell r="C5514">
            <v>850</v>
          </cell>
          <cell r="D5514" t="str">
            <v>Hampshire</v>
          </cell>
          <cell r="E5514">
            <v>2012</v>
          </cell>
          <cell r="F5514" t="str">
            <v>Oakridge Infant School</v>
          </cell>
          <cell r="G5514" t="str">
            <v>Maintained</v>
          </cell>
          <cell r="H5514" t="str">
            <v>Community school</v>
          </cell>
          <cell r="I5514">
            <v>49666</v>
          </cell>
          <cell r="J5514">
            <v>78471.899999999994</v>
          </cell>
        </row>
        <row r="5515">
          <cell r="B5515">
            <v>8502014</v>
          </cell>
          <cell r="C5515">
            <v>850</v>
          </cell>
          <cell r="D5515" t="str">
            <v>Hampshire</v>
          </cell>
          <cell r="E5515">
            <v>2014</v>
          </cell>
          <cell r="F5515" t="str">
            <v>Beaulieu Village Primary School</v>
          </cell>
          <cell r="G5515" t="str">
            <v>Maintained</v>
          </cell>
          <cell r="H5515" t="str">
            <v>Community school</v>
          </cell>
          <cell r="I5515">
            <v>11412</v>
          </cell>
          <cell r="J5515">
            <v>17339.399999999998</v>
          </cell>
        </row>
        <row r="5516">
          <cell r="B5516">
            <v>8502018</v>
          </cell>
          <cell r="C5516">
            <v>850</v>
          </cell>
          <cell r="D5516" t="str">
            <v>Hampshire</v>
          </cell>
          <cell r="E5516">
            <v>2018</v>
          </cell>
          <cell r="F5516" t="str">
            <v>Stoke Park Infant School</v>
          </cell>
          <cell r="G5516" t="str">
            <v>Maintained</v>
          </cell>
          <cell r="H5516" t="str">
            <v>Community school</v>
          </cell>
          <cell r="I5516">
            <v>52389</v>
          </cell>
          <cell r="J5516">
            <v>82251</v>
          </cell>
        </row>
        <row r="5517">
          <cell r="B5517">
            <v>8502019</v>
          </cell>
          <cell r="C5517">
            <v>850</v>
          </cell>
          <cell r="D5517" t="str">
            <v>Hampshire</v>
          </cell>
          <cell r="E5517">
            <v>2019</v>
          </cell>
          <cell r="F5517" t="str">
            <v>Bishops Waltham Infant School</v>
          </cell>
          <cell r="G5517" t="str">
            <v>Maintained</v>
          </cell>
          <cell r="H5517" t="str">
            <v>Community school</v>
          </cell>
          <cell r="I5517">
            <v>40329</v>
          </cell>
          <cell r="J5517">
            <v>71802.899999999994</v>
          </cell>
        </row>
        <row r="5518">
          <cell r="B5518">
            <v>8502022</v>
          </cell>
          <cell r="C5518">
            <v>850</v>
          </cell>
          <cell r="D5518" t="str">
            <v>Hampshire</v>
          </cell>
          <cell r="E5518">
            <v>2022</v>
          </cell>
          <cell r="F5518" t="str">
            <v>Bordon Infant School</v>
          </cell>
          <cell r="G5518" t="str">
            <v>Maintained</v>
          </cell>
          <cell r="H5518" t="str">
            <v>Community school</v>
          </cell>
          <cell r="I5518">
            <v>36050</v>
          </cell>
          <cell r="J5518">
            <v>58020.299999999996</v>
          </cell>
        </row>
        <row r="5519">
          <cell r="B5519">
            <v>8502023</v>
          </cell>
          <cell r="C5519">
            <v>850</v>
          </cell>
          <cell r="D5519" t="str">
            <v>Hampshire</v>
          </cell>
          <cell r="E5519">
            <v>2023</v>
          </cell>
          <cell r="F5519" t="str">
            <v>Braishfield Primary School</v>
          </cell>
          <cell r="G5519" t="str">
            <v>Maintained</v>
          </cell>
          <cell r="H5519" t="str">
            <v>Community school</v>
          </cell>
          <cell r="I5519">
            <v>8559</v>
          </cell>
          <cell r="J5519">
            <v>13115.699999999999</v>
          </cell>
        </row>
        <row r="5520">
          <cell r="B5520">
            <v>8502025</v>
          </cell>
          <cell r="C5520">
            <v>850</v>
          </cell>
          <cell r="D5520" t="str">
            <v>Hampshire</v>
          </cell>
          <cell r="E5520">
            <v>2025</v>
          </cell>
          <cell r="F5520" t="str">
            <v>Broughton Primary School</v>
          </cell>
          <cell r="G5520" t="str">
            <v>Maintained</v>
          </cell>
          <cell r="H5520" t="str">
            <v>Community school</v>
          </cell>
          <cell r="I5520">
            <v>9856</v>
          </cell>
          <cell r="J5520">
            <v>17339.399999999998</v>
          </cell>
        </row>
        <row r="5521">
          <cell r="B5521">
            <v>8502026</v>
          </cell>
          <cell r="C5521">
            <v>850</v>
          </cell>
          <cell r="D5521" t="str">
            <v>Hampshire</v>
          </cell>
          <cell r="E5521">
            <v>2026</v>
          </cell>
          <cell r="F5521" t="str">
            <v>Burghclere Primary School</v>
          </cell>
          <cell r="G5521" t="str">
            <v>Maintained</v>
          </cell>
          <cell r="H5521" t="str">
            <v>Community school</v>
          </cell>
          <cell r="I5521">
            <v>10634</v>
          </cell>
          <cell r="J5521">
            <v>19117.8</v>
          </cell>
        </row>
        <row r="5522">
          <cell r="B5522">
            <v>8502027</v>
          </cell>
          <cell r="C5522">
            <v>850</v>
          </cell>
          <cell r="D5522" t="str">
            <v>Hampshire</v>
          </cell>
          <cell r="E5522">
            <v>2027</v>
          </cell>
          <cell r="F5522" t="str">
            <v>Buriton Primary School</v>
          </cell>
          <cell r="G5522" t="str">
            <v>Maintained</v>
          </cell>
          <cell r="H5522" t="str">
            <v>Community school</v>
          </cell>
          <cell r="I5522">
            <v>6614</v>
          </cell>
          <cell r="J5522">
            <v>11559.599999999999</v>
          </cell>
        </row>
        <row r="5523">
          <cell r="B5523">
            <v>8502028</v>
          </cell>
          <cell r="C5523">
            <v>850</v>
          </cell>
          <cell r="D5523" t="str">
            <v>Hampshire</v>
          </cell>
          <cell r="E5523">
            <v>2028</v>
          </cell>
          <cell r="F5523" t="str">
            <v>Burley Primary School</v>
          </cell>
          <cell r="G5523" t="str">
            <v>Maintained</v>
          </cell>
          <cell r="H5523" t="str">
            <v>Community school</v>
          </cell>
          <cell r="I5523">
            <v>9467</v>
          </cell>
          <cell r="J5523">
            <v>13337.999999999998</v>
          </cell>
        </row>
        <row r="5524">
          <cell r="B5524">
            <v>8502033</v>
          </cell>
          <cell r="C5524">
            <v>850</v>
          </cell>
          <cell r="D5524" t="str">
            <v>Hampshire</v>
          </cell>
          <cell r="E5524">
            <v>2033</v>
          </cell>
          <cell r="F5524" t="str">
            <v>Chandler's Ford Infant School</v>
          </cell>
          <cell r="G5524" t="str">
            <v>Maintained</v>
          </cell>
          <cell r="H5524" t="str">
            <v>Community school</v>
          </cell>
          <cell r="I5524">
            <v>39162</v>
          </cell>
          <cell r="J5524">
            <v>65578.5</v>
          </cell>
        </row>
        <row r="5525">
          <cell r="B5525">
            <v>8502035</v>
          </cell>
          <cell r="C5525">
            <v>850</v>
          </cell>
          <cell r="D5525" t="str">
            <v>Hampshire</v>
          </cell>
          <cell r="E5525">
            <v>2035</v>
          </cell>
          <cell r="F5525" t="str">
            <v>Cheriton Primary School</v>
          </cell>
          <cell r="G5525" t="str">
            <v>Maintained</v>
          </cell>
          <cell r="H5525" t="str">
            <v>Community school</v>
          </cell>
          <cell r="I5525">
            <v>10893</v>
          </cell>
          <cell r="J5525">
            <v>17784</v>
          </cell>
        </row>
        <row r="5526">
          <cell r="B5526">
            <v>8502036</v>
          </cell>
          <cell r="C5526">
            <v>850</v>
          </cell>
          <cell r="D5526" t="str">
            <v>Hampshire</v>
          </cell>
          <cell r="E5526">
            <v>2036</v>
          </cell>
          <cell r="F5526" t="str">
            <v>North Baddesley Infant School</v>
          </cell>
          <cell r="G5526" t="str">
            <v>Maintained</v>
          </cell>
          <cell r="H5526" t="str">
            <v>Community school</v>
          </cell>
          <cell r="I5526">
            <v>52000</v>
          </cell>
          <cell r="J5526">
            <v>88475.4</v>
          </cell>
        </row>
        <row r="5527">
          <cell r="B5527">
            <v>8502041</v>
          </cell>
          <cell r="C5527">
            <v>850</v>
          </cell>
          <cell r="D5527" t="str">
            <v>Hampshire</v>
          </cell>
          <cell r="E5527">
            <v>2041</v>
          </cell>
          <cell r="F5527" t="str">
            <v>Cliddesden Primary School</v>
          </cell>
          <cell r="G5527" t="str">
            <v>Maintained</v>
          </cell>
          <cell r="H5527" t="str">
            <v>Community school</v>
          </cell>
          <cell r="I5527">
            <v>10764</v>
          </cell>
          <cell r="J5527">
            <v>18006.3</v>
          </cell>
        </row>
        <row r="5528">
          <cell r="B5528">
            <v>8502046</v>
          </cell>
          <cell r="C5528">
            <v>850</v>
          </cell>
          <cell r="D5528" t="str">
            <v>Hampshire</v>
          </cell>
          <cell r="E5528">
            <v>2046</v>
          </cell>
          <cell r="F5528" t="str">
            <v>Crondall Primary School</v>
          </cell>
          <cell r="G5528" t="str">
            <v>Maintained</v>
          </cell>
          <cell r="H5528" t="str">
            <v>Community school</v>
          </cell>
          <cell r="I5528">
            <v>19841</v>
          </cell>
          <cell r="J5528">
            <v>31788.899999999998</v>
          </cell>
        </row>
        <row r="5529">
          <cell r="B5529">
            <v>8502047</v>
          </cell>
          <cell r="C5529">
            <v>850</v>
          </cell>
          <cell r="D5529" t="str">
            <v>Hampshire</v>
          </cell>
          <cell r="E5529">
            <v>2047</v>
          </cell>
          <cell r="F5529" t="str">
            <v>Curdridge Primary School</v>
          </cell>
          <cell r="G5529" t="str">
            <v>Maintained</v>
          </cell>
          <cell r="H5529" t="str">
            <v>Community school</v>
          </cell>
          <cell r="I5529">
            <v>9337</v>
          </cell>
          <cell r="J5529">
            <v>16894.8</v>
          </cell>
        </row>
        <row r="5530">
          <cell r="B5530">
            <v>8502054</v>
          </cell>
          <cell r="C5530">
            <v>850</v>
          </cell>
          <cell r="D5530" t="str">
            <v>Hampshire</v>
          </cell>
          <cell r="E5530">
            <v>2054</v>
          </cell>
          <cell r="F5530" t="str">
            <v>Denmead Infant School</v>
          </cell>
          <cell r="G5530" t="str">
            <v>Maintained</v>
          </cell>
          <cell r="H5530" t="str">
            <v>Community school</v>
          </cell>
          <cell r="I5530">
            <v>57317</v>
          </cell>
          <cell r="J5530">
            <v>92921.4</v>
          </cell>
        </row>
        <row r="5531">
          <cell r="B5531">
            <v>8502057</v>
          </cell>
          <cell r="C5531">
            <v>850</v>
          </cell>
          <cell r="D5531" t="str">
            <v>Hampshire</v>
          </cell>
          <cell r="E5531">
            <v>2057</v>
          </cell>
          <cell r="F5531" t="str">
            <v>Wildground Infant School</v>
          </cell>
          <cell r="G5531" t="str">
            <v>Maintained</v>
          </cell>
          <cell r="H5531" t="str">
            <v>Community school</v>
          </cell>
          <cell r="I5531">
            <v>21267</v>
          </cell>
          <cell r="J5531">
            <v>28676.699999999997</v>
          </cell>
        </row>
        <row r="5532">
          <cell r="B5532">
            <v>8502061</v>
          </cell>
          <cell r="C5532">
            <v>850</v>
          </cell>
          <cell r="D5532" t="str">
            <v>Hampshire</v>
          </cell>
          <cell r="E5532">
            <v>2061</v>
          </cell>
          <cell r="F5532" t="str">
            <v>The Crescent Primary School</v>
          </cell>
          <cell r="G5532" t="str">
            <v>Maintained</v>
          </cell>
          <cell r="H5532" t="str">
            <v>Community school</v>
          </cell>
          <cell r="I5532">
            <v>39292</v>
          </cell>
          <cell r="J5532">
            <v>59576.399999999994</v>
          </cell>
        </row>
        <row r="5533">
          <cell r="B5533">
            <v>8502062</v>
          </cell>
          <cell r="C5533">
            <v>850</v>
          </cell>
          <cell r="D5533" t="str">
            <v>Hampshire</v>
          </cell>
          <cell r="E5533">
            <v>2062</v>
          </cell>
          <cell r="F5533" t="str">
            <v>Cherbourg Primary School</v>
          </cell>
          <cell r="G5533" t="str">
            <v>Maintained</v>
          </cell>
          <cell r="H5533" t="str">
            <v>Community school</v>
          </cell>
          <cell r="I5533">
            <v>28140</v>
          </cell>
          <cell r="J5533">
            <v>44682.299999999996</v>
          </cell>
        </row>
        <row r="5534">
          <cell r="B5534">
            <v>8502063</v>
          </cell>
          <cell r="C5534">
            <v>850</v>
          </cell>
          <cell r="D5534" t="str">
            <v>Hampshire</v>
          </cell>
          <cell r="E5534">
            <v>2063</v>
          </cell>
          <cell r="F5534" t="str">
            <v>Shakespeare Infant School</v>
          </cell>
          <cell r="G5534" t="str">
            <v>Maintained</v>
          </cell>
          <cell r="H5534" t="str">
            <v>Community school</v>
          </cell>
          <cell r="I5534">
            <v>50055</v>
          </cell>
          <cell r="J5534">
            <v>77138.099999999991</v>
          </cell>
        </row>
        <row r="5535">
          <cell r="B5535">
            <v>8502069</v>
          </cell>
          <cell r="C5535">
            <v>850</v>
          </cell>
          <cell r="D5535" t="str">
            <v>Hampshire</v>
          </cell>
          <cell r="E5535">
            <v>2069</v>
          </cell>
          <cell r="F5535" t="str">
            <v>Uplands Primary School</v>
          </cell>
          <cell r="G5535" t="str">
            <v>Maintained</v>
          </cell>
          <cell r="H5535" t="str">
            <v>Community school</v>
          </cell>
          <cell r="I5535">
            <v>29048</v>
          </cell>
          <cell r="J5535">
            <v>50239.799999999996</v>
          </cell>
        </row>
        <row r="5536">
          <cell r="B5536">
            <v>8502071</v>
          </cell>
          <cell r="C5536">
            <v>850</v>
          </cell>
          <cell r="D5536" t="str">
            <v>Hampshire</v>
          </cell>
          <cell r="E5536">
            <v>2071</v>
          </cell>
          <cell r="F5536" t="str">
            <v>Fair Oak Infant School</v>
          </cell>
          <cell r="G5536" t="str">
            <v>Maintained</v>
          </cell>
          <cell r="H5536" t="str">
            <v>Community school</v>
          </cell>
          <cell r="I5536">
            <v>87790</v>
          </cell>
          <cell r="J5536">
            <v>156276.9</v>
          </cell>
        </row>
        <row r="5537">
          <cell r="B5537">
            <v>8502074</v>
          </cell>
          <cell r="C5537">
            <v>850</v>
          </cell>
          <cell r="D5537" t="str">
            <v>Hampshire</v>
          </cell>
          <cell r="E5537">
            <v>2074</v>
          </cell>
          <cell r="F5537" t="str">
            <v>Redlands Primary School</v>
          </cell>
          <cell r="G5537" t="str">
            <v>Maintained</v>
          </cell>
          <cell r="H5537" t="str">
            <v>Community school</v>
          </cell>
          <cell r="I5537">
            <v>28399</v>
          </cell>
          <cell r="J5537">
            <v>46905.299999999996</v>
          </cell>
        </row>
        <row r="5538">
          <cell r="B5538">
            <v>8502076</v>
          </cell>
          <cell r="C5538">
            <v>850</v>
          </cell>
          <cell r="D5538" t="str">
            <v>Hampshire</v>
          </cell>
          <cell r="E5538">
            <v>2076</v>
          </cell>
          <cell r="F5538" t="str">
            <v>Wallisdean Infant School</v>
          </cell>
          <cell r="G5538" t="str">
            <v>Maintained</v>
          </cell>
          <cell r="H5538" t="str">
            <v>Community school</v>
          </cell>
          <cell r="I5538">
            <v>25935</v>
          </cell>
          <cell r="J5538">
            <v>44015.399999999994</v>
          </cell>
        </row>
        <row r="5539">
          <cell r="B5539">
            <v>8502085</v>
          </cell>
          <cell r="C5539">
            <v>850</v>
          </cell>
          <cell r="D5539" t="str">
            <v>Hampshire</v>
          </cell>
          <cell r="E5539">
            <v>2085</v>
          </cell>
          <cell r="F5539" t="str">
            <v>Grateley Primary School</v>
          </cell>
          <cell r="G5539" t="str">
            <v>Maintained</v>
          </cell>
          <cell r="H5539" t="str">
            <v>Community school</v>
          </cell>
          <cell r="I5539">
            <v>9337</v>
          </cell>
          <cell r="J5539">
            <v>16005.599999999999</v>
          </cell>
        </row>
        <row r="5540">
          <cell r="B5540">
            <v>8502086</v>
          </cell>
          <cell r="C5540">
            <v>850</v>
          </cell>
          <cell r="D5540" t="str">
            <v>Hampshire</v>
          </cell>
          <cell r="E5540">
            <v>2086</v>
          </cell>
          <cell r="F5540" t="str">
            <v>Greatham Primary School</v>
          </cell>
          <cell r="G5540" t="str">
            <v>Maintained</v>
          </cell>
          <cell r="H5540" t="str">
            <v>Community school</v>
          </cell>
          <cell r="I5540">
            <v>18803</v>
          </cell>
          <cell r="J5540">
            <v>30899.699999999997</v>
          </cell>
        </row>
        <row r="5541">
          <cell r="B5541">
            <v>8502089</v>
          </cell>
          <cell r="C5541">
            <v>850</v>
          </cell>
          <cell r="D5541" t="str">
            <v>Hampshire</v>
          </cell>
          <cell r="E5541">
            <v>2089</v>
          </cell>
          <cell r="F5541" t="str">
            <v>Waterside Primary School</v>
          </cell>
          <cell r="G5541" t="str">
            <v>Maintained</v>
          </cell>
          <cell r="H5541" t="str">
            <v>Community school</v>
          </cell>
          <cell r="I5541">
            <v>12190</v>
          </cell>
          <cell r="J5541">
            <v>17784</v>
          </cell>
        </row>
        <row r="5542">
          <cell r="B5542">
            <v>8502090</v>
          </cell>
          <cell r="C5542">
            <v>850</v>
          </cell>
          <cell r="D5542" t="str">
            <v>Hampshire</v>
          </cell>
          <cell r="E5542">
            <v>2090</v>
          </cell>
          <cell r="F5542" t="str">
            <v>Hale Primary School</v>
          </cell>
          <cell r="G5542" t="str">
            <v>Maintained</v>
          </cell>
          <cell r="H5542" t="str">
            <v>Community school</v>
          </cell>
          <cell r="I5542">
            <v>7911</v>
          </cell>
          <cell r="J5542">
            <v>12893.4</v>
          </cell>
        </row>
        <row r="5543">
          <cell r="B5543">
            <v>8502091</v>
          </cell>
          <cell r="C5543">
            <v>850</v>
          </cell>
          <cell r="D5543" t="str">
            <v>Hampshire</v>
          </cell>
          <cell r="E5543">
            <v>2091</v>
          </cell>
          <cell r="F5543" t="str">
            <v>Hamble Primary School</v>
          </cell>
          <cell r="G5543" t="str">
            <v>Maintained</v>
          </cell>
          <cell r="H5543" t="str">
            <v>Community school</v>
          </cell>
          <cell r="I5543">
            <v>24120</v>
          </cell>
          <cell r="J5543">
            <v>39124.799999999996</v>
          </cell>
        </row>
        <row r="5544">
          <cell r="B5544">
            <v>8502092</v>
          </cell>
          <cell r="C5544">
            <v>850</v>
          </cell>
          <cell r="D5544" t="str">
            <v>Hampshire</v>
          </cell>
          <cell r="E5544">
            <v>2092</v>
          </cell>
          <cell r="F5544" t="str">
            <v>Hambledon Primary School</v>
          </cell>
          <cell r="G5544" t="str">
            <v>Maintained</v>
          </cell>
          <cell r="H5544" t="str">
            <v>Community school</v>
          </cell>
          <cell r="I5544">
            <v>10504</v>
          </cell>
          <cell r="J5544">
            <v>19784.699999999997</v>
          </cell>
        </row>
        <row r="5545">
          <cell r="B5545">
            <v>8502094</v>
          </cell>
          <cell r="C5545">
            <v>850</v>
          </cell>
          <cell r="D5545" t="str">
            <v>Hampshire</v>
          </cell>
          <cell r="E5545">
            <v>2094</v>
          </cell>
          <cell r="F5545" t="str">
            <v>Oakwood Infant School</v>
          </cell>
          <cell r="G5545" t="str">
            <v>Maintained</v>
          </cell>
          <cell r="H5545" t="str">
            <v>Community school</v>
          </cell>
          <cell r="I5545">
            <v>51611</v>
          </cell>
          <cell r="J5545">
            <v>81806.399999999994</v>
          </cell>
        </row>
        <row r="5546">
          <cell r="B5546">
            <v>8502095</v>
          </cell>
          <cell r="C5546">
            <v>850</v>
          </cell>
          <cell r="D5546" t="str">
            <v>Hampshire</v>
          </cell>
          <cell r="E5546">
            <v>2095</v>
          </cell>
          <cell r="F5546" t="str">
            <v>Fairfield Infant School</v>
          </cell>
          <cell r="G5546" t="str">
            <v>Maintained</v>
          </cell>
          <cell r="H5546" t="str">
            <v>Community school</v>
          </cell>
          <cell r="I5546">
            <v>45257</v>
          </cell>
          <cell r="J5546">
            <v>69357.599999999991</v>
          </cell>
        </row>
        <row r="5547">
          <cell r="B5547">
            <v>8502101</v>
          </cell>
          <cell r="C5547">
            <v>850</v>
          </cell>
          <cell r="D5547" t="str">
            <v>Hampshire</v>
          </cell>
          <cell r="E5547">
            <v>2101</v>
          </cell>
          <cell r="F5547" t="str">
            <v>Riders Infant School</v>
          </cell>
          <cell r="G5547" t="str">
            <v>Maintained</v>
          </cell>
          <cell r="H5547" t="str">
            <v>Community school</v>
          </cell>
          <cell r="I5547">
            <v>16988</v>
          </cell>
          <cell r="J5547">
            <v>25564.499999999996</v>
          </cell>
        </row>
        <row r="5548">
          <cell r="B5548">
            <v>8502104</v>
          </cell>
          <cell r="C5548">
            <v>850</v>
          </cell>
          <cell r="D5548" t="str">
            <v>Hampshire</v>
          </cell>
          <cell r="E5548">
            <v>2104</v>
          </cell>
          <cell r="F5548" t="str">
            <v>Trosnant Infant School</v>
          </cell>
          <cell r="G5548" t="str">
            <v>Maintained</v>
          </cell>
          <cell r="H5548" t="str">
            <v>Community school</v>
          </cell>
          <cell r="I5548">
            <v>28270</v>
          </cell>
          <cell r="J5548">
            <v>36901.799999999996</v>
          </cell>
        </row>
        <row r="5549">
          <cell r="B5549">
            <v>8502105</v>
          </cell>
          <cell r="C5549">
            <v>850</v>
          </cell>
          <cell r="D5549" t="str">
            <v>Hampshire</v>
          </cell>
          <cell r="E5549">
            <v>2105</v>
          </cell>
          <cell r="F5549" t="str">
            <v>Hawley Primary School</v>
          </cell>
          <cell r="G5549" t="str">
            <v>Maintained</v>
          </cell>
          <cell r="H5549" t="str">
            <v>Community school</v>
          </cell>
          <cell r="I5549">
            <v>30474</v>
          </cell>
          <cell r="J5549">
            <v>50906.7</v>
          </cell>
        </row>
        <row r="5550">
          <cell r="B5550">
            <v>8502111</v>
          </cell>
          <cell r="C5550">
            <v>850</v>
          </cell>
          <cell r="D5550" t="str">
            <v>Hampshire</v>
          </cell>
          <cell r="E5550">
            <v>2111</v>
          </cell>
          <cell r="F5550" t="str">
            <v>Tiptoe Primary School</v>
          </cell>
          <cell r="G5550" t="str">
            <v>Maintained</v>
          </cell>
          <cell r="H5550" t="str">
            <v>Community school</v>
          </cell>
          <cell r="I5550">
            <v>10245</v>
          </cell>
          <cell r="J5550">
            <v>17784</v>
          </cell>
        </row>
        <row r="5551">
          <cell r="B5551">
            <v>8502113</v>
          </cell>
          <cell r="C5551">
            <v>850</v>
          </cell>
          <cell r="D5551" t="str">
            <v>Hampshire</v>
          </cell>
          <cell r="E5551">
            <v>2113</v>
          </cell>
          <cell r="F5551" t="str">
            <v>Hythe Primary School</v>
          </cell>
          <cell r="G5551" t="str">
            <v>Maintained</v>
          </cell>
          <cell r="H5551" t="str">
            <v>Community school</v>
          </cell>
          <cell r="I5551">
            <v>28270</v>
          </cell>
          <cell r="J5551">
            <v>44460</v>
          </cell>
        </row>
        <row r="5552">
          <cell r="B5552">
            <v>8502115</v>
          </cell>
          <cell r="C5552">
            <v>850</v>
          </cell>
          <cell r="D5552" t="str">
            <v>Hampshire</v>
          </cell>
          <cell r="E5552">
            <v>2115</v>
          </cell>
          <cell r="F5552" t="str">
            <v>Freegrounds Infant School</v>
          </cell>
          <cell r="G5552" t="str">
            <v>Maintained</v>
          </cell>
          <cell r="H5552" t="str">
            <v>Community school</v>
          </cell>
          <cell r="I5552">
            <v>57706</v>
          </cell>
          <cell r="J5552">
            <v>88697.7</v>
          </cell>
        </row>
        <row r="5553">
          <cell r="B5553">
            <v>8502117</v>
          </cell>
          <cell r="C5553">
            <v>850</v>
          </cell>
          <cell r="D5553" t="str">
            <v>Hampshire</v>
          </cell>
          <cell r="E5553">
            <v>2117</v>
          </cell>
          <cell r="F5553" t="str">
            <v>Itchen Abbas Primary School</v>
          </cell>
          <cell r="G5553" t="str">
            <v>Maintained</v>
          </cell>
          <cell r="H5553" t="str">
            <v>Community school</v>
          </cell>
          <cell r="I5553">
            <v>9856</v>
          </cell>
          <cell r="J5553">
            <v>16450.199999999997</v>
          </cell>
        </row>
        <row r="5554">
          <cell r="B5554">
            <v>8502119</v>
          </cell>
          <cell r="C5554">
            <v>850</v>
          </cell>
          <cell r="D5554" t="str">
            <v>Hampshire</v>
          </cell>
          <cell r="E5554">
            <v>2119</v>
          </cell>
          <cell r="F5554" t="str">
            <v>Ashford Hill Primary School</v>
          </cell>
          <cell r="G5554" t="str">
            <v>Maintained</v>
          </cell>
          <cell r="H5554" t="str">
            <v>Community school</v>
          </cell>
          <cell r="I5554">
            <v>14913</v>
          </cell>
          <cell r="J5554">
            <v>25119.899999999998</v>
          </cell>
        </row>
        <row r="5555">
          <cell r="B5555">
            <v>8502120</v>
          </cell>
          <cell r="C5555">
            <v>850</v>
          </cell>
          <cell r="D5555" t="str">
            <v>Hampshire</v>
          </cell>
          <cell r="E5555">
            <v>2120</v>
          </cell>
          <cell r="F5555" t="str">
            <v>Kings Worthy Primary School</v>
          </cell>
          <cell r="G5555" t="str">
            <v>Maintained</v>
          </cell>
          <cell r="H5555" t="str">
            <v>Community school</v>
          </cell>
          <cell r="I5555">
            <v>35791</v>
          </cell>
          <cell r="J5555">
            <v>60465.599999999999</v>
          </cell>
        </row>
        <row r="5556">
          <cell r="B5556">
            <v>8502125</v>
          </cell>
          <cell r="C5556">
            <v>850</v>
          </cell>
          <cell r="D5556" t="str">
            <v>Hampshire</v>
          </cell>
          <cell r="E5556">
            <v>2125</v>
          </cell>
          <cell r="F5556" t="str">
            <v>Langrish Primary School</v>
          </cell>
          <cell r="G5556" t="str">
            <v>Maintained</v>
          </cell>
          <cell r="H5556" t="str">
            <v>Community school</v>
          </cell>
          <cell r="I5556">
            <v>18544</v>
          </cell>
          <cell r="J5556">
            <v>31344.3</v>
          </cell>
        </row>
        <row r="5557">
          <cell r="B5557">
            <v>8502137</v>
          </cell>
          <cell r="C5557">
            <v>850</v>
          </cell>
          <cell r="D5557" t="str">
            <v>Hampshire</v>
          </cell>
          <cell r="E5557">
            <v>2137</v>
          </cell>
          <cell r="F5557" t="str">
            <v>New Milton Infant School</v>
          </cell>
          <cell r="G5557" t="str">
            <v>Maintained</v>
          </cell>
          <cell r="H5557" t="str">
            <v>Community school</v>
          </cell>
          <cell r="I5557">
            <v>43701</v>
          </cell>
          <cell r="J5557">
            <v>69135.299999999988</v>
          </cell>
        </row>
        <row r="5558">
          <cell r="B5558">
            <v>8502147</v>
          </cell>
          <cell r="C5558">
            <v>850</v>
          </cell>
          <cell r="D5558" t="str">
            <v>Hampshire</v>
          </cell>
          <cell r="E5558">
            <v>2147</v>
          </cell>
          <cell r="F5558" t="str">
            <v>Newtown Soberton Infant School</v>
          </cell>
          <cell r="G5558" t="str">
            <v>Maintained</v>
          </cell>
          <cell r="H5558" t="str">
            <v>Community school</v>
          </cell>
          <cell r="I5558">
            <v>12579</v>
          </cell>
          <cell r="J5558">
            <v>17561.699999999997</v>
          </cell>
        </row>
        <row r="5559">
          <cell r="B5559">
            <v>8502148</v>
          </cell>
          <cell r="C5559">
            <v>850</v>
          </cell>
          <cell r="D5559" t="str">
            <v>Hampshire</v>
          </cell>
          <cell r="E5559">
            <v>2148</v>
          </cell>
          <cell r="F5559" t="str">
            <v>North Waltham Primary School</v>
          </cell>
          <cell r="G5559" t="str">
            <v>Maintained</v>
          </cell>
          <cell r="H5559" t="str">
            <v>Community school</v>
          </cell>
          <cell r="I5559">
            <v>16599</v>
          </cell>
          <cell r="J5559">
            <v>24008.399999999998</v>
          </cell>
        </row>
        <row r="5560">
          <cell r="B5560">
            <v>8502155</v>
          </cell>
          <cell r="C5560">
            <v>850</v>
          </cell>
          <cell r="D5560" t="str">
            <v>Hampshire</v>
          </cell>
          <cell r="E5560">
            <v>2155</v>
          </cell>
          <cell r="F5560" t="str">
            <v>Buryfields Infant School</v>
          </cell>
          <cell r="G5560" t="str">
            <v>Maintained</v>
          </cell>
          <cell r="H5560" t="str">
            <v>Community school</v>
          </cell>
          <cell r="I5560">
            <v>37088</v>
          </cell>
          <cell r="J5560">
            <v>64911.6</v>
          </cell>
        </row>
        <row r="5561">
          <cell r="B5561">
            <v>8502157</v>
          </cell>
          <cell r="C5561">
            <v>850</v>
          </cell>
          <cell r="D5561" t="str">
            <v>Hampshire</v>
          </cell>
          <cell r="E5561">
            <v>2157</v>
          </cell>
          <cell r="F5561" t="str">
            <v>Owslebury Primary School</v>
          </cell>
          <cell r="G5561" t="str">
            <v>Maintained</v>
          </cell>
          <cell r="H5561" t="str">
            <v>Community school</v>
          </cell>
          <cell r="I5561">
            <v>6095</v>
          </cell>
          <cell r="J5561">
            <v>12671.099999999999</v>
          </cell>
        </row>
        <row r="5562">
          <cell r="B5562">
            <v>8502162</v>
          </cell>
          <cell r="C5562">
            <v>850</v>
          </cell>
          <cell r="D5562" t="str">
            <v>Hampshire</v>
          </cell>
          <cell r="E5562">
            <v>2162</v>
          </cell>
          <cell r="F5562" t="str">
            <v>Petersfield Infant School</v>
          </cell>
          <cell r="G5562" t="str">
            <v>Maintained</v>
          </cell>
          <cell r="H5562" t="str">
            <v>Community school</v>
          </cell>
          <cell r="I5562">
            <v>61726</v>
          </cell>
          <cell r="J5562">
            <v>108482.4</v>
          </cell>
        </row>
        <row r="5563">
          <cell r="B5563">
            <v>8502167</v>
          </cell>
          <cell r="C5563">
            <v>850</v>
          </cell>
          <cell r="D5563" t="str">
            <v>Hampshire</v>
          </cell>
          <cell r="E5563">
            <v>2167</v>
          </cell>
          <cell r="F5563" t="str">
            <v>Purbrook Infant School</v>
          </cell>
          <cell r="G5563" t="str">
            <v>Maintained</v>
          </cell>
          <cell r="H5563" t="str">
            <v>Community school</v>
          </cell>
          <cell r="I5563">
            <v>56150</v>
          </cell>
          <cell r="J5563">
            <v>94032.9</v>
          </cell>
        </row>
        <row r="5564">
          <cell r="B5564">
            <v>8502168</v>
          </cell>
          <cell r="C5564">
            <v>850</v>
          </cell>
          <cell r="D5564" t="str">
            <v>Hampshire</v>
          </cell>
          <cell r="E5564">
            <v>2168</v>
          </cell>
          <cell r="F5564" t="str">
            <v>Wicor Primary School</v>
          </cell>
          <cell r="G5564" t="str">
            <v>Maintained</v>
          </cell>
          <cell r="H5564" t="str">
            <v>Community school</v>
          </cell>
          <cell r="I5564">
            <v>30474</v>
          </cell>
          <cell r="J5564">
            <v>53129.7</v>
          </cell>
        </row>
        <row r="5565">
          <cell r="B5565">
            <v>8502169</v>
          </cell>
          <cell r="C5565">
            <v>850</v>
          </cell>
          <cell r="D5565" t="str">
            <v>Hampshire</v>
          </cell>
          <cell r="E5565">
            <v>2169</v>
          </cell>
          <cell r="F5565" t="str">
            <v>Springwood Infant School</v>
          </cell>
          <cell r="G5565" t="str">
            <v>Maintained</v>
          </cell>
          <cell r="H5565" t="str">
            <v>Community school</v>
          </cell>
          <cell r="I5565">
            <v>28529</v>
          </cell>
          <cell r="J5565">
            <v>45126.899999999994</v>
          </cell>
        </row>
        <row r="5566">
          <cell r="B5566">
            <v>8502180</v>
          </cell>
          <cell r="C5566">
            <v>850</v>
          </cell>
          <cell r="D5566" t="str">
            <v>Hampshire</v>
          </cell>
          <cell r="E5566">
            <v>2180</v>
          </cell>
          <cell r="F5566" t="str">
            <v>St Mary Bourne Primary School</v>
          </cell>
          <cell r="G5566" t="str">
            <v>Maintained</v>
          </cell>
          <cell r="H5566" t="str">
            <v>Community school</v>
          </cell>
          <cell r="I5566">
            <v>15043</v>
          </cell>
          <cell r="J5566">
            <v>25119.899999999998</v>
          </cell>
        </row>
        <row r="5567">
          <cell r="B5567">
            <v>8502181</v>
          </cell>
          <cell r="C5567">
            <v>850</v>
          </cell>
          <cell r="D5567" t="str">
            <v>Hampshire</v>
          </cell>
          <cell r="E5567">
            <v>2181</v>
          </cell>
          <cell r="F5567" t="str">
            <v>Sheet Primary School</v>
          </cell>
          <cell r="G5567" t="str">
            <v>Maintained</v>
          </cell>
          <cell r="H5567" t="str">
            <v>Community school</v>
          </cell>
          <cell r="I5567">
            <v>10245</v>
          </cell>
          <cell r="J5567">
            <v>16450.199999999997</v>
          </cell>
        </row>
        <row r="5568">
          <cell r="B5568">
            <v>8502182</v>
          </cell>
          <cell r="C5568">
            <v>850</v>
          </cell>
          <cell r="D5568" t="str">
            <v>Hampshire</v>
          </cell>
          <cell r="E5568">
            <v>2182</v>
          </cell>
          <cell r="F5568" t="str">
            <v>Shipton Bellinger Primary School</v>
          </cell>
          <cell r="G5568" t="str">
            <v>Maintained</v>
          </cell>
          <cell r="H5568" t="str">
            <v>Community school</v>
          </cell>
          <cell r="I5568">
            <v>17507</v>
          </cell>
          <cell r="J5568">
            <v>29121.3</v>
          </cell>
        </row>
        <row r="5569">
          <cell r="B5569">
            <v>8502183</v>
          </cell>
          <cell r="C5569">
            <v>850</v>
          </cell>
          <cell r="D5569" t="str">
            <v>Hampshire</v>
          </cell>
          <cell r="E5569">
            <v>2183</v>
          </cell>
          <cell r="F5569" t="str">
            <v>Sopley Primary School</v>
          </cell>
          <cell r="G5569" t="str">
            <v>Maintained</v>
          </cell>
          <cell r="H5569" t="str">
            <v>Community school</v>
          </cell>
          <cell r="I5569">
            <v>7911</v>
          </cell>
          <cell r="J5569">
            <v>10003.5</v>
          </cell>
        </row>
        <row r="5570">
          <cell r="B5570">
            <v>8502186</v>
          </cell>
          <cell r="C5570">
            <v>850</v>
          </cell>
          <cell r="D5570" t="str">
            <v>Hampshire</v>
          </cell>
          <cell r="E5570">
            <v>2186</v>
          </cell>
          <cell r="F5570" t="str">
            <v>Stockbridge Primary &amp; Pre-School</v>
          </cell>
          <cell r="G5570" t="str">
            <v>Maintained</v>
          </cell>
          <cell r="H5570" t="str">
            <v>Community school</v>
          </cell>
          <cell r="I5570">
            <v>14524</v>
          </cell>
          <cell r="J5570">
            <v>25564.499999999996</v>
          </cell>
        </row>
        <row r="5571">
          <cell r="B5571">
            <v>8502190</v>
          </cell>
          <cell r="C5571">
            <v>850</v>
          </cell>
          <cell r="D5571" t="str">
            <v>Hampshire</v>
          </cell>
          <cell r="E5571">
            <v>2190</v>
          </cell>
          <cell r="F5571" t="str">
            <v>Tadley Community Primary School</v>
          </cell>
          <cell r="G5571" t="str">
            <v>Maintained</v>
          </cell>
          <cell r="H5571" t="str">
            <v>Community school</v>
          </cell>
          <cell r="I5571">
            <v>24120</v>
          </cell>
          <cell r="J5571">
            <v>37346.399999999994</v>
          </cell>
        </row>
        <row r="5572">
          <cell r="B5572">
            <v>8502193</v>
          </cell>
          <cell r="C5572">
            <v>850</v>
          </cell>
          <cell r="D5572" t="str">
            <v>Hampshire</v>
          </cell>
          <cell r="E5572">
            <v>2193</v>
          </cell>
          <cell r="F5572" t="str">
            <v>Titchfield Primary School</v>
          </cell>
          <cell r="G5572" t="str">
            <v>Maintained</v>
          </cell>
          <cell r="H5572" t="str">
            <v>Community school</v>
          </cell>
          <cell r="I5572">
            <v>18544</v>
          </cell>
          <cell r="J5572">
            <v>29565.899999999998</v>
          </cell>
        </row>
        <row r="5573">
          <cell r="B5573">
            <v>8502194</v>
          </cell>
          <cell r="C5573">
            <v>850</v>
          </cell>
          <cell r="D5573" t="str">
            <v>Hampshire</v>
          </cell>
          <cell r="E5573">
            <v>2194</v>
          </cell>
          <cell r="F5573" t="str">
            <v>Lydlynch Infant School</v>
          </cell>
          <cell r="G5573" t="str">
            <v>Maintained</v>
          </cell>
          <cell r="H5573" t="str">
            <v>Community school</v>
          </cell>
          <cell r="I5573">
            <v>29177</v>
          </cell>
          <cell r="J5573">
            <v>41792.399999999994</v>
          </cell>
        </row>
        <row r="5574">
          <cell r="B5574">
            <v>8502196</v>
          </cell>
          <cell r="C5574">
            <v>850</v>
          </cell>
          <cell r="D5574" t="str">
            <v>Hampshire</v>
          </cell>
          <cell r="E5574">
            <v>2196</v>
          </cell>
          <cell r="F5574" t="str">
            <v>Eling Infant School and Nursery</v>
          </cell>
          <cell r="G5574" t="str">
            <v>Maintained</v>
          </cell>
          <cell r="H5574" t="str">
            <v>Community school</v>
          </cell>
          <cell r="I5574">
            <v>26065</v>
          </cell>
          <cell r="J5574">
            <v>40903.199999999997</v>
          </cell>
        </row>
        <row r="5575">
          <cell r="B5575">
            <v>8502200</v>
          </cell>
          <cell r="C5575">
            <v>850</v>
          </cell>
          <cell r="D5575" t="str">
            <v>Hampshire</v>
          </cell>
          <cell r="E5575">
            <v>2200</v>
          </cell>
          <cell r="F5575" t="str">
            <v>Wallop Primary School</v>
          </cell>
          <cell r="G5575" t="str">
            <v>Maintained</v>
          </cell>
          <cell r="H5575" t="str">
            <v>Community school</v>
          </cell>
          <cell r="I5575">
            <v>11282</v>
          </cell>
          <cell r="J5575">
            <v>21340.799999999999</v>
          </cell>
        </row>
        <row r="5576">
          <cell r="B5576">
            <v>8502203</v>
          </cell>
          <cell r="C5576">
            <v>850</v>
          </cell>
          <cell r="D5576" t="str">
            <v>Hampshire</v>
          </cell>
          <cell r="E5576">
            <v>2203</v>
          </cell>
          <cell r="F5576" t="str">
            <v>Wherwell Primary School</v>
          </cell>
          <cell r="G5576" t="str">
            <v>Maintained</v>
          </cell>
          <cell r="H5576" t="str">
            <v>Community school</v>
          </cell>
          <cell r="I5576">
            <v>12838</v>
          </cell>
          <cell r="J5576">
            <v>24008.399999999998</v>
          </cell>
        </row>
        <row r="5577">
          <cell r="B5577">
            <v>8502206</v>
          </cell>
          <cell r="C5577">
            <v>850</v>
          </cell>
          <cell r="D5577" t="str">
            <v>Hampshire</v>
          </cell>
          <cell r="E5577">
            <v>2206</v>
          </cell>
          <cell r="F5577" t="str">
            <v>Stanmore Primary School</v>
          </cell>
          <cell r="G5577" t="str">
            <v>Maintained</v>
          </cell>
          <cell r="H5577" t="str">
            <v>Community school</v>
          </cell>
          <cell r="I5577">
            <v>19063</v>
          </cell>
          <cell r="J5577">
            <v>22452.3</v>
          </cell>
        </row>
        <row r="5578">
          <cell r="B5578">
            <v>8502211</v>
          </cell>
          <cell r="C5578">
            <v>850</v>
          </cell>
          <cell r="D5578" t="str">
            <v>Hampshire</v>
          </cell>
          <cell r="E5578">
            <v>2211</v>
          </cell>
          <cell r="F5578" t="str">
            <v>Winnall Primary School</v>
          </cell>
          <cell r="G5578" t="str">
            <v>Maintained</v>
          </cell>
          <cell r="H5578" t="str">
            <v>Community school</v>
          </cell>
          <cell r="I5578">
            <v>8429</v>
          </cell>
          <cell r="J5578">
            <v>10670.4</v>
          </cell>
        </row>
        <row r="5579">
          <cell r="B5579">
            <v>8502214</v>
          </cell>
          <cell r="C5579">
            <v>850</v>
          </cell>
          <cell r="D5579" t="str">
            <v>Hampshire</v>
          </cell>
          <cell r="E5579">
            <v>2214</v>
          </cell>
          <cell r="F5579" t="str">
            <v>Padnell Infant School</v>
          </cell>
          <cell r="G5579" t="str">
            <v>Maintained</v>
          </cell>
          <cell r="H5579" t="str">
            <v>Community school</v>
          </cell>
          <cell r="I5579">
            <v>59521</v>
          </cell>
          <cell r="J5579">
            <v>97589.7</v>
          </cell>
        </row>
        <row r="5580">
          <cell r="B5580">
            <v>8502215</v>
          </cell>
          <cell r="C5580">
            <v>850</v>
          </cell>
          <cell r="D5580" t="str">
            <v>Hampshire</v>
          </cell>
          <cell r="E5580">
            <v>2215</v>
          </cell>
          <cell r="F5580" t="str">
            <v>Hart Plain Infant School</v>
          </cell>
          <cell r="G5580" t="str">
            <v>Maintained</v>
          </cell>
          <cell r="H5580" t="str">
            <v>Community school</v>
          </cell>
          <cell r="I5580">
            <v>19452</v>
          </cell>
          <cell r="J5580">
            <v>34678.799999999996</v>
          </cell>
        </row>
        <row r="5581">
          <cell r="B5581">
            <v>8502216</v>
          </cell>
          <cell r="C5581">
            <v>850</v>
          </cell>
          <cell r="D5581" t="str">
            <v>Hampshire</v>
          </cell>
          <cell r="E5581">
            <v>2216</v>
          </cell>
          <cell r="F5581" t="str">
            <v>Crofton Anne Dale Infant School</v>
          </cell>
          <cell r="G5581" t="str">
            <v>Maintained</v>
          </cell>
          <cell r="H5581" t="str">
            <v>Community school</v>
          </cell>
          <cell r="I5581">
            <v>54983</v>
          </cell>
          <cell r="J5581">
            <v>94922.099999999991</v>
          </cell>
        </row>
        <row r="5582">
          <cell r="B5582">
            <v>8502217</v>
          </cell>
          <cell r="C5582">
            <v>850</v>
          </cell>
          <cell r="D5582" t="str">
            <v>Hampshire</v>
          </cell>
          <cell r="E5582">
            <v>2217</v>
          </cell>
          <cell r="F5582" t="str">
            <v>Fryern Infant School</v>
          </cell>
          <cell r="G5582" t="str">
            <v>Maintained</v>
          </cell>
          <cell r="H5582" t="str">
            <v>Community school</v>
          </cell>
          <cell r="I5582">
            <v>36309</v>
          </cell>
          <cell r="J5582">
            <v>48683.7</v>
          </cell>
        </row>
        <row r="5583">
          <cell r="B5583">
            <v>8502220</v>
          </cell>
          <cell r="C5583">
            <v>850</v>
          </cell>
          <cell r="D5583" t="str">
            <v>Hampshire</v>
          </cell>
          <cell r="E5583">
            <v>2220</v>
          </cell>
          <cell r="F5583" t="str">
            <v>Vigo Primary School</v>
          </cell>
          <cell r="G5583" t="str">
            <v>Maintained</v>
          </cell>
          <cell r="H5583" t="str">
            <v>Community school</v>
          </cell>
          <cell r="I5583">
            <v>38773</v>
          </cell>
          <cell r="J5583">
            <v>60687.899999999994</v>
          </cell>
        </row>
        <row r="5584">
          <cell r="B5584">
            <v>8502223</v>
          </cell>
          <cell r="C5584">
            <v>850</v>
          </cell>
          <cell r="D5584" t="str">
            <v>Hampshire</v>
          </cell>
          <cell r="E5584">
            <v>2223</v>
          </cell>
          <cell r="F5584" t="str">
            <v>Winklebury Infant School</v>
          </cell>
          <cell r="G5584" t="str">
            <v>Maintained</v>
          </cell>
          <cell r="H5584" t="str">
            <v>Community school</v>
          </cell>
          <cell r="I5584">
            <v>22175</v>
          </cell>
          <cell r="J5584">
            <v>36679.5</v>
          </cell>
        </row>
        <row r="5585">
          <cell r="B5585">
            <v>8502224</v>
          </cell>
          <cell r="C5585">
            <v>850</v>
          </cell>
          <cell r="D5585" t="str">
            <v>Hampshire</v>
          </cell>
          <cell r="E5585">
            <v>2224</v>
          </cell>
          <cell r="F5585" t="str">
            <v>Shamblehurst Primary School</v>
          </cell>
          <cell r="G5585" t="str">
            <v>Maintained</v>
          </cell>
          <cell r="H5585" t="str">
            <v>Community school</v>
          </cell>
          <cell r="I5585">
            <v>37477</v>
          </cell>
          <cell r="J5585">
            <v>47794.499999999993</v>
          </cell>
        </row>
        <row r="5586">
          <cell r="B5586">
            <v>8502226</v>
          </cell>
          <cell r="C5586">
            <v>850</v>
          </cell>
          <cell r="D5586" t="str">
            <v>Hampshire</v>
          </cell>
          <cell r="E5586">
            <v>2226</v>
          </cell>
          <cell r="F5586" t="str">
            <v>Anton Infant School</v>
          </cell>
          <cell r="G5586" t="str">
            <v>Maintained</v>
          </cell>
          <cell r="H5586" t="str">
            <v>Community school</v>
          </cell>
          <cell r="I5586">
            <v>34494</v>
          </cell>
          <cell r="J5586">
            <v>58464.899999999994</v>
          </cell>
        </row>
        <row r="5587">
          <cell r="B5587">
            <v>8502228</v>
          </cell>
          <cell r="C5587">
            <v>850</v>
          </cell>
          <cell r="D5587" t="str">
            <v>Hampshire</v>
          </cell>
          <cell r="E5587">
            <v>2228</v>
          </cell>
          <cell r="F5587" t="str">
            <v>South View Infant and Nursery School</v>
          </cell>
          <cell r="G5587" t="str">
            <v>Maintained</v>
          </cell>
          <cell r="H5587" t="str">
            <v>Community school</v>
          </cell>
          <cell r="I5587">
            <v>26973</v>
          </cell>
          <cell r="J5587">
            <v>45349.2</v>
          </cell>
        </row>
        <row r="5588">
          <cell r="B5588">
            <v>8502230</v>
          </cell>
          <cell r="C5588">
            <v>850</v>
          </cell>
          <cell r="D5588" t="str">
            <v>Hampshire</v>
          </cell>
          <cell r="E5588">
            <v>2230</v>
          </cell>
          <cell r="F5588" t="str">
            <v>Orchard Infant School</v>
          </cell>
          <cell r="G5588" t="str">
            <v>Maintained</v>
          </cell>
          <cell r="H5588" t="str">
            <v>Community school</v>
          </cell>
          <cell r="I5588">
            <v>60688</v>
          </cell>
          <cell r="J5588">
            <v>94477.5</v>
          </cell>
        </row>
        <row r="5589">
          <cell r="B5589">
            <v>8502237</v>
          </cell>
          <cell r="C5589">
            <v>850</v>
          </cell>
          <cell r="D5589" t="str">
            <v>Hampshire</v>
          </cell>
          <cell r="E5589">
            <v>2237</v>
          </cell>
          <cell r="F5589" t="str">
            <v>Hiltingbury Infant School</v>
          </cell>
          <cell r="G5589" t="str">
            <v>Maintained</v>
          </cell>
          <cell r="H5589" t="str">
            <v>Community school</v>
          </cell>
          <cell r="I5589">
            <v>58743</v>
          </cell>
          <cell r="J5589">
            <v>102480.29999999999</v>
          </cell>
        </row>
        <row r="5590">
          <cell r="B5590">
            <v>8502238</v>
          </cell>
          <cell r="C5590">
            <v>850</v>
          </cell>
          <cell r="D5590" t="str">
            <v>Hampshire</v>
          </cell>
          <cell r="E5590">
            <v>2238</v>
          </cell>
          <cell r="F5590" t="str">
            <v>Frogmore Infant School</v>
          </cell>
          <cell r="G5590" t="str">
            <v>Maintained</v>
          </cell>
          <cell r="H5590" t="str">
            <v>Community school</v>
          </cell>
          <cell r="I5590">
            <v>26843</v>
          </cell>
          <cell r="J5590">
            <v>45793.799999999996</v>
          </cell>
        </row>
        <row r="5591">
          <cell r="B5591">
            <v>8502239</v>
          </cell>
          <cell r="C5591">
            <v>850</v>
          </cell>
          <cell r="D5591" t="str">
            <v>Hampshire</v>
          </cell>
          <cell r="E5591">
            <v>2239</v>
          </cell>
          <cell r="F5591" t="str">
            <v>Horndean Infant School</v>
          </cell>
          <cell r="G5591" t="str">
            <v>Maintained</v>
          </cell>
          <cell r="H5591" t="str">
            <v>Community school</v>
          </cell>
          <cell r="I5591">
            <v>61337</v>
          </cell>
          <cell r="J5591">
            <v>102480.29999999999</v>
          </cell>
        </row>
        <row r="5592">
          <cell r="B5592">
            <v>8502241</v>
          </cell>
          <cell r="C5592">
            <v>850</v>
          </cell>
          <cell r="D5592" t="str">
            <v>Hampshire</v>
          </cell>
          <cell r="E5592">
            <v>2241</v>
          </cell>
          <cell r="F5592" t="str">
            <v>Pennington Infant School</v>
          </cell>
          <cell r="G5592" t="str">
            <v>Maintained</v>
          </cell>
          <cell r="H5592" t="str">
            <v>Community school</v>
          </cell>
          <cell r="I5592">
            <v>17766</v>
          </cell>
          <cell r="J5592">
            <v>24230.699999999997</v>
          </cell>
        </row>
        <row r="5593">
          <cell r="B5593">
            <v>8502243</v>
          </cell>
          <cell r="C5593">
            <v>850</v>
          </cell>
          <cell r="D5593" t="str">
            <v>Hampshire</v>
          </cell>
          <cell r="E5593">
            <v>2243</v>
          </cell>
          <cell r="F5593" t="str">
            <v>Wootey Infant School</v>
          </cell>
          <cell r="G5593" t="str">
            <v>Maintained</v>
          </cell>
          <cell r="H5593" t="str">
            <v>Community school</v>
          </cell>
          <cell r="I5593">
            <v>24250</v>
          </cell>
          <cell r="J5593">
            <v>45126.899999999994</v>
          </cell>
        </row>
        <row r="5594">
          <cell r="B5594">
            <v>8502246</v>
          </cell>
          <cell r="C5594">
            <v>850</v>
          </cell>
          <cell r="D5594" t="str">
            <v>Hampshire</v>
          </cell>
          <cell r="E5594">
            <v>2246</v>
          </cell>
          <cell r="F5594" t="str">
            <v>Mengham Infant School</v>
          </cell>
          <cell r="G5594" t="str">
            <v>Maintained</v>
          </cell>
          <cell r="H5594" t="str">
            <v>Community school</v>
          </cell>
          <cell r="I5594">
            <v>33327</v>
          </cell>
          <cell r="J5594">
            <v>55130.399999999994</v>
          </cell>
        </row>
        <row r="5595">
          <cell r="B5595">
            <v>8502249</v>
          </cell>
          <cell r="C5595">
            <v>850</v>
          </cell>
          <cell r="D5595" t="str">
            <v>Hampshire</v>
          </cell>
          <cell r="E5595">
            <v>2249</v>
          </cell>
          <cell r="F5595" t="str">
            <v>Locks Heath Infant School</v>
          </cell>
          <cell r="G5595" t="str">
            <v>Maintained</v>
          </cell>
          <cell r="H5595" t="str">
            <v>Community school</v>
          </cell>
          <cell r="I5595">
            <v>74693</v>
          </cell>
          <cell r="J5595">
            <v>134046.9</v>
          </cell>
        </row>
        <row r="5596">
          <cell r="B5596">
            <v>8502252</v>
          </cell>
          <cell r="C5596">
            <v>850</v>
          </cell>
          <cell r="D5596" t="str">
            <v>Hampshire</v>
          </cell>
          <cell r="E5596">
            <v>2252</v>
          </cell>
          <cell r="F5596" t="str">
            <v>Harrison Primary School</v>
          </cell>
          <cell r="G5596" t="str">
            <v>Maintained</v>
          </cell>
          <cell r="H5596" t="str">
            <v>Community school</v>
          </cell>
          <cell r="I5596">
            <v>46813</v>
          </cell>
          <cell r="J5596">
            <v>80694.899999999994</v>
          </cell>
        </row>
        <row r="5597">
          <cell r="B5597">
            <v>8502254</v>
          </cell>
          <cell r="C5597">
            <v>850</v>
          </cell>
          <cell r="D5597" t="str">
            <v>Hampshire</v>
          </cell>
          <cell r="E5597">
            <v>2254</v>
          </cell>
          <cell r="F5597" t="str">
            <v>Warren Park Primary School</v>
          </cell>
          <cell r="G5597" t="str">
            <v>Maintained</v>
          </cell>
          <cell r="H5597" t="str">
            <v>Foundation school</v>
          </cell>
          <cell r="I5597">
            <v>27621</v>
          </cell>
          <cell r="J5597">
            <v>45793.799999999996</v>
          </cell>
        </row>
        <row r="5598">
          <cell r="B5598">
            <v>8502255</v>
          </cell>
          <cell r="C5598">
            <v>850</v>
          </cell>
          <cell r="D5598" t="str">
            <v>Hampshire</v>
          </cell>
          <cell r="E5598">
            <v>2255</v>
          </cell>
          <cell r="F5598" t="str">
            <v>Sun Hill Infant School</v>
          </cell>
          <cell r="G5598" t="str">
            <v>Maintained</v>
          </cell>
          <cell r="H5598" t="str">
            <v>Community school</v>
          </cell>
          <cell r="I5598">
            <v>30344</v>
          </cell>
          <cell r="J5598">
            <v>42681.599999999999</v>
          </cell>
        </row>
        <row r="5599">
          <cell r="B5599">
            <v>8502257</v>
          </cell>
          <cell r="C5599">
            <v>850</v>
          </cell>
          <cell r="D5599" t="str">
            <v>Hampshire</v>
          </cell>
          <cell r="E5599">
            <v>2257</v>
          </cell>
          <cell r="F5599" t="str">
            <v>Westfields Infant School</v>
          </cell>
          <cell r="G5599" t="str">
            <v>Maintained</v>
          </cell>
          <cell r="H5599" t="str">
            <v>Community school</v>
          </cell>
          <cell r="I5599">
            <v>58095</v>
          </cell>
          <cell r="J5599">
            <v>94255.2</v>
          </cell>
        </row>
        <row r="5600">
          <cell r="B5600">
            <v>8502269</v>
          </cell>
          <cell r="C5600">
            <v>850</v>
          </cell>
          <cell r="D5600" t="str">
            <v>Hampshire</v>
          </cell>
          <cell r="E5600">
            <v>2269</v>
          </cell>
          <cell r="F5600" t="str">
            <v>Heatherside Infant School</v>
          </cell>
          <cell r="G5600" t="str">
            <v>Maintained</v>
          </cell>
          <cell r="H5600" t="str">
            <v>Community school</v>
          </cell>
          <cell r="I5600">
            <v>63541</v>
          </cell>
          <cell r="J5600">
            <v>108260.09999999999</v>
          </cell>
        </row>
        <row r="5601">
          <cell r="B5601">
            <v>8502270</v>
          </cell>
          <cell r="C5601">
            <v>850</v>
          </cell>
          <cell r="D5601" t="str">
            <v>Hampshire</v>
          </cell>
          <cell r="E5601">
            <v>2270</v>
          </cell>
          <cell r="F5601" t="str">
            <v>Fleet Infant School</v>
          </cell>
          <cell r="G5601" t="str">
            <v>Maintained</v>
          </cell>
          <cell r="H5601" t="str">
            <v>Community school</v>
          </cell>
          <cell r="I5601">
            <v>56798</v>
          </cell>
          <cell r="J5601">
            <v>96255.9</v>
          </cell>
        </row>
        <row r="5602">
          <cell r="B5602">
            <v>8502271</v>
          </cell>
          <cell r="C5602">
            <v>850</v>
          </cell>
          <cell r="D5602" t="str">
            <v>Hampshire</v>
          </cell>
          <cell r="E5602">
            <v>2271</v>
          </cell>
          <cell r="F5602" t="str">
            <v>Merton Infant School</v>
          </cell>
          <cell r="G5602" t="str">
            <v>Maintained</v>
          </cell>
          <cell r="H5602" t="str">
            <v>Community school</v>
          </cell>
          <cell r="I5602">
            <v>23861</v>
          </cell>
          <cell r="J5602">
            <v>44682.299999999996</v>
          </cell>
        </row>
        <row r="5603">
          <cell r="B5603">
            <v>8502272</v>
          </cell>
          <cell r="C5603">
            <v>850</v>
          </cell>
          <cell r="D5603" t="str">
            <v>Hampshire</v>
          </cell>
          <cell r="E5603">
            <v>2272</v>
          </cell>
          <cell r="F5603" t="str">
            <v>Castle Hill Primary School</v>
          </cell>
          <cell r="G5603" t="str">
            <v>Maintained</v>
          </cell>
          <cell r="H5603" t="str">
            <v>Community school</v>
          </cell>
          <cell r="I5603">
            <v>34624</v>
          </cell>
          <cell r="J5603">
            <v>62021.7</v>
          </cell>
        </row>
        <row r="5604">
          <cell r="B5604">
            <v>8502276</v>
          </cell>
          <cell r="C5604">
            <v>850</v>
          </cell>
          <cell r="D5604" t="str">
            <v>Hampshire</v>
          </cell>
          <cell r="E5604">
            <v>2276</v>
          </cell>
          <cell r="F5604" t="str">
            <v>Crofton Hammond Infant School</v>
          </cell>
          <cell r="G5604" t="str">
            <v>Maintained</v>
          </cell>
          <cell r="H5604" t="str">
            <v>Community school</v>
          </cell>
          <cell r="I5604">
            <v>40589</v>
          </cell>
          <cell r="J5604">
            <v>69802.2</v>
          </cell>
        </row>
        <row r="5605">
          <cell r="B5605">
            <v>8502282</v>
          </cell>
          <cell r="C5605">
            <v>850</v>
          </cell>
          <cell r="D5605" t="str">
            <v>Hampshire</v>
          </cell>
          <cell r="E5605">
            <v>2282</v>
          </cell>
          <cell r="F5605" t="str">
            <v>Sarisbury Infant School</v>
          </cell>
          <cell r="G5605" t="str">
            <v>Maintained</v>
          </cell>
          <cell r="H5605" t="str">
            <v>Community school</v>
          </cell>
          <cell r="I5605">
            <v>65616</v>
          </cell>
          <cell r="J5605">
            <v>111149.99999999999</v>
          </cell>
        </row>
        <row r="5606">
          <cell r="B5606">
            <v>8502290</v>
          </cell>
          <cell r="C5606">
            <v>850</v>
          </cell>
          <cell r="D5606" t="str">
            <v>Hampshire</v>
          </cell>
          <cell r="E5606">
            <v>2290</v>
          </cell>
          <cell r="F5606" t="str">
            <v>Tweseldown Infant School</v>
          </cell>
          <cell r="G5606" t="str">
            <v>Maintained</v>
          </cell>
          <cell r="H5606" t="str">
            <v>Community school</v>
          </cell>
          <cell r="I5606">
            <v>70933</v>
          </cell>
          <cell r="J5606">
            <v>120041.99999999999</v>
          </cell>
        </row>
        <row r="5607">
          <cell r="B5607">
            <v>8502291</v>
          </cell>
          <cell r="C5607">
            <v>850</v>
          </cell>
          <cell r="D5607" t="str">
            <v>Hampshire</v>
          </cell>
          <cell r="E5607">
            <v>2291</v>
          </cell>
          <cell r="F5607" t="str">
            <v>Liss Infant School</v>
          </cell>
          <cell r="G5607" t="str">
            <v>Maintained</v>
          </cell>
          <cell r="H5607" t="str">
            <v>Community school</v>
          </cell>
          <cell r="I5607">
            <v>29955</v>
          </cell>
          <cell r="J5607">
            <v>44682.299999999996</v>
          </cell>
        </row>
        <row r="5608">
          <cell r="B5608">
            <v>8502298</v>
          </cell>
          <cell r="C5608">
            <v>850</v>
          </cell>
          <cell r="D5608" t="str">
            <v>Hampshire</v>
          </cell>
          <cell r="E5608">
            <v>2298</v>
          </cell>
          <cell r="F5608" t="str">
            <v>Marnel Community Infant School</v>
          </cell>
          <cell r="G5608" t="str">
            <v>Maintained</v>
          </cell>
          <cell r="H5608" t="str">
            <v>Community school</v>
          </cell>
          <cell r="I5608">
            <v>54853</v>
          </cell>
          <cell r="J5608">
            <v>85140.9</v>
          </cell>
        </row>
        <row r="5609">
          <cell r="B5609">
            <v>8502299</v>
          </cell>
          <cell r="C5609">
            <v>850</v>
          </cell>
          <cell r="D5609" t="str">
            <v>Hampshire</v>
          </cell>
          <cell r="E5609">
            <v>2299</v>
          </cell>
          <cell r="F5609" t="str">
            <v>Foxhills Infant School</v>
          </cell>
          <cell r="G5609" t="str">
            <v>Maintained</v>
          </cell>
          <cell r="H5609" t="str">
            <v>Community school</v>
          </cell>
          <cell r="I5609">
            <v>33716</v>
          </cell>
          <cell r="J5609">
            <v>57575.7</v>
          </cell>
        </row>
        <row r="5610">
          <cell r="B5610">
            <v>8502300</v>
          </cell>
          <cell r="C5610">
            <v>850</v>
          </cell>
          <cell r="D5610" t="str">
            <v>Hampshire</v>
          </cell>
          <cell r="E5610">
            <v>2300</v>
          </cell>
          <cell r="F5610" t="str">
            <v>The Butts Primary School</v>
          </cell>
          <cell r="G5610" t="str">
            <v>Maintained</v>
          </cell>
          <cell r="H5610" t="str">
            <v>Community school</v>
          </cell>
          <cell r="I5610">
            <v>18025</v>
          </cell>
          <cell r="J5610">
            <v>34011.899999999994</v>
          </cell>
        </row>
        <row r="5611">
          <cell r="B5611">
            <v>8502301</v>
          </cell>
          <cell r="C5611">
            <v>850</v>
          </cell>
          <cell r="D5611" t="str">
            <v>Hampshire</v>
          </cell>
          <cell r="E5611">
            <v>2301</v>
          </cell>
          <cell r="F5611" t="str">
            <v>Knights Enham Nursery and Infant School</v>
          </cell>
          <cell r="G5611" t="str">
            <v>Maintained</v>
          </cell>
          <cell r="H5611" t="str">
            <v>Community school</v>
          </cell>
          <cell r="I5611">
            <v>23083</v>
          </cell>
          <cell r="J5611">
            <v>37791</v>
          </cell>
        </row>
        <row r="5612">
          <cell r="B5612">
            <v>8502306</v>
          </cell>
          <cell r="C5612">
            <v>850</v>
          </cell>
          <cell r="D5612" t="str">
            <v>Hampshire</v>
          </cell>
          <cell r="E5612">
            <v>2306</v>
          </cell>
          <cell r="F5612" t="str">
            <v>Ranvilles Infant School</v>
          </cell>
          <cell r="G5612" t="str">
            <v>Maintained</v>
          </cell>
          <cell r="H5612" t="str">
            <v>Community school</v>
          </cell>
          <cell r="I5612">
            <v>35661</v>
          </cell>
          <cell r="J5612">
            <v>59354.1</v>
          </cell>
        </row>
        <row r="5613">
          <cell r="B5613">
            <v>8502309</v>
          </cell>
          <cell r="C5613">
            <v>850</v>
          </cell>
          <cell r="D5613" t="str">
            <v>Hampshire</v>
          </cell>
          <cell r="E5613">
            <v>2309</v>
          </cell>
          <cell r="F5613" t="str">
            <v>Northern Infant School</v>
          </cell>
          <cell r="G5613" t="str">
            <v>Maintained</v>
          </cell>
          <cell r="H5613" t="str">
            <v>Community school</v>
          </cell>
          <cell r="I5613">
            <v>37217</v>
          </cell>
          <cell r="J5613">
            <v>62466.299999999996</v>
          </cell>
        </row>
        <row r="5614">
          <cell r="B5614">
            <v>8502310</v>
          </cell>
          <cell r="C5614">
            <v>850</v>
          </cell>
          <cell r="D5614" t="str">
            <v>Hampshire</v>
          </cell>
          <cell r="E5614">
            <v>2310</v>
          </cell>
          <cell r="F5614" t="str">
            <v>Poulner Infant School and Nursery</v>
          </cell>
          <cell r="G5614" t="str">
            <v>Maintained</v>
          </cell>
          <cell r="H5614" t="str">
            <v>Community school</v>
          </cell>
          <cell r="I5614">
            <v>36309</v>
          </cell>
          <cell r="J5614">
            <v>64244.7</v>
          </cell>
        </row>
        <row r="5615">
          <cell r="B5615">
            <v>8502313</v>
          </cell>
          <cell r="C5615">
            <v>850</v>
          </cell>
          <cell r="D5615" t="str">
            <v>Hampshire</v>
          </cell>
          <cell r="E5615">
            <v>2313</v>
          </cell>
          <cell r="F5615" t="str">
            <v>Park Gate Primary School</v>
          </cell>
          <cell r="G5615" t="str">
            <v>Maintained</v>
          </cell>
          <cell r="H5615" t="str">
            <v>Community school</v>
          </cell>
          <cell r="I5615">
            <v>39292</v>
          </cell>
          <cell r="J5615">
            <v>66245.399999999994</v>
          </cell>
        </row>
        <row r="5616">
          <cell r="B5616">
            <v>8502314</v>
          </cell>
          <cell r="C5616">
            <v>850</v>
          </cell>
          <cell r="D5616" t="str">
            <v>Hampshire</v>
          </cell>
          <cell r="E5616">
            <v>2314</v>
          </cell>
          <cell r="F5616" t="str">
            <v>South Wonston Primary School</v>
          </cell>
          <cell r="G5616" t="str">
            <v>Maintained</v>
          </cell>
          <cell r="H5616" t="str">
            <v>Community school</v>
          </cell>
          <cell r="I5616">
            <v>26325</v>
          </cell>
          <cell r="J5616">
            <v>50906.7</v>
          </cell>
        </row>
        <row r="5617">
          <cell r="B5617">
            <v>8502315</v>
          </cell>
          <cell r="C5617">
            <v>850</v>
          </cell>
          <cell r="D5617" t="str">
            <v>Hampshire</v>
          </cell>
          <cell r="E5617">
            <v>2315</v>
          </cell>
          <cell r="F5617" t="str">
            <v>Bishopswood Infant School</v>
          </cell>
          <cell r="G5617" t="str">
            <v>Maintained</v>
          </cell>
          <cell r="H5617" t="str">
            <v>Community school</v>
          </cell>
          <cell r="I5617">
            <v>30993</v>
          </cell>
          <cell r="J5617">
            <v>49795.199999999997</v>
          </cell>
        </row>
        <row r="5618">
          <cell r="B5618">
            <v>8502316</v>
          </cell>
          <cell r="C5618">
            <v>850</v>
          </cell>
          <cell r="D5618" t="str">
            <v>Hampshire</v>
          </cell>
          <cell r="E5618">
            <v>2316</v>
          </cell>
          <cell r="F5618" t="str">
            <v>Kempshott Infant School</v>
          </cell>
          <cell r="G5618" t="str">
            <v>Maintained</v>
          </cell>
          <cell r="H5618" t="str">
            <v>Community school</v>
          </cell>
          <cell r="I5618">
            <v>59392</v>
          </cell>
          <cell r="J5618">
            <v>102035.7</v>
          </cell>
        </row>
        <row r="5619">
          <cell r="B5619">
            <v>8502318</v>
          </cell>
          <cell r="C5619">
            <v>850</v>
          </cell>
          <cell r="D5619" t="str">
            <v>Hampshire</v>
          </cell>
          <cell r="E5619">
            <v>2318</v>
          </cell>
          <cell r="F5619" t="str">
            <v>Roman Way Primary School</v>
          </cell>
          <cell r="G5619" t="str">
            <v>Maintained</v>
          </cell>
          <cell r="H5619" t="str">
            <v>Community school</v>
          </cell>
          <cell r="I5619">
            <v>17118</v>
          </cell>
          <cell r="J5619">
            <v>25342.199999999997</v>
          </cell>
        </row>
        <row r="5620">
          <cell r="B5620">
            <v>8502319</v>
          </cell>
          <cell r="C5620">
            <v>850</v>
          </cell>
          <cell r="D5620" t="str">
            <v>Hampshire</v>
          </cell>
          <cell r="E5620">
            <v>2319</v>
          </cell>
          <cell r="F5620" t="str">
            <v>Old Basing Infant School</v>
          </cell>
          <cell r="G5620" t="str">
            <v>Maintained</v>
          </cell>
          <cell r="H5620" t="str">
            <v>Community school</v>
          </cell>
          <cell r="I5620">
            <v>57576</v>
          </cell>
          <cell r="J5620">
            <v>104258.7</v>
          </cell>
        </row>
        <row r="5621">
          <cell r="B5621">
            <v>8502320</v>
          </cell>
          <cell r="C5621">
            <v>850</v>
          </cell>
          <cell r="D5621" t="str">
            <v>Hampshire</v>
          </cell>
          <cell r="E5621">
            <v>2320</v>
          </cell>
          <cell r="F5621" t="str">
            <v>Rucstall Primary School</v>
          </cell>
          <cell r="G5621" t="str">
            <v>Maintained</v>
          </cell>
          <cell r="H5621" t="str">
            <v>Community school</v>
          </cell>
          <cell r="I5621">
            <v>15821</v>
          </cell>
          <cell r="J5621">
            <v>29565.899999999998</v>
          </cell>
        </row>
        <row r="5622">
          <cell r="B5622">
            <v>8502321</v>
          </cell>
          <cell r="C5622">
            <v>850</v>
          </cell>
          <cell r="D5622" t="str">
            <v>Hampshire</v>
          </cell>
          <cell r="E5622">
            <v>2321</v>
          </cell>
          <cell r="F5622" t="str">
            <v>Castle Hill Infant School</v>
          </cell>
          <cell r="G5622" t="str">
            <v>Maintained</v>
          </cell>
          <cell r="H5622" t="str">
            <v>Community school</v>
          </cell>
          <cell r="I5622">
            <v>38644</v>
          </cell>
          <cell r="J5622">
            <v>64911.6</v>
          </cell>
        </row>
        <row r="5623">
          <cell r="B5623">
            <v>8502322</v>
          </cell>
          <cell r="C5623">
            <v>850</v>
          </cell>
          <cell r="D5623" t="str">
            <v>Hampshire</v>
          </cell>
          <cell r="E5623">
            <v>2322</v>
          </cell>
          <cell r="F5623" t="str">
            <v>Scantabout Primary School</v>
          </cell>
          <cell r="G5623" t="str">
            <v>Maintained</v>
          </cell>
          <cell r="H5623" t="str">
            <v>Community school</v>
          </cell>
          <cell r="I5623">
            <v>20100</v>
          </cell>
          <cell r="J5623">
            <v>33122.699999999997</v>
          </cell>
        </row>
        <row r="5624">
          <cell r="B5624">
            <v>8502324</v>
          </cell>
          <cell r="C5624">
            <v>850</v>
          </cell>
          <cell r="D5624" t="str">
            <v>Hampshire</v>
          </cell>
          <cell r="E5624">
            <v>2324</v>
          </cell>
          <cell r="F5624" t="str">
            <v>Tavistock Infant School</v>
          </cell>
          <cell r="G5624" t="str">
            <v>Maintained</v>
          </cell>
          <cell r="H5624" t="str">
            <v>Community school</v>
          </cell>
          <cell r="I5624">
            <v>48369</v>
          </cell>
          <cell r="J5624">
            <v>75804.299999999988</v>
          </cell>
        </row>
        <row r="5625">
          <cell r="B5625">
            <v>8502326</v>
          </cell>
          <cell r="C5625">
            <v>850</v>
          </cell>
          <cell r="D5625" t="str">
            <v>Hampshire</v>
          </cell>
          <cell r="E5625">
            <v>2326</v>
          </cell>
          <cell r="F5625" t="str">
            <v>Olivers Battery Primary School</v>
          </cell>
          <cell r="G5625" t="str">
            <v>Maintained</v>
          </cell>
          <cell r="H5625" t="str">
            <v>Community school</v>
          </cell>
          <cell r="I5625">
            <v>14394</v>
          </cell>
          <cell r="J5625">
            <v>19340.099999999999</v>
          </cell>
        </row>
        <row r="5626">
          <cell r="B5626">
            <v>8502328</v>
          </cell>
          <cell r="C5626">
            <v>850</v>
          </cell>
          <cell r="D5626" t="str">
            <v>Hampshire</v>
          </cell>
          <cell r="E5626">
            <v>2328</v>
          </cell>
          <cell r="F5626" t="str">
            <v>Oakley Infant School</v>
          </cell>
          <cell r="G5626" t="str">
            <v>Maintained</v>
          </cell>
          <cell r="H5626" t="str">
            <v>Community school</v>
          </cell>
          <cell r="I5626">
            <v>38644</v>
          </cell>
          <cell r="J5626">
            <v>66245.399999999994</v>
          </cell>
        </row>
        <row r="5627">
          <cell r="B5627">
            <v>8502329</v>
          </cell>
          <cell r="C5627">
            <v>850</v>
          </cell>
          <cell r="D5627" t="str">
            <v>Hampshire</v>
          </cell>
          <cell r="E5627">
            <v>2329</v>
          </cell>
          <cell r="F5627" t="str">
            <v>Cupernham Infant School</v>
          </cell>
          <cell r="G5627" t="str">
            <v>Maintained</v>
          </cell>
          <cell r="H5627" t="str">
            <v>Community school</v>
          </cell>
          <cell r="I5627">
            <v>45646</v>
          </cell>
          <cell r="J5627">
            <v>75137.399999999994</v>
          </cell>
        </row>
        <row r="5628">
          <cell r="B5628">
            <v>8502330</v>
          </cell>
          <cell r="C5628">
            <v>850</v>
          </cell>
          <cell r="D5628" t="str">
            <v>Hampshire</v>
          </cell>
          <cell r="E5628">
            <v>2330</v>
          </cell>
          <cell r="F5628" t="str">
            <v>Calmore Infant School</v>
          </cell>
          <cell r="G5628" t="str">
            <v>Maintained</v>
          </cell>
          <cell r="H5628" t="str">
            <v>Community school</v>
          </cell>
          <cell r="I5628">
            <v>33586</v>
          </cell>
          <cell r="J5628">
            <v>53129.7</v>
          </cell>
        </row>
        <row r="5629">
          <cell r="B5629">
            <v>8502341</v>
          </cell>
          <cell r="C5629">
            <v>850</v>
          </cell>
          <cell r="D5629" t="str">
            <v>Hampshire</v>
          </cell>
          <cell r="E5629">
            <v>2341</v>
          </cell>
          <cell r="F5629" t="str">
            <v>Manor Field Infant School</v>
          </cell>
          <cell r="G5629" t="str">
            <v>Maintained</v>
          </cell>
          <cell r="H5629" t="str">
            <v>Community school</v>
          </cell>
          <cell r="I5629">
            <v>27881</v>
          </cell>
          <cell r="J5629">
            <v>45571.5</v>
          </cell>
        </row>
        <row r="5630">
          <cell r="B5630">
            <v>8502342</v>
          </cell>
          <cell r="C5630">
            <v>850</v>
          </cell>
          <cell r="D5630" t="str">
            <v>Hampshire</v>
          </cell>
          <cell r="E5630">
            <v>2342</v>
          </cell>
          <cell r="F5630" t="str">
            <v>Liphook Infant School</v>
          </cell>
          <cell r="G5630" t="str">
            <v>Maintained</v>
          </cell>
          <cell r="H5630" t="str">
            <v>Community school</v>
          </cell>
          <cell r="I5630">
            <v>60688</v>
          </cell>
          <cell r="J5630">
            <v>105370.2</v>
          </cell>
        </row>
        <row r="5631">
          <cell r="B5631">
            <v>8502344</v>
          </cell>
          <cell r="C5631">
            <v>850</v>
          </cell>
          <cell r="D5631" t="str">
            <v>Hampshire</v>
          </cell>
          <cell r="E5631">
            <v>2344</v>
          </cell>
          <cell r="F5631" t="str">
            <v>Chalk Ridge Primary School</v>
          </cell>
          <cell r="G5631" t="str">
            <v>Maintained</v>
          </cell>
          <cell r="H5631" t="str">
            <v>Community school</v>
          </cell>
          <cell r="I5631">
            <v>29826</v>
          </cell>
          <cell r="J5631">
            <v>54908.1</v>
          </cell>
        </row>
        <row r="5632">
          <cell r="B5632">
            <v>8502346</v>
          </cell>
          <cell r="C5632">
            <v>850</v>
          </cell>
          <cell r="D5632" t="str">
            <v>Hampshire</v>
          </cell>
          <cell r="E5632">
            <v>2346</v>
          </cell>
          <cell r="F5632" t="str">
            <v>Potley Hill Primary School</v>
          </cell>
          <cell r="G5632" t="str">
            <v>Maintained</v>
          </cell>
          <cell r="H5632" t="str">
            <v>Community school</v>
          </cell>
          <cell r="I5632">
            <v>23731</v>
          </cell>
          <cell r="J5632">
            <v>37124.1</v>
          </cell>
        </row>
        <row r="5633">
          <cell r="B5633">
            <v>8502347</v>
          </cell>
          <cell r="C5633">
            <v>850</v>
          </cell>
          <cell r="D5633" t="str">
            <v>Hampshire</v>
          </cell>
          <cell r="E5633">
            <v>2347</v>
          </cell>
          <cell r="F5633" t="str">
            <v>Kings Copse Primary School</v>
          </cell>
          <cell r="G5633" t="str">
            <v>Maintained</v>
          </cell>
          <cell r="H5633" t="str">
            <v>Community school</v>
          </cell>
          <cell r="I5633">
            <v>14913</v>
          </cell>
          <cell r="J5633">
            <v>25786.799999999999</v>
          </cell>
        </row>
        <row r="5634">
          <cell r="B5634">
            <v>8502354</v>
          </cell>
          <cell r="C5634">
            <v>850</v>
          </cell>
          <cell r="D5634" t="str">
            <v>Hampshire</v>
          </cell>
          <cell r="E5634">
            <v>2354</v>
          </cell>
          <cell r="F5634" t="str">
            <v>Balksbury Infant School</v>
          </cell>
          <cell r="G5634" t="str">
            <v>Maintained</v>
          </cell>
          <cell r="H5634" t="str">
            <v>Community school</v>
          </cell>
          <cell r="I5634">
            <v>53945</v>
          </cell>
          <cell r="J5634">
            <v>91587.599999999991</v>
          </cell>
        </row>
        <row r="5635">
          <cell r="B5635">
            <v>8502357</v>
          </cell>
          <cell r="C5635">
            <v>850</v>
          </cell>
          <cell r="D5635" t="str">
            <v>Hampshire</v>
          </cell>
          <cell r="E5635">
            <v>2357</v>
          </cell>
          <cell r="F5635" t="str">
            <v>Petersgate Infant School</v>
          </cell>
          <cell r="G5635" t="str">
            <v>Maintained</v>
          </cell>
          <cell r="H5635" t="str">
            <v>Community school</v>
          </cell>
          <cell r="I5635">
            <v>56020</v>
          </cell>
          <cell r="J5635">
            <v>98701.2</v>
          </cell>
        </row>
        <row r="5636">
          <cell r="B5636">
            <v>8502372</v>
          </cell>
          <cell r="C5636">
            <v>850</v>
          </cell>
          <cell r="D5636" t="str">
            <v>Hampshire</v>
          </cell>
          <cell r="E5636">
            <v>2372</v>
          </cell>
          <cell r="F5636" t="str">
            <v>Fordingbridge Infant School</v>
          </cell>
          <cell r="G5636" t="str">
            <v>Maintained</v>
          </cell>
          <cell r="H5636" t="str">
            <v>Community school</v>
          </cell>
          <cell r="I5636">
            <v>29048</v>
          </cell>
          <cell r="J5636">
            <v>46683</v>
          </cell>
        </row>
        <row r="5637">
          <cell r="B5637">
            <v>8502373</v>
          </cell>
          <cell r="C5637">
            <v>850</v>
          </cell>
          <cell r="D5637" t="str">
            <v>Hampshire</v>
          </cell>
          <cell r="E5637">
            <v>2373</v>
          </cell>
          <cell r="F5637" t="str">
            <v>Netley Abbey Infant School</v>
          </cell>
          <cell r="G5637" t="str">
            <v>Maintained</v>
          </cell>
          <cell r="H5637" t="str">
            <v>Community school</v>
          </cell>
          <cell r="I5637">
            <v>41626</v>
          </cell>
          <cell r="J5637">
            <v>75582</v>
          </cell>
        </row>
        <row r="5638">
          <cell r="B5638">
            <v>8502382</v>
          </cell>
          <cell r="C5638">
            <v>850</v>
          </cell>
          <cell r="D5638" t="str">
            <v>Hampshire</v>
          </cell>
          <cell r="E5638">
            <v>2382</v>
          </cell>
          <cell r="F5638" t="str">
            <v>Colden Common Primary School</v>
          </cell>
          <cell r="G5638" t="str">
            <v>Maintained</v>
          </cell>
          <cell r="H5638" t="str">
            <v>Community school</v>
          </cell>
          <cell r="I5638">
            <v>31901</v>
          </cell>
          <cell r="J5638">
            <v>51351.299999999996</v>
          </cell>
        </row>
        <row r="5639">
          <cell r="B5639">
            <v>8502387</v>
          </cell>
          <cell r="C5639">
            <v>850</v>
          </cell>
          <cell r="D5639" t="str">
            <v>Hampshire</v>
          </cell>
          <cell r="E5639">
            <v>2387</v>
          </cell>
          <cell r="F5639" t="str">
            <v>Norwood Primary School</v>
          </cell>
          <cell r="G5639" t="str">
            <v>Maintained</v>
          </cell>
          <cell r="H5639" t="str">
            <v>Community school</v>
          </cell>
          <cell r="I5639">
            <v>32679</v>
          </cell>
          <cell r="J5639">
            <v>54241.2</v>
          </cell>
        </row>
        <row r="5640">
          <cell r="B5640">
            <v>8502388</v>
          </cell>
          <cell r="C5640">
            <v>850</v>
          </cell>
          <cell r="D5640" t="str">
            <v>Hampshire</v>
          </cell>
          <cell r="E5640">
            <v>2388</v>
          </cell>
          <cell r="F5640" t="str">
            <v>Red Barn Community Primary School</v>
          </cell>
          <cell r="G5640" t="str">
            <v>Maintained</v>
          </cell>
          <cell r="H5640" t="str">
            <v>Community school</v>
          </cell>
          <cell r="I5640">
            <v>20748</v>
          </cell>
          <cell r="J5640">
            <v>33789.599999999999</v>
          </cell>
        </row>
        <row r="5641">
          <cell r="B5641">
            <v>8502389</v>
          </cell>
          <cell r="C5641">
            <v>850</v>
          </cell>
          <cell r="D5641" t="str">
            <v>Hampshire</v>
          </cell>
          <cell r="E5641">
            <v>2389</v>
          </cell>
          <cell r="F5641" t="str">
            <v>Newlands Primary School</v>
          </cell>
          <cell r="G5641" t="str">
            <v>Maintained</v>
          </cell>
          <cell r="H5641" t="str">
            <v>Community school</v>
          </cell>
          <cell r="I5641">
            <v>17247</v>
          </cell>
          <cell r="J5641">
            <v>27787.499999999996</v>
          </cell>
        </row>
        <row r="5642">
          <cell r="B5642">
            <v>8502392</v>
          </cell>
          <cell r="C5642">
            <v>850</v>
          </cell>
          <cell r="D5642" t="str">
            <v>Hampshire</v>
          </cell>
          <cell r="E5642">
            <v>2392</v>
          </cell>
          <cell r="F5642" t="str">
            <v>Four Lanes Infant School</v>
          </cell>
          <cell r="G5642" t="str">
            <v>Maintained</v>
          </cell>
          <cell r="H5642" t="str">
            <v>Community school</v>
          </cell>
          <cell r="I5642">
            <v>51481</v>
          </cell>
          <cell r="J5642">
            <v>88030.799999999988</v>
          </cell>
        </row>
        <row r="5643">
          <cell r="B5643">
            <v>8502395</v>
          </cell>
          <cell r="C5643">
            <v>850</v>
          </cell>
          <cell r="D5643" t="str">
            <v>Hampshire</v>
          </cell>
          <cell r="E5643">
            <v>2395</v>
          </cell>
          <cell r="F5643" t="str">
            <v>Castle Primary School</v>
          </cell>
          <cell r="G5643" t="str">
            <v>Maintained</v>
          </cell>
          <cell r="H5643" t="str">
            <v>Community school</v>
          </cell>
          <cell r="I5643">
            <v>37606</v>
          </cell>
          <cell r="J5643">
            <v>64244.7</v>
          </cell>
        </row>
        <row r="5644">
          <cell r="B5644">
            <v>8502396</v>
          </cell>
          <cell r="C5644">
            <v>850</v>
          </cell>
          <cell r="D5644" t="str">
            <v>Hampshire</v>
          </cell>
          <cell r="E5644">
            <v>2396</v>
          </cell>
          <cell r="F5644" t="str">
            <v>Bidbury Infant School</v>
          </cell>
          <cell r="G5644" t="str">
            <v>Maintained</v>
          </cell>
          <cell r="H5644" t="str">
            <v>Community school</v>
          </cell>
          <cell r="I5644">
            <v>25417</v>
          </cell>
          <cell r="J5644">
            <v>38235.599999999999</v>
          </cell>
        </row>
        <row r="5645">
          <cell r="B5645">
            <v>8522405</v>
          </cell>
          <cell r="C5645">
            <v>852</v>
          </cell>
          <cell r="D5645" t="str">
            <v>Southampton</v>
          </cell>
          <cell r="E5645">
            <v>2405</v>
          </cell>
          <cell r="F5645" t="str">
            <v>Bevois Town Primary School</v>
          </cell>
          <cell r="G5645" t="str">
            <v>Maintained</v>
          </cell>
          <cell r="H5645" t="str">
            <v>Foundation school</v>
          </cell>
          <cell r="I5645">
            <v>34753</v>
          </cell>
          <cell r="J5645">
            <v>49795.199999999997</v>
          </cell>
        </row>
        <row r="5646">
          <cell r="B5646">
            <v>8522406</v>
          </cell>
          <cell r="C5646">
            <v>852</v>
          </cell>
          <cell r="D5646" t="str">
            <v>Southampton</v>
          </cell>
          <cell r="E5646">
            <v>2406</v>
          </cell>
          <cell r="F5646" t="str">
            <v>Bitterne Manor Primary School</v>
          </cell>
          <cell r="G5646" t="str">
            <v>Maintained</v>
          </cell>
          <cell r="H5646" t="str">
            <v>Foundation school</v>
          </cell>
          <cell r="I5646">
            <v>19581</v>
          </cell>
          <cell r="J5646">
            <v>27342.899999999998</v>
          </cell>
        </row>
        <row r="5647">
          <cell r="B5647">
            <v>8522407</v>
          </cell>
          <cell r="C5647">
            <v>852</v>
          </cell>
          <cell r="D5647" t="str">
            <v>Southampton</v>
          </cell>
          <cell r="E5647">
            <v>2407</v>
          </cell>
          <cell r="F5647" t="str">
            <v>Bitterne Park Primary School</v>
          </cell>
          <cell r="G5647" t="str">
            <v>Maintained</v>
          </cell>
          <cell r="H5647" t="str">
            <v>Community school</v>
          </cell>
          <cell r="I5647">
            <v>60040</v>
          </cell>
          <cell r="J5647">
            <v>97145.099999999991</v>
          </cell>
        </row>
        <row r="5648">
          <cell r="B5648">
            <v>8522410</v>
          </cell>
          <cell r="C5648">
            <v>852</v>
          </cell>
          <cell r="D5648" t="str">
            <v>Southampton</v>
          </cell>
          <cell r="E5648">
            <v>2410</v>
          </cell>
          <cell r="F5648" t="str">
            <v>Maytree Nursery and Infants' School</v>
          </cell>
          <cell r="G5648" t="str">
            <v>Maintained</v>
          </cell>
          <cell r="H5648" t="str">
            <v>Foundation school</v>
          </cell>
          <cell r="I5648">
            <v>54464</v>
          </cell>
          <cell r="J5648">
            <v>75359.7</v>
          </cell>
        </row>
        <row r="5649">
          <cell r="B5649">
            <v>8522423</v>
          </cell>
          <cell r="C5649">
            <v>852</v>
          </cell>
          <cell r="D5649" t="str">
            <v>Southampton</v>
          </cell>
          <cell r="E5649">
            <v>2423</v>
          </cell>
          <cell r="F5649" t="str">
            <v>St Denys Primary School</v>
          </cell>
          <cell r="G5649" t="str">
            <v>Maintained</v>
          </cell>
          <cell r="H5649" t="str">
            <v>Foundation school</v>
          </cell>
          <cell r="I5649">
            <v>16599</v>
          </cell>
          <cell r="J5649">
            <v>27120.6</v>
          </cell>
        </row>
        <row r="5650">
          <cell r="B5650">
            <v>8522424</v>
          </cell>
          <cell r="C5650">
            <v>852</v>
          </cell>
          <cell r="D5650" t="str">
            <v>Southampton</v>
          </cell>
          <cell r="E5650">
            <v>2424</v>
          </cell>
          <cell r="F5650" t="str">
            <v>St John's Primary and Nursery School</v>
          </cell>
          <cell r="G5650" t="str">
            <v>Maintained</v>
          </cell>
          <cell r="H5650" t="str">
            <v>Foundation school</v>
          </cell>
          <cell r="I5650">
            <v>34364</v>
          </cell>
          <cell r="J5650">
            <v>55130.399999999994</v>
          </cell>
        </row>
        <row r="5651">
          <cell r="B5651">
            <v>8522428</v>
          </cell>
          <cell r="C5651">
            <v>852</v>
          </cell>
          <cell r="D5651" t="str">
            <v>Southampton</v>
          </cell>
          <cell r="E5651">
            <v>2428</v>
          </cell>
          <cell r="F5651" t="str">
            <v>St Monica Primary School</v>
          </cell>
          <cell r="G5651" t="str">
            <v>Maintained</v>
          </cell>
          <cell r="H5651" t="str">
            <v>Community school</v>
          </cell>
          <cell r="I5651">
            <v>37217</v>
          </cell>
          <cell r="J5651">
            <v>43348.5</v>
          </cell>
        </row>
        <row r="5652">
          <cell r="B5652">
            <v>8522431</v>
          </cell>
          <cell r="C5652">
            <v>852</v>
          </cell>
          <cell r="D5652" t="str">
            <v>Southampton</v>
          </cell>
          <cell r="E5652">
            <v>2431</v>
          </cell>
          <cell r="F5652" t="str">
            <v>Swaythling Primary School</v>
          </cell>
          <cell r="G5652" t="str">
            <v>Maintained</v>
          </cell>
          <cell r="H5652" t="str">
            <v>Foundation school</v>
          </cell>
          <cell r="I5652">
            <v>17247</v>
          </cell>
          <cell r="J5652">
            <v>26898.3</v>
          </cell>
        </row>
        <row r="5653">
          <cell r="B5653">
            <v>8522440</v>
          </cell>
          <cell r="C5653">
            <v>852</v>
          </cell>
          <cell r="D5653" t="str">
            <v>Southampton</v>
          </cell>
          <cell r="E5653">
            <v>2440</v>
          </cell>
          <cell r="F5653" t="str">
            <v>Banister Primary School</v>
          </cell>
          <cell r="G5653" t="str">
            <v>Maintained</v>
          </cell>
          <cell r="H5653" t="str">
            <v>Foundation school</v>
          </cell>
          <cell r="I5653">
            <v>32679</v>
          </cell>
          <cell r="J5653">
            <v>53574.299999999996</v>
          </cell>
        </row>
        <row r="5654">
          <cell r="B5654">
            <v>8522441</v>
          </cell>
          <cell r="C5654">
            <v>852</v>
          </cell>
          <cell r="D5654" t="str">
            <v>Southampton</v>
          </cell>
          <cell r="E5654">
            <v>2441</v>
          </cell>
          <cell r="F5654" t="str">
            <v>Mansbridge Primary School</v>
          </cell>
          <cell r="G5654" t="str">
            <v>Maintained</v>
          </cell>
          <cell r="H5654" t="str">
            <v>Foundation school</v>
          </cell>
          <cell r="I5654">
            <v>12838</v>
          </cell>
          <cell r="J5654">
            <v>24675.3</v>
          </cell>
        </row>
        <row r="5655">
          <cell r="B5655">
            <v>8522448</v>
          </cell>
          <cell r="C5655">
            <v>852</v>
          </cell>
          <cell r="D5655" t="str">
            <v>Southampton</v>
          </cell>
          <cell r="E5655">
            <v>2448</v>
          </cell>
          <cell r="F5655" t="str">
            <v>Redbridge Primary School</v>
          </cell>
          <cell r="G5655" t="str">
            <v>Maintained</v>
          </cell>
          <cell r="H5655" t="str">
            <v>Community school</v>
          </cell>
          <cell r="I5655">
            <v>8689</v>
          </cell>
          <cell r="J5655">
            <v>12226.499999999998</v>
          </cell>
        </row>
        <row r="5656">
          <cell r="B5656">
            <v>8522455</v>
          </cell>
          <cell r="C5656">
            <v>852</v>
          </cell>
          <cell r="D5656" t="str">
            <v>Southampton</v>
          </cell>
          <cell r="E5656">
            <v>2455</v>
          </cell>
          <cell r="F5656" t="str">
            <v>Moorlands Primary School</v>
          </cell>
          <cell r="G5656" t="str">
            <v>Maintained</v>
          </cell>
          <cell r="H5656" t="str">
            <v>Foundation school</v>
          </cell>
          <cell r="I5656">
            <v>32030</v>
          </cell>
          <cell r="J5656">
            <v>46016.1</v>
          </cell>
        </row>
        <row r="5657">
          <cell r="B5657">
            <v>8502470</v>
          </cell>
          <cell r="C5657">
            <v>850</v>
          </cell>
          <cell r="D5657" t="str">
            <v>Hampshire</v>
          </cell>
          <cell r="E5657">
            <v>2470</v>
          </cell>
          <cell r="F5657" t="str">
            <v>Hatch Warren Infant School</v>
          </cell>
          <cell r="G5657" t="str">
            <v>Maintained</v>
          </cell>
          <cell r="H5657" t="str">
            <v>Community school</v>
          </cell>
          <cell r="I5657">
            <v>48888</v>
          </cell>
          <cell r="J5657">
            <v>82695.599999999991</v>
          </cell>
        </row>
        <row r="5658">
          <cell r="B5658">
            <v>8522471</v>
          </cell>
          <cell r="C5658">
            <v>852</v>
          </cell>
          <cell r="D5658" t="str">
            <v>Southampton</v>
          </cell>
          <cell r="E5658">
            <v>2471</v>
          </cell>
          <cell r="F5658" t="str">
            <v>Oakwood Primary School</v>
          </cell>
          <cell r="G5658" t="str">
            <v>Maintained</v>
          </cell>
          <cell r="H5658" t="str">
            <v>Community school</v>
          </cell>
          <cell r="I5658">
            <v>34624</v>
          </cell>
          <cell r="J5658">
            <v>56686.499999999993</v>
          </cell>
        </row>
        <row r="5659">
          <cell r="B5659">
            <v>8502511</v>
          </cell>
          <cell r="C5659">
            <v>850</v>
          </cell>
          <cell r="D5659" t="str">
            <v>Hampshire</v>
          </cell>
          <cell r="E5659">
            <v>2511</v>
          </cell>
          <cell r="F5659" t="str">
            <v>Cove Infant School</v>
          </cell>
          <cell r="G5659" t="str">
            <v>Maintained</v>
          </cell>
          <cell r="H5659" t="str">
            <v>Community school</v>
          </cell>
          <cell r="I5659">
            <v>35013</v>
          </cell>
          <cell r="J5659">
            <v>56908.799999999996</v>
          </cell>
        </row>
        <row r="5660">
          <cell r="B5660">
            <v>8502512</v>
          </cell>
          <cell r="C5660">
            <v>850</v>
          </cell>
          <cell r="D5660" t="str">
            <v>Hampshire</v>
          </cell>
          <cell r="E5660">
            <v>2512</v>
          </cell>
          <cell r="F5660" t="str">
            <v>Tower Hill Primary School</v>
          </cell>
          <cell r="G5660" t="str">
            <v>Maintained</v>
          </cell>
          <cell r="H5660" t="str">
            <v>Community school</v>
          </cell>
          <cell r="I5660">
            <v>33975</v>
          </cell>
          <cell r="J5660">
            <v>53351.999999999993</v>
          </cell>
        </row>
        <row r="5661">
          <cell r="B5661">
            <v>8502516</v>
          </cell>
          <cell r="C5661">
            <v>850</v>
          </cell>
          <cell r="D5661" t="str">
            <v>Hampshire</v>
          </cell>
          <cell r="E5661">
            <v>2516</v>
          </cell>
          <cell r="F5661" t="str">
            <v>Marlborough Infant School</v>
          </cell>
          <cell r="G5661" t="str">
            <v>Maintained</v>
          </cell>
          <cell r="H5661" t="str">
            <v>Community school</v>
          </cell>
          <cell r="I5661">
            <v>16210</v>
          </cell>
          <cell r="J5661">
            <v>22674.6</v>
          </cell>
        </row>
        <row r="5662">
          <cell r="B5662">
            <v>8502517</v>
          </cell>
          <cell r="C5662">
            <v>850</v>
          </cell>
          <cell r="D5662" t="str">
            <v>Hampshire</v>
          </cell>
          <cell r="E5662">
            <v>2517</v>
          </cell>
          <cell r="F5662" t="str">
            <v>South Farnborough Infant School</v>
          </cell>
          <cell r="G5662" t="str">
            <v>Maintained</v>
          </cell>
          <cell r="H5662" t="str">
            <v>Community school</v>
          </cell>
          <cell r="I5662">
            <v>69377</v>
          </cell>
          <cell r="J5662">
            <v>116262.9</v>
          </cell>
        </row>
        <row r="5663">
          <cell r="B5663">
            <v>8502519</v>
          </cell>
          <cell r="C5663">
            <v>850</v>
          </cell>
          <cell r="D5663" t="str">
            <v>Hampshire</v>
          </cell>
          <cell r="E5663">
            <v>2519</v>
          </cell>
          <cell r="F5663" t="str">
            <v>North Farnborough Infant School</v>
          </cell>
          <cell r="G5663" t="str">
            <v>Maintained</v>
          </cell>
          <cell r="H5663" t="str">
            <v>Community school</v>
          </cell>
          <cell r="I5663">
            <v>37866</v>
          </cell>
          <cell r="J5663">
            <v>60020.999999999993</v>
          </cell>
        </row>
        <row r="5664">
          <cell r="B5664">
            <v>8502524</v>
          </cell>
          <cell r="C5664">
            <v>850</v>
          </cell>
          <cell r="D5664" t="str">
            <v>Hampshire</v>
          </cell>
          <cell r="E5664">
            <v>2524</v>
          </cell>
          <cell r="F5664" t="str">
            <v>Manor Infant School</v>
          </cell>
          <cell r="G5664" t="str">
            <v>Maintained</v>
          </cell>
          <cell r="H5664" t="str">
            <v>Community school</v>
          </cell>
          <cell r="I5664">
            <v>38384</v>
          </cell>
          <cell r="J5664">
            <v>53574.299999999996</v>
          </cell>
        </row>
        <row r="5665">
          <cell r="B5665">
            <v>8502526</v>
          </cell>
          <cell r="C5665">
            <v>850</v>
          </cell>
          <cell r="D5665" t="str">
            <v>Hampshire</v>
          </cell>
          <cell r="E5665">
            <v>2526</v>
          </cell>
          <cell r="F5665" t="str">
            <v>Talavera Infant School</v>
          </cell>
          <cell r="G5665" t="str">
            <v>Maintained</v>
          </cell>
          <cell r="H5665" t="str">
            <v>Community school</v>
          </cell>
          <cell r="I5665">
            <v>60948</v>
          </cell>
          <cell r="J5665">
            <v>105147.9</v>
          </cell>
        </row>
        <row r="5666">
          <cell r="B5666">
            <v>8502530</v>
          </cell>
          <cell r="C5666">
            <v>850</v>
          </cell>
          <cell r="D5666" t="str">
            <v>Hampshire</v>
          </cell>
          <cell r="E5666">
            <v>2530</v>
          </cell>
          <cell r="F5666" t="str">
            <v>Parsonage Farm Nursery and Infant School</v>
          </cell>
          <cell r="G5666" t="str">
            <v>Maintained</v>
          </cell>
          <cell r="H5666" t="str">
            <v>Community school</v>
          </cell>
          <cell r="I5666">
            <v>33457</v>
          </cell>
          <cell r="J5666">
            <v>58242.6</v>
          </cell>
        </row>
        <row r="5667">
          <cell r="B5667">
            <v>8502534</v>
          </cell>
          <cell r="C5667">
            <v>850</v>
          </cell>
          <cell r="D5667" t="str">
            <v>Hampshire</v>
          </cell>
          <cell r="E5667">
            <v>2534</v>
          </cell>
          <cell r="F5667" t="str">
            <v>Pinewood Infant School</v>
          </cell>
          <cell r="G5667" t="str">
            <v>Maintained</v>
          </cell>
          <cell r="H5667" t="str">
            <v>Community school</v>
          </cell>
          <cell r="I5667">
            <v>22305</v>
          </cell>
          <cell r="J5667">
            <v>37568.699999999997</v>
          </cell>
        </row>
        <row r="5668">
          <cell r="B5668">
            <v>8502607</v>
          </cell>
          <cell r="C5668">
            <v>850</v>
          </cell>
          <cell r="D5668" t="str">
            <v>Hampshire</v>
          </cell>
          <cell r="E5668">
            <v>2607</v>
          </cell>
          <cell r="F5668" t="str">
            <v>Elson Infant School</v>
          </cell>
          <cell r="G5668" t="str">
            <v>Maintained</v>
          </cell>
          <cell r="H5668" t="str">
            <v>Community school</v>
          </cell>
          <cell r="I5668">
            <v>47073</v>
          </cell>
          <cell r="J5668">
            <v>74470.5</v>
          </cell>
        </row>
        <row r="5669">
          <cell r="B5669">
            <v>8502612</v>
          </cell>
          <cell r="C5669">
            <v>850</v>
          </cell>
          <cell r="D5669" t="str">
            <v>Hampshire</v>
          </cell>
          <cell r="E5669">
            <v>2612</v>
          </cell>
          <cell r="F5669" t="str">
            <v>Haselworth Primary School</v>
          </cell>
          <cell r="G5669" t="str">
            <v>Maintained</v>
          </cell>
          <cell r="H5669" t="str">
            <v>Community school</v>
          </cell>
          <cell r="I5669">
            <v>9337</v>
          </cell>
          <cell r="J5669">
            <v>14449.499999999998</v>
          </cell>
        </row>
        <row r="5670">
          <cell r="B5670">
            <v>8502613</v>
          </cell>
          <cell r="C5670">
            <v>850</v>
          </cell>
          <cell r="D5670" t="str">
            <v>Hampshire</v>
          </cell>
          <cell r="E5670">
            <v>2613</v>
          </cell>
          <cell r="F5670" t="str">
            <v>Woodcot Primary School</v>
          </cell>
          <cell r="G5670" t="str">
            <v>Maintained</v>
          </cell>
          <cell r="H5670" t="str">
            <v>Community school</v>
          </cell>
          <cell r="I5670">
            <v>12709</v>
          </cell>
          <cell r="J5670">
            <v>18895.5</v>
          </cell>
        </row>
        <row r="5671">
          <cell r="B5671">
            <v>8502617</v>
          </cell>
          <cell r="C5671">
            <v>850</v>
          </cell>
          <cell r="D5671" t="str">
            <v>Hampshire</v>
          </cell>
          <cell r="E5671">
            <v>2617</v>
          </cell>
          <cell r="F5671" t="str">
            <v>Rowner Infant School</v>
          </cell>
          <cell r="G5671" t="str">
            <v>Maintained</v>
          </cell>
          <cell r="H5671" t="str">
            <v>Community school</v>
          </cell>
          <cell r="I5671">
            <v>22823</v>
          </cell>
          <cell r="J5671">
            <v>33345</v>
          </cell>
        </row>
        <row r="5672">
          <cell r="B5672">
            <v>8502618</v>
          </cell>
          <cell r="C5672">
            <v>850</v>
          </cell>
          <cell r="D5672" t="str">
            <v>Hampshire</v>
          </cell>
          <cell r="E5672">
            <v>2618</v>
          </cell>
          <cell r="F5672" t="str">
            <v>Alverstoke Community Infant School</v>
          </cell>
          <cell r="G5672" t="str">
            <v>Maintained</v>
          </cell>
          <cell r="H5672" t="str">
            <v>Community school</v>
          </cell>
          <cell r="I5672">
            <v>42145</v>
          </cell>
          <cell r="J5672">
            <v>69802.2</v>
          </cell>
        </row>
        <row r="5673">
          <cell r="B5673">
            <v>8502620</v>
          </cell>
          <cell r="C5673">
            <v>850</v>
          </cell>
          <cell r="D5673" t="str">
            <v>Hampshire</v>
          </cell>
          <cell r="E5673">
            <v>2620</v>
          </cell>
          <cell r="F5673" t="str">
            <v>Grange Infant School</v>
          </cell>
          <cell r="G5673" t="str">
            <v>Maintained</v>
          </cell>
          <cell r="H5673" t="str">
            <v>Community school</v>
          </cell>
          <cell r="I5673">
            <v>35013</v>
          </cell>
          <cell r="J5673">
            <v>48461.399999999994</v>
          </cell>
        </row>
        <row r="5674">
          <cell r="B5674">
            <v>8502622</v>
          </cell>
          <cell r="C5674">
            <v>850</v>
          </cell>
          <cell r="D5674" t="str">
            <v>Hampshire</v>
          </cell>
          <cell r="E5674">
            <v>2622</v>
          </cell>
          <cell r="F5674" t="str">
            <v>Peel Common Infant School and Nursery Unit</v>
          </cell>
          <cell r="G5674" t="str">
            <v>Maintained</v>
          </cell>
          <cell r="H5674" t="str">
            <v>Community school</v>
          </cell>
          <cell r="I5674">
            <v>27751</v>
          </cell>
          <cell r="J5674">
            <v>42237</v>
          </cell>
        </row>
        <row r="5675">
          <cell r="B5675">
            <v>8502623</v>
          </cell>
          <cell r="C5675">
            <v>850</v>
          </cell>
          <cell r="D5675" t="str">
            <v>Hampshire</v>
          </cell>
          <cell r="E5675">
            <v>2623</v>
          </cell>
          <cell r="F5675" t="str">
            <v>Alver Valley Infant and Nursery School</v>
          </cell>
          <cell r="G5675" t="str">
            <v>Maintained</v>
          </cell>
          <cell r="H5675" t="str">
            <v>Community school</v>
          </cell>
          <cell r="I5675">
            <v>20878</v>
          </cell>
          <cell r="J5675">
            <v>30677.399999999998</v>
          </cell>
        </row>
        <row r="5676">
          <cell r="B5676">
            <v>8502625</v>
          </cell>
          <cell r="C5676">
            <v>850</v>
          </cell>
          <cell r="D5676" t="str">
            <v>Hampshire</v>
          </cell>
          <cell r="E5676">
            <v>2625</v>
          </cell>
          <cell r="F5676" t="str">
            <v>Gomer Infant School</v>
          </cell>
          <cell r="G5676" t="str">
            <v>Maintained</v>
          </cell>
          <cell r="H5676" t="str">
            <v>Community school</v>
          </cell>
          <cell r="I5676">
            <v>36569</v>
          </cell>
          <cell r="J5676">
            <v>61132.499999999993</v>
          </cell>
        </row>
        <row r="5677">
          <cell r="B5677">
            <v>8502627</v>
          </cell>
          <cell r="C5677">
            <v>850</v>
          </cell>
          <cell r="D5677" t="str">
            <v>Hampshire</v>
          </cell>
          <cell r="E5677">
            <v>2627</v>
          </cell>
          <cell r="F5677" t="str">
            <v>Brockhurst Primary School</v>
          </cell>
          <cell r="G5677" t="str">
            <v>Maintained</v>
          </cell>
          <cell r="H5677" t="str">
            <v>Community school</v>
          </cell>
          <cell r="I5677">
            <v>28270</v>
          </cell>
          <cell r="J5677">
            <v>45126.899999999994</v>
          </cell>
        </row>
        <row r="5678">
          <cell r="B5678">
            <v>8502630</v>
          </cell>
          <cell r="C5678">
            <v>850</v>
          </cell>
          <cell r="D5678" t="str">
            <v>Hampshire</v>
          </cell>
          <cell r="E5678">
            <v>2630</v>
          </cell>
          <cell r="F5678" t="str">
            <v>Lee-On-the-Solent Infant and Nursery School</v>
          </cell>
          <cell r="G5678" t="str">
            <v>Maintained</v>
          </cell>
          <cell r="H5678" t="str">
            <v>Community school</v>
          </cell>
          <cell r="I5678">
            <v>57317</v>
          </cell>
          <cell r="J5678">
            <v>92921.4</v>
          </cell>
        </row>
        <row r="5679">
          <cell r="B5679">
            <v>8512637</v>
          </cell>
          <cell r="C5679">
            <v>851</v>
          </cell>
          <cell r="D5679" t="str">
            <v>Portsmouth</v>
          </cell>
          <cell r="E5679">
            <v>2637</v>
          </cell>
          <cell r="F5679" t="str">
            <v>Bramble Infant School and Nursery</v>
          </cell>
          <cell r="G5679" t="str">
            <v>Maintained</v>
          </cell>
          <cell r="H5679" t="str">
            <v>Community school</v>
          </cell>
          <cell r="I5679">
            <v>27492</v>
          </cell>
          <cell r="J5679">
            <v>49795.199999999997</v>
          </cell>
        </row>
        <row r="5680">
          <cell r="B5680">
            <v>8512648</v>
          </cell>
          <cell r="C5680">
            <v>851</v>
          </cell>
          <cell r="D5680" t="str">
            <v>Portsmouth</v>
          </cell>
          <cell r="E5680">
            <v>2648</v>
          </cell>
          <cell r="F5680" t="str">
            <v>Devonshire Infant School</v>
          </cell>
          <cell r="G5680" t="str">
            <v>Maintained</v>
          </cell>
          <cell r="H5680" t="str">
            <v>Community school</v>
          </cell>
          <cell r="I5680">
            <v>34883</v>
          </cell>
          <cell r="J5680">
            <v>63577.799999999996</v>
          </cell>
        </row>
        <row r="5681">
          <cell r="B5681">
            <v>8512665</v>
          </cell>
          <cell r="C5681">
            <v>851</v>
          </cell>
          <cell r="D5681" t="str">
            <v>Portsmouth</v>
          </cell>
          <cell r="E5681">
            <v>2665</v>
          </cell>
          <cell r="F5681" t="str">
            <v>Cumberland Infant School</v>
          </cell>
          <cell r="G5681" t="str">
            <v>Maintained</v>
          </cell>
          <cell r="H5681" t="str">
            <v>Community school</v>
          </cell>
          <cell r="I5681">
            <v>32419</v>
          </cell>
          <cell r="J5681">
            <v>52462.799999999996</v>
          </cell>
        </row>
        <row r="5682">
          <cell r="B5682">
            <v>8512673</v>
          </cell>
          <cell r="C5682">
            <v>851</v>
          </cell>
          <cell r="D5682" t="str">
            <v>Portsmouth</v>
          </cell>
          <cell r="E5682">
            <v>2673</v>
          </cell>
          <cell r="F5682" t="str">
            <v>Medina Primary School</v>
          </cell>
          <cell r="G5682" t="str">
            <v>Maintained</v>
          </cell>
          <cell r="H5682" t="str">
            <v>Community school</v>
          </cell>
          <cell r="I5682">
            <v>18285</v>
          </cell>
          <cell r="J5682">
            <v>24675.3</v>
          </cell>
        </row>
        <row r="5683">
          <cell r="B5683">
            <v>8512680</v>
          </cell>
          <cell r="C5683">
            <v>851</v>
          </cell>
          <cell r="D5683" t="str">
            <v>Portsmouth</v>
          </cell>
          <cell r="E5683">
            <v>2680</v>
          </cell>
          <cell r="F5683" t="str">
            <v>Southsea Infant School</v>
          </cell>
          <cell r="G5683" t="str">
            <v>Maintained</v>
          </cell>
          <cell r="H5683" t="str">
            <v>Community school</v>
          </cell>
          <cell r="I5683">
            <v>26714</v>
          </cell>
          <cell r="J5683">
            <v>41570.1</v>
          </cell>
        </row>
        <row r="5684">
          <cell r="B5684">
            <v>8512689</v>
          </cell>
          <cell r="C5684">
            <v>851</v>
          </cell>
          <cell r="D5684" t="str">
            <v>Portsmouth</v>
          </cell>
          <cell r="E5684">
            <v>2689</v>
          </cell>
          <cell r="F5684" t="str">
            <v>Cottage Grove Primary School</v>
          </cell>
          <cell r="G5684" t="str">
            <v>Maintained</v>
          </cell>
          <cell r="H5684" t="str">
            <v>Community school</v>
          </cell>
          <cell r="I5684">
            <v>27881</v>
          </cell>
          <cell r="J5684">
            <v>42459.299999999996</v>
          </cell>
        </row>
        <row r="5685">
          <cell r="B5685">
            <v>8502717</v>
          </cell>
          <cell r="C5685">
            <v>850</v>
          </cell>
          <cell r="D5685" t="str">
            <v>Hampshire</v>
          </cell>
          <cell r="E5685">
            <v>2717</v>
          </cell>
          <cell r="F5685" t="str">
            <v>Orchard Lea Infant School</v>
          </cell>
          <cell r="G5685" t="str">
            <v>Maintained</v>
          </cell>
          <cell r="H5685" t="str">
            <v>Community school</v>
          </cell>
          <cell r="I5685">
            <v>32290</v>
          </cell>
          <cell r="J5685">
            <v>50906.7</v>
          </cell>
        </row>
        <row r="5686">
          <cell r="B5686">
            <v>8512719</v>
          </cell>
          <cell r="C5686">
            <v>851</v>
          </cell>
          <cell r="D5686" t="str">
            <v>Portsmouth</v>
          </cell>
          <cell r="E5686">
            <v>2719</v>
          </cell>
          <cell r="F5686" t="str">
            <v>Manor Infant School</v>
          </cell>
          <cell r="G5686" t="str">
            <v>Maintained</v>
          </cell>
          <cell r="H5686" t="str">
            <v>Community school</v>
          </cell>
          <cell r="I5686">
            <v>24250</v>
          </cell>
          <cell r="J5686">
            <v>43126.2</v>
          </cell>
        </row>
        <row r="5687">
          <cell r="B5687">
            <v>8502723</v>
          </cell>
          <cell r="C5687">
            <v>850</v>
          </cell>
          <cell r="D5687" t="str">
            <v>Hampshire</v>
          </cell>
          <cell r="E5687">
            <v>2723</v>
          </cell>
          <cell r="F5687" t="str">
            <v>Hook Infant School</v>
          </cell>
          <cell r="G5687" t="str">
            <v>Maintained</v>
          </cell>
          <cell r="H5687" t="str">
            <v>Community school</v>
          </cell>
          <cell r="I5687">
            <v>79232</v>
          </cell>
          <cell r="J5687">
            <v>136269.9</v>
          </cell>
        </row>
        <row r="5688">
          <cell r="B5688">
            <v>8502725</v>
          </cell>
          <cell r="C5688">
            <v>850</v>
          </cell>
          <cell r="D5688" t="str">
            <v>Hampshire</v>
          </cell>
          <cell r="E5688">
            <v>2725</v>
          </cell>
          <cell r="F5688" t="str">
            <v>King's Furlong Infant School and Nursery</v>
          </cell>
          <cell r="G5688" t="str">
            <v>Maintained</v>
          </cell>
          <cell r="H5688" t="str">
            <v>Community school</v>
          </cell>
          <cell r="I5688">
            <v>33846</v>
          </cell>
          <cell r="J5688">
            <v>41792.399999999994</v>
          </cell>
        </row>
        <row r="5689">
          <cell r="B5689">
            <v>8502727</v>
          </cell>
          <cell r="C5689">
            <v>850</v>
          </cell>
          <cell r="D5689" t="str">
            <v>Hampshire</v>
          </cell>
          <cell r="E5689">
            <v>2727</v>
          </cell>
          <cell r="F5689" t="str">
            <v>Fairfields Primary School</v>
          </cell>
          <cell r="G5689" t="str">
            <v>Maintained</v>
          </cell>
          <cell r="H5689" t="str">
            <v>Community school</v>
          </cell>
          <cell r="I5689">
            <v>31512</v>
          </cell>
          <cell r="J5689">
            <v>58687.199999999997</v>
          </cell>
        </row>
        <row r="5690">
          <cell r="B5690">
            <v>8502728</v>
          </cell>
          <cell r="C5690">
            <v>850</v>
          </cell>
          <cell r="D5690" t="str">
            <v>Hampshire</v>
          </cell>
          <cell r="E5690">
            <v>2728</v>
          </cell>
          <cell r="F5690" t="str">
            <v>Park Primary School</v>
          </cell>
          <cell r="G5690" t="str">
            <v>Maintained</v>
          </cell>
          <cell r="H5690" t="str">
            <v>Community school</v>
          </cell>
          <cell r="I5690">
            <v>14394</v>
          </cell>
          <cell r="J5690">
            <v>20673.899999999998</v>
          </cell>
        </row>
        <row r="5691">
          <cell r="B5691">
            <v>8502729</v>
          </cell>
          <cell r="C5691">
            <v>850</v>
          </cell>
          <cell r="D5691" t="str">
            <v>Hampshire</v>
          </cell>
          <cell r="E5691">
            <v>2729</v>
          </cell>
          <cell r="F5691" t="str">
            <v>Alderwood School</v>
          </cell>
          <cell r="G5691" t="str">
            <v>Maintained</v>
          </cell>
          <cell r="H5691" t="str">
            <v>Community school</v>
          </cell>
          <cell r="I5691">
            <v>51222</v>
          </cell>
          <cell r="J5691">
            <v>70469.099999999991</v>
          </cell>
        </row>
        <row r="5692">
          <cell r="B5692">
            <v>8502732</v>
          </cell>
          <cell r="C5692">
            <v>850</v>
          </cell>
          <cell r="D5692" t="str">
            <v>Hampshire</v>
          </cell>
          <cell r="E5692">
            <v>2732</v>
          </cell>
          <cell r="F5692" t="str">
            <v>Park View Primary School</v>
          </cell>
          <cell r="G5692" t="str">
            <v>Maintained</v>
          </cell>
          <cell r="H5692" t="str">
            <v>Community school</v>
          </cell>
          <cell r="I5692">
            <v>17507</v>
          </cell>
          <cell r="J5692">
            <v>23786.1</v>
          </cell>
        </row>
        <row r="5693">
          <cell r="B5693">
            <v>8502736</v>
          </cell>
          <cell r="C5693">
            <v>850</v>
          </cell>
          <cell r="D5693" t="str">
            <v>Hampshire</v>
          </cell>
          <cell r="E5693">
            <v>2736</v>
          </cell>
          <cell r="F5693" t="str">
            <v>Harestock Primary School</v>
          </cell>
          <cell r="G5693" t="str">
            <v>Maintained</v>
          </cell>
          <cell r="H5693" t="str">
            <v>Community school</v>
          </cell>
          <cell r="I5693">
            <v>19841</v>
          </cell>
          <cell r="J5693">
            <v>31788.899999999998</v>
          </cell>
        </row>
        <row r="5694">
          <cell r="B5694">
            <v>8502737</v>
          </cell>
          <cell r="C5694">
            <v>850</v>
          </cell>
          <cell r="D5694" t="str">
            <v>Hampshire</v>
          </cell>
          <cell r="E5694">
            <v>2737</v>
          </cell>
          <cell r="F5694" t="str">
            <v>Weeke Primary School</v>
          </cell>
          <cell r="G5694" t="str">
            <v>Maintained</v>
          </cell>
          <cell r="H5694" t="str">
            <v>Community school</v>
          </cell>
          <cell r="I5694">
            <v>37347</v>
          </cell>
          <cell r="J5694">
            <v>65356.2</v>
          </cell>
        </row>
        <row r="5695">
          <cell r="B5695">
            <v>8502739</v>
          </cell>
          <cell r="C5695">
            <v>850</v>
          </cell>
          <cell r="D5695" t="str">
            <v>Hampshire</v>
          </cell>
          <cell r="E5695">
            <v>2739</v>
          </cell>
          <cell r="F5695" t="str">
            <v>Hazel Wood Infant School</v>
          </cell>
          <cell r="G5695" t="str">
            <v>Maintained</v>
          </cell>
          <cell r="H5695" t="str">
            <v>Community school</v>
          </cell>
          <cell r="I5695">
            <v>46813</v>
          </cell>
          <cell r="J5695">
            <v>75582</v>
          </cell>
        </row>
        <row r="5696">
          <cell r="B5696">
            <v>8502742</v>
          </cell>
          <cell r="C5696">
            <v>850</v>
          </cell>
          <cell r="D5696" t="str">
            <v>Hampshire</v>
          </cell>
          <cell r="E5696">
            <v>2742</v>
          </cell>
          <cell r="F5696" t="str">
            <v>Southwood Infant School</v>
          </cell>
          <cell r="G5696" t="str">
            <v>Maintained</v>
          </cell>
          <cell r="H5696" t="str">
            <v>Community school</v>
          </cell>
          <cell r="I5696">
            <v>34105</v>
          </cell>
          <cell r="J5696">
            <v>59354.1</v>
          </cell>
        </row>
        <row r="5697">
          <cell r="B5697">
            <v>8502750</v>
          </cell>
          <cell r="C5697">
            <v>850</v>
          </cell>
          <cell r="D5697" t="str">
            <v>Hampshire</v>
          </cell>
          <cell r="E5697">
            <v>2750</v>
          </cell>
          <cell r="F5697" t="str">
            <v>Queen's Inclosure Primary School</v>
          </cell>
          <cell r="G5697" t="str">
            <v>Maintained</v>
          </cell>
          <cell r="H5697" t="str">
            <v>Community school</v>
          </cell>
          <cell r="I5697">
            <v>43571</v>
          </cell>
          <cell r="J5697">
            <v>71802.899999999994</v>
          </cell>
        </row>
        <row r="5698">
          <cell r="B5698">
            <v>8502752</v>
          </cell>
          <cell r="C5698">
            <v>850</v>
          </cell>
          <cell r="D5698" t="str">
            <v>Hampshire</v>
          </cell>
          <cell r="E5698">
            <v>2752</v>
          </cell>
          <cell r="F5698" t="str">
            <v>Berrywood Primary School</v>
          </cell>
          <cell r="G5698" t="str">
            <v>Maintained</v>
          </cell>
          <cell r="H5698" t="str">
            <v>Community school</v>
          </cell>
          <cell r="I5698">
            <v>50963</v>
          </cell>
          <cell r="J5698">
            <v>78471.899999999994</v>
          </cell>
        </row>
        <row r="5699">
          <cell r="B5699">
            <v>8502753</v>
          </cell>
          <cell r="C5699">
            <v>850</v>
          </cell>
          <cell r="D5699" t="str">
            <v>Hampshire</v>
          </cell>
          <cell r="E5699">
            <v>2753</v>
          </cell>
          <cell r="F5699" t="str">
            <v>Woodlea Primary School</v>
          </cell>
          <cell r="G5699" t="str">
            <v>Maintained</v>
          </cell>
          <cell r="H5699" t="str">
            <v>Community school</v>
          </cell>
          <cell r="I5699">
            <v>8948</v>
          </cell>
          <cell r="J5699">
            <v>14449.499999999998</v>
          </cell>
        </row>
        <row r="5700">
          <cell r="B5700">
            <v>8522754</v>
          </cell>
          <cell r="C5700">
            <v>852</v>
          </cell>
          <cell r="D5700" t="str">
            <v>Southampton</v>
          </cell>
          <cell r="E5700">
            <v>2754</v>
          </cell>
          <cell r="F5700" t="str">
            <v>Fairisle Infant and Nursery School</v>
          </cell>
          <cell r="G5700" t="str">
            <v>Maintained</v>
          </cell>
          <cell r="H5700" t="str">
            <v>Community school</v>
          </cell>
          <cell r="I5700">
            <v>35531</v>
          </cell>
          <cell r="J5700">
            <v>51573.599999999999</v>
          </cell>
        </row>
        <row r="5701">
          <cell r="B5701">
            <v>8502763</v>
          </cell>
          <cell r="C5701">
            <v>850</v>
          </cell>
          <cell r="D5701" t="str">
            <v>Hampshire</v>
          </cell>
          <cell r="E5701">
            <v>2763</v>
          </cell>
          <cell r="F5701" t="str">
            <v>Nightingale Primary School</v>
          </cell>
          <cell r="G5701" t="str">
            <v>Maintained</v>
          </cell>
          <cell r="H5701" t="str">
            <v>Community school</v>
          </cell>
          <cell r="I5701">
            <v>24639</v>
          </cell>
          <cell r="J5701">
            <v>35790.299999999996</v>
          </cell>
        </row>
        <row r="5702">
          <cell r="B5702">
            <v>8512765</v>
          </cell>
          <cell r="C5702">
            <v>851</v>
          </cell>
          <cell r="D5702" t="str">
            <v>Portsmouth</v>
          </cell>
          <cell r="E5702">
            <v>2765</v>
          </cell>
          <cell r="F5702" t="str">
            <v>Portsdown Primary School</v>
          </cell>
          <cell r="G5702" t="str">
            <v>Maintained</v>
          </cell>
          <cell r="H5702" t="str">
            <v>Community school</v>
          </cell>
          <cell r="I5702">
            <v>14135</v>
          </cell>
          <cell r="J5702">
            <v>24230.699999999997</v>
          </cell>
        </row>
        <row r="5703">
          <cell r="B5703">
            <v>8502767</v>
          </cell>
          <cell r="C5703">
            <v>850</v>
          </cell>
          <cell r="D5703" t="str">
            <v>Hampshire</v>
          </cell>
          <cell r="E5703">
            <v>2767</v>
          </cell>
          <cell r="F5703" t="str">
            <v>Emsworth Primary School</v>
          </cell>
          <cell r="G5703" t="str">
            <v>Maintained</v>
          </cell>
          <cell r="H5703" t="str">
            <v>Community school</v>
          </cell>
          <cell r="I5703">
            <v>30993</v>
          </cell>
          <cell r="J5703">
            <v>53796.6</v>
          </cell>
        </row>
        <row r="5704">
          <cell r="B5704">
            <v>8522769</v>
          </cell>
          <cell r="C5704">
            <v>852</v>
          </cell>
          <cell r="D5704" t="str">
            <v>Southampton</v>
          </cell>
          <cell r="E5704">
            <v>2769</v>
          </cell>
          <cell r="F5704" t="str">
            <v>Foundry Lane Primary School</v>
          </cell>
          <cell r="G5704" t="str">
            <v>Maintained</v>
          </cell>
          <cell r="H5704" t="str">
            <v>Foundation school</v>
          </cell>
          <cell r="I5704">
            <v>44998</v>
          </cell>
          <cell r="J5704">
            <v>79361.099999999991</v>
          </cell>
        </row>
        <row r="5705">
          <cell r="B5705">
            <v>8522770</v>
          </cell>
          <cell r="C5705">
            <v>852</v>
          </cell>
          <cell r="D5705" t="str">
            <v>Southampton</v>
          </cell>
          <cell r="E5705">
            <v>2770</v>
          </cell>
          <cell r="F5705" t="str">
            <v>Shirley Warren Primary &amp; Nursery School</v>
          </cell>
          <cell r="G5705" t="str">
            <v>Maintained</v>
          </cell>
          <cell r="H5705" t="str">
            <v>Community school</v>
          </cell>
          <cell r="I5705">
            <v>26714</v>
          </cell>
          <cell r="J5705">
            <v>40680.899999999994</v>
          </cell>
        </row>
        <row r="5706">
          <cell r="B5706">
            <v>8522771</v>
          </cell>
          <cell r="C5706">
            <v>852</v>
          </cell>
          <cell r="D5706" t="str">
            <v>Southampton</v>
          </cell>
          <cell r="E5706">
            <v>2771</v>
          </cell>
          <cell r="F5706" t="str">
            <v>Mason Moor Primary School</v>
          </cell>
          <cell r="G5706" t="str">
            <v>Maintained</v>
          </cell>
          <cell r="H5706" t="str">
            <v>Community school</v>
          </cell>
          <cell r="I5706">
            <v>9985</v>
          </cell>
          <cell r="J5706">
            <v>16450.199999999997</v>
          </cell>
        </row>
        <row r="5707">
          <cell r="B5707">
            <v>8502774</v>
          </cell>
          <cell r="C5707">
            <v>850</v>
          </cell>
          <cell r="D5707" t="str">
            <v>Hampshire</v>
          </cell>
          <cell r="E5707">
            <v>2774</v>
          </cell>
          <cell r="F5707" t="str">
            <v>Morelands Primary School</v>
          </cell>
          <cell r="G5707" t="str">
            <v>Maintained</v>
          </cell>
          <cell r="H5707" t="str">
            <v>Community school</v>
          </cell>
          <cell r="I5707">
            <v>24768</v>
          </cell>
          <cell r="J5707">
            <v>43348.5</v>
          </cell>
        </row>
        <row r="5708">
          <cell r="B5708">
            <v>8503000</v>
          </cell>
          <cell r="C5708">
            <v>850</v>
          </cell>
          <cell r="D5708" t="str">
            <v>Hampshire</v>
          </cell>
          <cell r="E5708">
            <v>3000</v>
          </cell>
          <cell r="F5708" t="str">
            <v>Abbotts Ann Church of England Primary School</v>
          </cell>
          <cell r="G5708" t="str">
            <v>Maintained</v>
          </cell>
          <cell r="H5708" t="str">
            <v>Voluntary controlled school</v>
          </cell>
          <cell r="I5708">
            <v>8689</v>
          </cell>
          <cell r="J5708">
            <v>16894.8</v>
          </cell>
        </row>
        <row r="5709">
          <cell r="B5709">
            <v>8503001</v>
          </cell>
          <cell r="C5709">
            <v>850</v>
          </cell>
          <cell r="D5709" t="str">
            <v>Hampshire</v>
          </cell>
          <cell r="E5709">
            <v>3001</v>
          </cell>
          <cell r="F5709" t="str">
            <v>Saint Lawrence Church of England Primary School</v>
          </cell>
          <cell r="G5709" t="str">
            <v>Maintained</v>
          </cell>
          <cell r="H5709" t="str">
            <v>Voluntary controlled school</v>
          </cell>
          <cell r="I5709">
            <v>17507</v>
          </cell>
          <cell r="J5709">
            <v>28454.399999999998</v>
          </cell>
        </row>
        <row r="5710">
          <cell r="B5710">
            <v>8503003</v>
          </cell>
          <cell r="C5710">
            <v>850</v>
          </cell>
          <cell r="D5710" t="str">
            <v>Hampshire</v>
          </cell>
          <cell r="E5710">
            <v>3003</v>
          </cell>
          <cell r="F5710" t="str">
            <v>Ampfield Church of England Primary School</v>
          </cell>
          <cell r="G5710" t="str">
            <v>Maintained</v>
          </cell>
          <cell r="H5710" t="str">
            <v>Voluntary controlled school</v>
          </cell>
          <cell r="I5710">
            <v>2464</v>
          </cell>
          <cell r="J5710">
            <v>2667.6</v>
          </cell>
        </row>
        <row r="5711">
          <cell r="B5711">
            <v>8503004</v>
          </cell>
          <cell r="C5711">
            <v>850</v>
          </cell>
          <cell r="D5711" t="str">
            <v>Hampshire</v>
          </cell>
          <cell r="E5711">
            <v>3004</v>
          </cell>
          <cell r="F5711" t="str">
            <v>Andover Church of England Primary School</v>
          </cell>
          <cell r="G5711" t="str">
            <v>Maintained</v>
          </cell>
          <cell r="H5711" t="str">
            <v>Voluntary controlled school</v>
          </cell>
          <cell r="I5711">
            <v>15172</v>
          </cell>
          <cell r="J5711">
            <v>21785.399999999998</v>
          </cell>
        </row>
        <row r="5712">
          <cell r="B5712">
            <v>8503009</v>
          </cell>
          <cell r="C5712">
            <v>850</v>
          </cell>
          <cell r="D5712" t="str">
            <v>Hampshire</v>
          </cell>
          <cell r="E5712">
            <v>3009</v>
          </cell>
          <cell r="F5712" t="str">
            <v>Barton Stacey Church of England Primary School</v>
          </cell>
          <cell r="G5712" t="str">
            <v>Maintained</v>
          </cell>
          <cell r="H5712" t="str">
            <v>Voluntary controlled school</v>
          </cell>
          <cell r="I5712">
            <v>12190</v>
          </cell>
          <cell r="J5712">
            <v>21118.5</v>
          </cell>
        </row>
        <row r="5713">
          <cell r="B5713">
            <v>8503012</v>
          </cell>
          <cell r="C5713">
            <v>850</v>
          </cell>
          <cell r="D5713" t="str">
            <v>Hampshire</v>
          </cell>
          <cell r="E5713">
            <v>3012</v>
          </cell>
          <cell r="F5713" t="str">
            <v>Binsted Church of England Primary School</v>
          </cell>
          <cell r="G5713" t="str">
            <v>Maintained</v>
          </cell>
          <cell r="H5713" t="str">
            <v>Voluntary controlled school</v>
          </cell>
          <cell r="I5713">
            <v>6095</v>
          </cell>
          <cell r="J5713">
            <v>11559.599999999999</v>
          </cell>
        </row>
        <row r="5714">
          <cell r="B5714">
            <v>8503014</v>
          </cell>
          <cell r="C5714">
            <v>850</v>
          </cell>
          <cell r="D5714" t="str">
            <v>Hampshire</v>
          </cell>
          <cell r="E5714">
            <v>3014</v>
          </cell>
          <cell r="F5714" t="str">
            <v>Botley Church of England Controlled Primary School</v>
          </cell>
          <cell r="G5714" t="str">
            <v>Maintained</v>
          </cell>
          <cell r="H5714" t="str">
            <v>Voluntary controlled school</v>
          </cell>
          <cell r="I5714">
            <v>34105</v>
          </cell>
          <cell r="J5714">
            <v>55574.999999999993</v>
          </cell>
        </row>
        <row r="5715">
          <cell r="B5715">
            <v>8503018</v>
          </cell>
          <cell r="C5715">
            <v>850</v>
          </cell>
          <cell r="D5715" t="str">
            <v>Hampshire</v>
          </cell>
          <cell r="E5715">
            <v>3018</v>
          </cell>
          <cell r="F5715" t="str">
            <v>Breamore Church of England Primary School</v>
          </cell>
          <cell r="G5715" t="str">
            <v>Maintained</v>
          </cell>
          <cell r="H5715" t="str">
            <v>Voluntary controlled school</v>
          </cell>
          <cell r="I5715">
            <v>8948</v>
          </cell>
          <cell r="J5715">
            <v>14894.099999999999</v>
          </cell>
        </row>
        <row r="5716">
          <cell r="B5716">
            <v>8503019</v>
          </cell>
          <cell r="C5716">
            <v>850</v>
          </cell>
          <cell r="D5716" t="str">
            <v>Hampshire</v>
          </cell>
          <cell r="E5716">
            <v>3019</v>
          </cell>
          <cell r="F5716" t="str">
            <v>Brockenhurst Church of England Primary School</v>
          </cell>
          <cell r="G5716" t="str">
            <v>Maintained</v>
          </cell>
          <cell r="H5716" t="str">
            <v>Voluntary controlled school</v>
          </cell>
          <cell r="I5716">
            <v>16729</v>
          </cell>
          <cell r="J5716">
            <v>27342.899999999998</v>
          </cell>
        </row>
        <row r="5717">
          <cell r="B5717">
            <v>8503020</v>
          </cell>
          <cell r="C5717">
            <v>850</v>
          </cell>
          <cell r="D5717" t="str">
            <v>Hampshire</v>
          </cell>
          <cell r="E5717">
            <v>3020</v>
          </cell>
          <cell r="F5717" t="str">
            <v>Bursledon Church of England Infant School</v>
          </cell>
          <cell r="G5717" t="str">
            <v>Maintained</v>
          </cell>
          <cell r="H5717" t="str">
            <v>Voluntary controlled school</v>
          </cell>
          <cell r="I5717">
            <v>42923</v>
          </cell>
          <cell r="J5717">
            <v>70246.799999999988</v>
          </cell>
        </row>
        <row r="5718">
          <cell r="B5718">
            <v>8503022</v>
          </cell>
          <cell r="C5718">
            <v>850</v>
          </cell>
          <cell r="D5718" t="str">
            <v>Hampshire</v>
          </cell>
          <cell r="E5718">
            <v>3022</v>
          </cell>
          <cell r="F5718" t="str">
            <v>Bramley Church of England Primary School</v>
          </cell>
          <cell r="G5718" t="str">
            <v>Maintained</v>
          </cell>
          <cell r="H5718" t="str">
            <v>Voluntary controlled school</v>
          </cell>
          <cell r="I5718">
            <v>36439</v>
          </cell>
          <cell r="J5718">
            <v>66245.399999999994</v>
          </cell>
        </row>
        <row r="5719">
          <cell r="B5719">
            <v>8503023</v>
          </cell>
          <cell r="C5719">
            <v>850</v>
          </cell>
          <cell r="D5719" t="str">
            <v>Hampshire</v>
          </cell>
          <cell r="E5719">
            <v>3023</v>
          </cell>
          <cell r="F5719" t="str">
            <v>Bentley Church of England Primary School</v>
          </cell>
          <cell r="G5719" t="str">
            <v>Maintained</v>
          </cell>
          <cell r="H5719" t="str">
            <v>Voluntary controlled school</v>
          </cell>
          <cell r="I5719">
            <v>20100</v>
          </cell>
          <cell r="J5719">
            <v>32678.1</v>
          </cell>
        </row>
        <row r="5720">
          <cell r="B5720">
            <v>8503027</v>
          </cell>
          <cell r="C5720">
            <v>850</v>
          </cell>
          <cell r="D5720" t="str">
            <v>Hampshire</v>
          </cell>
          <cell r="E5720">
            <v>3027</v>
          </cell>
          <cell r="F5720" t="str">
            <v>Catherington Church of England Infant School</v>
          </cell>
          <cell r="G5720" t="str">
            <v>Maintained</v>
          </cell>
          <cell r="H5720" t="str">
            <v>Voluntary controlled school</v>
          </cell>
          <cell r="I5720">
            <v>17377</v>
          </cell>
          <cell r="J5720">
            <v>28009.8</v>
          </cell>
        </row>
        <row r="5721">
          <cell r="B5721">
            <v>8503029</v>
          </cell>
          <cell r="C5721">
            <v>850</v>
          </cell>
          <cell r="D5721" t="str">
            <v>Hampshire</v>
          </cell>
          <cell r="E5721">
            <v>3029</v>
          </cell>
          <cell r="F5721" t="str">
            <v>Chawton Church of England Primary School</v>
          </cell>
          <cell r="G5721" t="str">
            <v>Maintained</v>
          </cell>
          <cell r="H5721" t="str">
            <v>Voluntary controlled school</v>
          </cell>
          <cell r="I5721">
            <v>8948</v>
          </cell>
          <cell r="J5721">
            <v>14227.199999999999</v>
          </cell>
        </row>
        <row r="5722">
          <cell r="B5722">
            <v>8503032</v>
          </cell>
          <cell r="C5722">
            <v>850</v>
          </cell>
          <cell r="D5722" t="str">
            <v>Hampshire</v>
          </cell>
          <cell r="E5722">
            <v>3032</v>
          </cell>
          <cell r="F5722" t="str">
            <v>Copythorne CofE Infant School</v>
          </cell>
          <cell r="G5722" t="str">
            <v>Maintained</v>
          </cell>
          <cell r="H5722" t="str">
            <v>Voluntary controlled school</v>
          </cell>
          <cell r="I5722">
            <v>19841</v>
          </cell>
          <cell r="J5722">
            <v>32233.499999999996</v>
          </cell>
        </row>
        <row r="5723">
          <cell r="B5723">
            <v>8503040</v>
          </cell>
          <cell r="C5723">
            <v>850</v>
          </cell>
          <cell r="D5723" t="str">
            <v>Hampshire</v>
          </cell>
          <cell r="E5723">
            <v>3040</v>
          </cell>
          <cell r="F5723" t="str">
            <v>Durley Church of England Controlled Primary School</v>
          </cell>
          <cell r="G5723" t="str">
            <v>Maintained</v>
          </cell>
          <cell r="H5723" t="str">
            <v>Voluntary controlled school</v>
          </cell>
          <cell r="I5723">
            <v>14005</v>
          </cell>
          <cell r="J5723">
            <v>24452.999999999996</v>
          </cell>
        </row>
        <row r="5724">
          <cell r="B5724">
            <v>8503046</v>
          </cell>
          <cell r="C5724">
            <v>850</v>
          </cell>
          <cell r="D5724" t="str">
            <v>Hampshire</v>
          </cell>
          <cell r="E5724">
            <v>3046</v>
          </cell>
          <cell r="F5724" t="str">
            <v>East Meon Church of England Controlled Primary School</v>
          </cell>
          <cell r="G5724" t="str">
            <v>Maintained</v>
          </cell>
          <cell r="H5724" t="str">
            <v>Voluntary controlled school</v>
          </cell>
          <cell r="I5724">
            <v>7651</v>
          </cell>
          <cell r="J5724">
            <v>14671.8</v>
          </cell>
        </row>
        <row r="5725">
          <cell r="B5725">
            <v>8503050</v>
          </cell>
          <cell r="C5725">
            <v>850</v>
          </cell>
          <cell r="D5725" t="str">
            <v>Hampshire</v>
          </cell>
          <cell r="E5725">
            <v>3050</v>
          </cell>
          <cell r="F5725" t="str">
            <v>Ecchinswell and Sydmonton Church of England Primary School</v>
          </cell>
          <cell r="G5725" t="str">
            <v>Maintained</v>
          </cell>
          <cell r="H5725" t="str">
            <v>Voluntary controlled school</v>
          </cell>
          <cell r="I5725">
            <v>3761</v>
          </cell>
          <cell r="J5725">
            <v>7558.2</v>
          </cell>
        </row>
        <row r="5726">
          <cell r="B5726">
            <v>8503052</v>
          </cell>
          <cell r="C5726">
            <v>850</v>
          </cell>
          <cell r="D5726" t="str">
            <v>Hampshire</v>
          </cell>
          <cell r="E5726">
            <v>3052</v>
          </cell>
          <cell r="F5726" t="str">
            <v>St James Church of England Controlled Primary School</v>
          </cell>
          <cell r="G5726" t="str">
            <v>Maintained</v>
          </cell>
          <cell r="H5726" t="str">
            <v>Voluntary controlled school</v>
          </cell>
          <cell r="I5726">
            <v>21786</v>
          </cell>
          <cell r="J5726">
            <v>32455.8</v>
          </cell>
        </row>
        <row r="5727">
          <cell r="B5727">
            <v>8503061</v>
          </cell>
          <cell r="C5727">
            <v>850</v>
          </cell>
          <cell r="D5727" t="str">
            <v>Hampshire</v>
          </cell>
          <cell r="E5727">
            <v>3061</v>
          </cell>
          <cell r="F5727" t="str">
            <v>Four Marks Church of England Primary School</v>
          </cell>
          <cell r="G5727" t="str">
            <v>Maintained</v>
          </cell>
          <cell r="H5727" t="str">
            <v>Voluntary controlled school</v>
          </cell>
          <cell r="I5727">
            <v>30474</v>
          </cell>
          <cell r="J5727">
            <v>49350.6</v>
          </cell>
        </row>
        <row r="5728">
          <cell r="B5728">
            <v>8503062</v>
          </cell>
          <cell r="C5728">
            <v>850</v>
          </cell>
          <cell r="D5728" t="str">
            <v>Hampshire</v>
          </cell>
          <cell r="E5728">
            <v>3062</v>
          </cell>
          <cell r="F5728" t="str">
            <v>Froxfield Church of England Primary and Pre-School</v>
          </cell>
          <cell r="G5728" t="str">
            <v>Maintained</v>
          </cell>
          <cell r="H5728" t="str">
            <v>Voluntary controlled school</v>
          </cell>
          <cell r="I5728">
            <v>8948</v>
          </cell>
          <cell r="J5728">
            <v>12226.499999999998</v>
          </cell>
        </row>
        <row r="5729">
          <cell r="B5729">
            <v>8503067</v>
          </cell>
          <cell r="C5729">
            <v>850</v>
          </cell>
          <cell r="D5729" t="str">
            <v>Hampshire</v>
          </cell>
          <cell r="E5729">
            <v>3067</v>
          </cell>
          <cell r="F5729" t="str">
            <v>Grayshott Church of England Controlled Primary School</v>
          </cell>
          <cell r="G5729" t="str">
            <v>Maintained</v>
          </cell>
          <cell r="H5729" t="str">
            <v>Voluntary controlled school</v>
          </cell>
          <cell r="I5729">
            <v>17118</v>
          </cell>
          <cell r="J5729">
            <v>28009.8</v>
          </cell>
        </row>
        <row r="5730">
          <cell r="B5730">
            <v>8503082</v>
          </cell>
          <cell r="C5730">
            <v>850</v>
          </cell>
          <cell r="D5730" t="str">
            <v>Hampshire</v>
          </cell>
          <cell r="E5730">
            <v>3082</v>
          </cell>
          <cell r="F5730" t="str">
            <v>Hurstbourne Tarrant Church of England Primary School</v>
          </cell>
          <cell r="G5730" t="str">
            <v>Maintained</v>
          </cell>
          <cell r="H5730" t="str">
            <v>Voluntary controlled school</v>
          </cell>
          <cell r="I5730">
            <v>10634</v>
          </cell>
          <cell r="J5730">
            <v>18228.599999999999</v>
          </cell>
        </row>
        <row r="5731">
          <cell r="B5731">
            <v>8503083</v>
          </cell>
          <cell r="C5731">
            <v>850</v>
          </cell>
          <cell r="D5731" t="str">
            <v>Hampshire</v>
          </cell>
          <cell r="E5731">
            <v>3083</v>
          </cell>
          <cell r="F5731" t="str">
            <v>Hyde Church of England Primary School</v>
          </cell>
          <cell r="G5731" t="str">
            <v>Maintained</v>
          </cell>
          <cell r="H5731" t="str">
            <v>Voluntary controlled school</v>
          </cell>
          <cell r="I5731">
            <v>5447</v>
          </cell>
          <cell r="J5731">
            <v>6002.0999999999995</v>
          </cell>
        </row>
        <row r="5732">
          <cell r="B5732">
            <v>8503088</v>
          </cell>
          <cell r="C5732">
            <v>850</v>
          </cell>
          <cell r="D5732" t="str">
            <v>Hampshire</v>
          </cell>
          <cell r="E5732">
            <v>3088</v>
          </cell>
          <cell r="F5732" t="str">
            <v>Kingsclere Church of England Primary School</v>
          </cell>
          <cell r="G5732" t="str">
            <v>Maintained</v>
          </cell>
          <cell r="H5732" t="str">
            <v>Voluntary controlled school</v>
          </cell>
          <cell r="I5732">
            <v>18414</v>
          </cell>
          <cell r="J5732">
            <v>26675.999999999996</v>
          </cell>
        </row>
        <row r="5733">
          <cell r="B5733">
            <v>8503089</v>
          </cell>
          <cell r="C5733">
            <v>850</v>
          </cell>
          <cell r="D5733" t="str">
            <v>Hampshire</v>
          </cell>
          <cell r="E5733">
            <v>3089</v>
          </cell>
          <cell r="F5733" t="str">
            <v>King's Somborne Church of England Primary School</v>
          </cell>
          <cell r="G5733" t="str">
            <v>Maintained</v>
          </cell>
          <cell r="H5733" t="str">
            <v>Voluntary controlled school</v>
          </cell>
          <cell r="I5733">
            <v>10764</v>
          </cell>
          <cell r="J5733">
            <v>17784</v>
          </cell>
        </row>
        <row r="5734">
          <cell r="B5734">
            <v>8503095</v>
          </cell>
          <cell r="C5734">
            <v>850</v>
          </cell>
          <cell r="D5734" t="str">
            <v>Hampshire</v>
          </cell>
          <cell r="E5734">
            <v>3095</v>
          </cell>
          <cell r="F5734" t="str">
            <v>St John the Baptist Church of England Primary School</v>
          </cell>
          <cell r="G5734" t="str">
            <v>Maintained</v>
          </cell>
          <cell r="H5734" t="str">
            <v>Voluntary controlled school</v>
          </cell>
          <cell r="I5734">
            <v>35531</v>
          </cell>
          <cell r="J5734">
            <v>63355.499999999993</v>
          </cell>
        </row>
        <row r="5735">
          <cell r="B5735">
            <v>8503096</v>
          </cell>
          <cell r="C5735">
            <v>850</v>
          </cell>
          <cell r="D5735" t="str">
            <v>Hampshire</v>
          </cell>
          <cell r="E5735">
            <v>3096</v>
          </cell>
          <cell r="F5735" t="str">
            <v>Long Sutton Church of England Primary School</v>
          </cell>
          <cell r="G5735" t="str">
            <v>Maintained</v>
          </cell>
          <cell r="H5735" t="str">
            <v>Voluntary controlled school</v>
          </cell>
          <cell r="I5735">
            <v>10374</v>
          </cell>
          <cell r="J5735">
            <v>17561.699999999997</v>
          </cell>
        </row>
        <row r="5736">
          <cell r="B5736">
            <v>8503100</v>
          </cell>
          <cell r="C5736">
            <v>850</v>
          </cell>
          <cell r="D5736" t="str">
            <v>Hampshire</v>
          </cell>
          <cell r="E5736">
            <v>3100</v>
          </cell>
          <cell r="F5736" t="str">
            <v>Marchwood Church of England Infant School</v>
          </cell>
          <cell r="G5736" t="str">
            <v>Maintained</v>
          </cell>
          <cell r="H5736" t="str">
            <v>Voluntary controlled school</v>
          </cell>
          <cell r="I5736">
            <v>45257</v>
          </cell>
          <cell r="J5736">
            <v>73803.599999999991</v>
          </cell>
        </row>
        <row r="5737">
          <cell r="B5737">
            <v>8503101</v>
          </cell>
          <cell r="C5737">
            <v>850</v>
          </cell>
          <cell r="D5737" t="str">
            <v>Hampshire</v>
          </cell>
          <cell r="E5737">
            <v>3101</v>
          </cell>
          <cell r="F5737" t="str">
            <v>Medstead Church of England Primary School</v>
          </cell>
          <cell r="G5737" t="str">
            <v>Maintained</v>
          </cell>
          <cell r="H5737" t="str">
            <v>Voluntary controlled school</v>
          </cell>
          <cell r="I5737">
            <v>15691</v>
          </cell>
          <cell r="J5737">
            <v>22896.899999999998</v>
          </cell>
        </row>
        <row r="5738">
          <cell r="B5738">
            <v>8503102</v>
          </cell>
          <cell r="C5738">
            <v>850</v>
          </cell>
          <cell r="D5738" t="str">
            <v>Hampshire</v>
          </cell>
          <cell r="E5738">
            <v>3102</v>
          </cell>
          <cell r="F5738" t="str">
            <v>Meonstoke Church of England Infant School</v>
          </cell>
          <cell r="G5738" t="str">
            <v>Maintained</v>
          </cell>
          <cell r="H5738" t="str">
            <v>Voluntary controlled school</v>
          </cell>
          <cell r="I5738">
            <v>16080</v>
          </cell>
          <cell r="J5738">
            <v>23341.5</v>
          </cell>
        </row>
        <row r="5739">
          <cell r="B5739">
            <v>8503110</v>
          </cell>
          <cell r="C5739">
            <v>850</v>
          </cell>
          <cell r="D5739" t="str">
            <v>Hampshire</v>
          </cell>
          <cell r="E5739">
            <v>3110</v>
          </cell>
          <cell r="F5739" t="str">
            <v>Netley Marsh Church of England Infant School</v>
          </cell>
          <cell r="G5739" t="str">
            <v>Maintained</v>
          </cell>
          <cell r="H5739" t="str">
            <v>Voluntary controlled school</v>
          </cell>
          <cell r="I5739">
            <v>18285</v>
          </cell>
          <cell r="J5739">
            <v>28898.999999999996</v>
          </cell>
        </row>
        <row r="5740">
          <cell r="B5740">
            <v>8503112</v>
          </cell>
          <cell r="C5740">
            <v>850</v>
          </cell>
          <cell r="D5740" t="str">
            <v>Hampshire</v>
          </cell>
          <cell r="E5740">
            <v>3112</v>
          </cell>
          <cell r="F5740" t="str">
            <v>Nursling Church of England Primary School</v>
          </cell>
          <cell r="G5740" t="str">
            <v>Maintained</v>
          </cell>
          <cell r="H5740" t="str">
            <v>Voluntary controlled school</v>
          </cell>
          <cell r="I5740">
            <v>12320</v>
          </cell>
          <cell r="J5740">
            <v>20229.3</v>
          </cell>
        </row>
        <row r="5741">
          <cell r="B5741">
            <v>8503118</v>
          </cell>
          <cell r="C5741">
            <v>850</v>
          </cell>
          <cell r="D5741" t="str">
            <v>Hampshire</v>
          </cell>
          <cell r="E5741">
            <v>3118</v>
          </cell>
          <cell r="F5741" t="str">
            <v>Otterbourne Church of England Primary School</v>
          </cell>
          <cell r="G5741" t="str">
            <v>Maintained</v>
          </cell>
          <cell r="H5741" t="str">
            <v>Voluntary controlled school</v>
          </cell>
          <cell r="I5741">
            <v>30863</v>
          </cell>
          <cell r="J5741">
            <v>52907.399999999994</v>
          </cell>
        </row>
        <row r="5742">
          <cell r="B5742">
            <v>8503119</v>
          </cell>
          <cell r="C5742">
            <v>850</v>
          </cell>
          <cell r="D5742" t="str">
            <v>Hampshire</v>
          </cell>
          <cell r="E5742">
            <v>3119</v>
          </cell>
          <cell r="F5742" t="str">
            <v>Overton Church of England Primary School</v>
          </cell>
          <cell r="G5742" t="str">
            <v>Maintained</v>
          </cell>
          <cell r="H5742" t="str">
            <v>Voluntary controlled school</v>
          </cell>
          <cell r="I5742">
            <v>34494</v>
          </cell>
          <cell r="J5742">
            <v>60687.899999999994</v>
          </cell>
        </row>
        <row r="5743">
          <cell r="B5743">
            <v>8503126</v>
          </cell>
          <cell r="C5743">
            <v>850</v>
          </cell>
          <cell r="D5743" t="str">
            <v>Hampshire</v>
          </cell>
          <cell r="E5743">
            <v>3126</v>
          </cell>
          <cell r="F5743" t="str">
            <v>Preston Candover Church of England Primary School</v>
          </cell>
          <cell r="G5743" t="str">
            <v>Maintained</v>
          </cell>
          <cell r="H5743" t="str">
            <v>Voluntary controlled school</v>
          </cell>
          <cell r="I5743">
            <v>14394</v>
          </cell>
          <cell r="J5743">
            <v>26231.399999999998</v>
          </cell>
        </row>
        <row r="5744">
          <cell r="B5744">
            <v>8503132</v>
          </cell>
          <cell r="C5744">
            <v>850</v>
          </cell>
          <cell r="D5744" t="str">
            <v>Hampshire</v>
          </cell>
          <cell r="E5744">
            <v>3132</v>
          </cell>
          <cell r="F5744" t="str">
            <v>Ringwood Church of England Infant School</v>
          </cell>
          <cell r="G5744" t="str">
            <v>Maintained</v>
          </cell>
          <cell r="H5744" t="str">
            <v>Voluntary controlled school</v>
          </cell>
          <cell r="I5744">
            <v>49018</v>
          </cell>
          <cell r="J5744">
            <v>80028</v>
          </cell>
        </row>
        <row r="5745">
          <cell r="B5745">
            <v>8503136</v>
          </cell>
          <cell r="C5745">
            <v>850</v>
          </cell>
          <cell r="D5745" t="str">
            <v>Hampshire</v>
          </cell>
          <cell r="E5745">
            <v>3136</v>
          </cell>
          <cell r="F5745" t="str">
            <v>Rowlands Castle St John's Church of England Controlled Primary School</v>
          </cell>
          <cell r="G5745" t="str">
            <v>Maintained</v>
          </cell>
          <cell r="H5745" t="str">
            <v>Voluntary controlled school</v>
          </cell>
          <cell r="I5745">
            <v>18155</v>
          </cell>
          <cell r="J5745">
            <v>30677.399999999998</v>
          </cell>
        </row>
        <row r="5746">
          <cell r="B5746">
            <v>8503137</v>
          </cell>
          <cell r="C5746">
            <v>850</v>
          </cell>
          <cell r="D5746" t="str">
            <v>Hampshire</v>
          </cell>
          <cell r="E5746">
            <v>3137</v>
          </cell>
          <cell r="F5746" t="str">
            <v>Rownhams St John's Church of England Primary School</v>
          </cell>
          <cell r="G5746" t="str">
            <v>Maintained</v>
          </cell>
          <cell r="H5746" t="str">
            <v>Voluntary controlled school</v>
          </cell>
          <cell r="I5746">
            <v>23472</v>
          </cell>
          <cell r="J5746">
            <v>42237</v>
          </cell>
        </row>
        <row r="5747">
          <cell r="B5747">
            <v>8503138</v>
          </cell>
          <cell r="C5747">
            <v>850</v>
          </cell>
          <cell r="D5747" t="str">
            <v>Hampshire</v>
          </cell>
          <cell r="E5747">
            <v>3138</v>
          </cell>
          <cell r="F5747" t="str">
            <v>Ropley CofE Primary School</v>
          </cell>
          <cell r="G5747" t="str">
            <v>Maintained</v>
          </cell>
          <cell r="H5747" t="str">
            <v>Voluntary controlled school</v>
          </cell>
          <cell r="I5747">
            <v>12709</v>
          </cell>
          <cell r="J5747">
            <v>24897.599999999999</v>
          </cell>
        </row>
        <row r="5748">
          <cell r="B5748">
            <v>8503143</v>
          </cell>
          <cell r="C5748">
            <v>850</v>
          </cell>
          <cell r="D5748" t="str">
            <v>Hampshire</v>
          </cell>
          <cell r="E5748">
            <v>3143</v>
          </cell>
          <cell r="F5748" t="str">
            <v>St John the Baptist Church of England Primary School</v>
          </cell>
          <cell r="G5748" t="str">
            <v>Maintained</v>
          </cell>
          <cell r="H5748" t="str">
            <v>Voluntary controlled school</v>
          </cell>
          <cell r="I5748">
            <v>22953</v>
          </cell>
          <cell r="J5748">
            <v>34011.899999999994</v>
          </cell>
        </row>
        <row r="5749">
          <cell r="B5749">
            <v>8503144</v>
          </cell>
          <cell r="C5749">
            <v>850</v>
          </cell>
          <cell r="D5749" t="str">
            <v>Hampshire</v>
          </cell>
          <cell r="E5749">
            <v>3144</v>
          </cell>
          <cell r="F5749" t="str">
            <v>Sherborne St John Church of England Primary School</v>
          </cell>
          <cell r="G5749" t="str">
            <v>Maintained</v>
          </cell>
          <cell r="H5749" t="str">
            <v>Voluntary controlled school</v>
          </cell>
          <cell r="I5749">
            <v>12060</v>
          </cell>
          <cell r="J5749">
            <v>19784.699999999997</v>
          </cell>
        </row>
        <row r="5750">
          <cell r="B5750">
            <v>8503146</v>
          </cell>
          <cell r="C5750">
            <v>850</v>
          </cell>
          <cell r="D5750" t="str">
            <v>Hampshire</v>
          </cell>
          <cell r="E5750">
            <v>3146</v>
          </cell>
          <cell r="F5750" t="str">
            <v>South Baddesley Church of England Primary School</v>
          </cell>
          <cell r="G5750" t="str">
            <v>Maintained</v>
          </cell>
          <cell r="H5750" t="str">
            <v>Voluntary controlled school</v>
          </cell>
          <cell r="I5750">
            <v>15172</v>
          </cell>
          <cell r="J5750">
            <v>26231.399999999998</v>
          </cell>
        </row>
        <row r="5751">
          <cell r="B5751">
            <v>8503147</v>
          </cell>
          <cell r="C5751">
            <v>850</v>
          </cell>
          <cell r="D5751" t="str">
            <v>Hampshire</v>
          </cell>
          <cell r="E5751">
            <v>3147</v>
          </cell>
          <cell r="F5751" t="str">
            <v>Sparsholt Church of England Primary School</v>
          </cell>
          <cell r="G5751" t="str">
            <v>Maintained</v>
          </cell>
          <cell r="H5751" t="str">
            <v>Voluntary controlled school</v>
          </cell>
          <cell r="I5751">
            <v>12709</v>
          </cell>
          <cell r="J5751">
            <v>22230</v>
          </cell>
        </row>
        <row r="5752">
          <cell r="B5752">
            <v>8503149</v>
          </cell>
          <cell r="C5752">
            <v>850</v>
          </cell>
          <cell r="D5752" t="str">
            <v>Hampshire</v>
          </cell>
          <cell r="E5752">
            <v>3149</v>
          </cell>
          <cell r="F5752" t="str">
            <v>St Luke's Church of England Primary School</v>
          </cell>
          <cell r="G5752" t="str">
            <v>Maintained</v>
          </cell>
          <cell r="H5752" t="str">
            <v>Voluntary controlled school</v>
          </cell>
          <cell r="I5752">
            <v>18414</v>
          </cell>
          <cell r="J5752">
            <v>30010.499999999996</v>
          </cell>
        </row>
        <row r="5753">
          <cell r="B5753">
            <v>8503150</v>
          </cell>
          <cell r="C5753">
            <v>850</v>
          </cell>
          <cell r="D5753" t="str">
            <v>Hampshire</v>
          </cell>
          <cell r="E5753">
            <v>3150</v>
          </cell>
          <cell r="F5753" t="str">
            <v>Steep Church of England Voluntary Controlled Primary School</v>
          </cell>
          <cell r="G5753" t="str">
            <v>Maintained</v>
          </cell>
          <cell r="H5753" t="str">
            <v>Voluntary controlled school</v>
          </cell>
          <cell r="I5753">
            <v>8429</v>
          </cell>
          <cell r="J5753">
            <v>14449.499999999998</v>
          </cell>
        </row>
        <row r="5754">
          <cell r="B5754">
            <v>8503156</v>
          </cell>
          <cell r="C5754">
            <v>850</v>
          </cell>
          <cell r="D5754" t="str">
            <v>Hampshire</v>
          </cell>
          <cell r="E5754">
            <v>3156</v>
          </cell>
          <cell r="F5754" t="str">
            <v>Twyford St Mary's Church of England Primary School</v>
          </cell>
          <cell r="G5754" t="str">
            <v>Maintained</v>
          </cell>
          <cell r="H5754" t="str">
            <v>Voluntary controlled school</v>
          </cell>
          <cell r="I5754">
            <v>13098</v>
          </cell>
          <cell r="J5754">
            <v>22007.699999999997</v>
          </cell>
        </row>
        <row r="5755">
          <cell r="B5755">
            <v>8503163</v>
          </cell>
          <cell r="C5755">
            <v>850</v>
          </cell>
          <cell r="D5755" t="str">
            <v>Hampshire</v>
          </cell>
          <cell r="E5755">
            <v>3163</v>
          </cell>
          <cell r="F5755" t="str">
            <v>Vernham Dean Gillum's Church of England Primary School</v>
          </cell>
          <cell r="G5755" t="str">
            <v>Maintained</v>
          </cell>
          <cell r="H5755" t="str">
            <v>Voluntary controlled school</v>
          </cell>
          <cell r="I5755">
            <v>9596</v>
          </cell>
          <cell r="J5755">
            <v>16450.199999999997</v>
          </cell>
        </row>
        <row r="5756">
          <cell r="B5756">
            <v>8503168</v>
          </cell>
          <cell r="C5756">
            <v>850</v>
          </cell>
          <cell r="D5756" t="str">
            <v>Hampshire</v>
          </cell>
          <cell r="E5756">
            <v>3168</v>
          </cell>
          <cell r="F5756" t="str">
            <v>West Meon Church of England Voluntary Controlled Primary School</v>
          </cell>
          <cell r="G5756" t="str">
            <v>Maintained</v>
          </cell>
          <cell r="H5756" t="str">
            <v>Voluntary controlled school</v>
          </cell>
          <cell r="I5756">
            <v>7522</v>
          </cell>
          <cell r="J5756">
            <v>12226.499999999998</v>
          </cell>
        </row>
        <row r="5757">
          <cell r="B5757">
            <v>8503169</v>
          </cell>
          <cell r="C5757">
            <v>850</v>
          </cell>
          <cell r="D5757" t="str">
            <v>Hampshire</v>
          </cell>
          <cell r="E5757">
            <v>3169</v>
          </cell>
          <cell r="F5757" t="str">
            <v>West Tytherley Church of England Primary School</v>
          </cell>
          <cell r="G5757" t="str">
            <v>Maintained</v>
          </cell>
          <cell r="H5757" t="str">
            <v>Voluntary controlled school</v>
          </cell>
          <cell r="I5757">
            <v>6614</v>
          </cell>
          <cell r="J5757">
            <v>9114.2999999999993</v>
          </cell>
        </row>
        <row r="5758">
          <cell r="B5758">
            <v>8503170</v>
          </cell>
          <cell r="C5758">
            <v>850</v>
          </cell>
          <cell r="D5758" t="str">
            <v>Hampshire</v>
          </cell>
          <cell r="E5758">
            <v>3170</v>
          </cell>
          <cell r="F5758" t="str">
            <v>Whitchurch Church of England Primary School</v>
          </cell>
          <cell r="G5758" t="str">
            <v>Maintained</v>
          </cell>
          <cell r="H5758" t="str">
            <v>Voluntary controlled school</v>
          </cell>
          <cell r="I5758">
            <v>37088</v>
          </cell>
          <cell r="J5758">
            <v>64466.999999999993</v>
          </cell>
        </row>
        <row r="5759">
          <cell r="B5759">
            <v>8503171</v>
          </cell>
          <cell r="C5759">
            <v>850</v>
          </cell>
          <cell r="D5759" t="str">
            <v>Hampshire</v>
          </cell>
          <cell r="E5759">
            <v>3171</v>
          </cell>
          <cell r="F5759" t="str">
            <v>Wickham Church of England Primary School</v>
          </cell>
          <cell r="G5759" t="str">
            <v>Maintained</v>
          </cell>
          <cell r="H5759" t="str">
            <v>Voluntary controlled school</v>
          </cell>
          <cell r="I5759">
            <v>21008</v>
          </cell>
          <cell r="J5759">
            <v>30677.399999999998</v>
          </cell>
        </row>
        <row r="5760">
          <cell r="B5760">
            <v>8503172</v>
          </cell>
          <cell r="C5760">
            <v>850</v>
          </cell>
          <cell r="D5760" t="str">
            <v>Hampshire</v>
          </cell>
          <cell r="E5760">
            <v>3172</v>
          </cell>
          <cell r="F5760" t="str">
            <v>All Saints Church of England Primary School</v>
          </cell>
          <cell r="G5760" t="str">
            <v>Maintained</v>
          </cell>
          <cell r="H5760" t="str">
            <v>Voluntary controlled school</v>
          </cell>
          <cell r="I5760">
            <v>16729</v>
          </cell>
          <cell r="J5760">
            <v>26009.1</v>
          </cell>
        </row>
        <row r="5761">
          <cell r="B5761">
            <v>8503176</v>
          </cell>
          <cell r="C5761">
            <v>850</v>
          </cell>
          <cell r="D5761" t="str">
            <v>Hampshire</v>
          </cell>
          <cell r="E5761">
            <v>3176</v>
          </cell>
          <cell r="F5761" t="str">
            <v>Western Church of England Primary School</v>
          </cell>
          <cell r="G5761" t="str">
            <v>Maintained</v>
          </cell>
          <cell r="H5761" t="str">
            <v>Voluntary controlled school</v>
          </cell>
          <cell r="I5761">
            <v>35661</v>
          </cell>
          <cell r="J5761">
            <v>61354.799999999996</v>
          </cell>
        </row>
        <row r="5762">
          <cell r="B5762">
            <v>8503177</v>
          </cell>
          <cell r="C5762">
            <v>850</v>
          </cell>
          <cell r="D5762" t="str">
            <v>Hampshire</v>
          </cell>
          <cell r="E5762">
            <v>3177</v>
          </cell>
          <cell r="F5762" t="str">
            <v>St Thomas' Church of England Infant School, Woolton Hill</v>
          </cell>
          <cell r="G5762" t="str">
            <v>Maintained</v>
          </cell>
          <cell r="H5762" t="str">
            <v>Voluntary controlled school</v>
          </cell>
          <cell r="I5762">
            <v>20619</v>
          </cell>
          <cell r="J5762">
            <v>35790.299999999996</v>
          </cell>
        </row>
        <row r="5763">
          <cell r="B5763">
            <v>8503181</v>
          </cell>
          <cell r="C5763">
            <v>850</v>
          </cell>
          <cell r="D5763" t="str">
            <v>Hampshire</v>
          </cell>
          <cell r="E5763">
            <v>3181</v>
          </cell>
          <cell r="F5763" t="str">
            <v>St Bede Church of England Primary School</v>
          </cell>
          <cell r="G5763" t="str">
            <v>Maintained</v>
          </cell>
          <cell r="H5763" t="str">
            <v>Voluntary controlled school</v>
          </cell>
          <cell r="I5763">
            <v>37088</v>
          </cell>
          <cell r="J5763">
            <v>63800.1</v>
          </cell>
        </row>
        <row r="5764">
          <cell r="B5764">
            <v>8503184</v>
          </cell>
          <cell r="C5764">
            <v>850</v>
          </cell>
          <cell r="D5764" t="str">
            <v>Hampshire</v>
          </cell>
          <cell r="E5764">
            <v>3184</v>
          </cell>
          <cell r="F5764" t="str">
            <v>Saint James' Church of England Primary School</v>
          </cell>
          <cell r="G5764" t="str">
            <v>Maintained</v>
          </cell>
          <cell r="H5764" t="str">
            <v>Voluntary controlled school</v>
          </cell>
          <cell r="I5764">
            <v>45127</v>
          </cell>
          <cell r="J5764">
            <v>72692.099999999991</v>
          </cell>
        </row>
        <row r="5765">
          <cell r="B5765">
            <v>8503185</v>
          </cell>
          <cell r="C5765">
            <v>850</v>
          </cell>
          <cell r="D5765" t="str">
            <v>Hampshire</v>
          </cell>
          <cell r="E5765">
            <v>3185</v>
          </cell>
          <cell r="F5765" t="str">
            <v>St Michael's Church of England Controlled Infant School</v>
          </cell>
          <cell r="G5765" t="str">
            <v>Maintained</v>
          </cell>
          <cell r="H5765" t="str">
            <v>Voluntary controlled school</v>
          </cell>
          <cell r="I5765">
            <v>47980</v>
          </cell>
          <cell r="J5765">
            <v>77805</v>
          </cell>
        </row>
        <row r="5766">
          <cell r="B5766">
            <v>8503191</v>
          </cell>
          <cell r="C5766">
            <v>850</v>
          </cell>
          <cell r="D5766" t="str">
            <v>Hampshire</v>
          </cell>
          <cell r="E5766">
            <v>3191</v>
          </cell>
          <cell r="F5766" t="str">
            <v>Leesland Church of England Controlled Infant School</v>
          </cell>
          <cell r="G5766" t="str">
            <v>Maintained</v>
          </cell>
          <cell r="H5766" t="str">
            <v>Voluntary controlled school</v>
          </cell>
          <cell r="I5766">
            <v>46294</v>
          </cell>
          <cell r="J5766">
            <v>66467.7</v>
          </cell>
        </row>
        <row r="5767">
          <cell r="B5767">
            <v>8503192</v>
          </cell>
          <cell r="C5767">
            <v>850</v>
          </cell>
          <cell r="D5767" t="str">
            <v>Hampshire</v>
          </cell>
          <cell r="E5767">
            <v>3192</v>
          </cell>
          <cell r="F5767" t="str">
            <v>Newtown Church of England Voluntary Controlled Primary School</v>
          </cell>
          <cell r="G5767" t="str">
            <v>Maintained</v>
          </cell>
          <cell r="H5767" t="str">
            <v>Voluntary controlled school</v>
          </cell>
          <cell r="I5767">
            <v>23861</v>
          </cell>
          <cell r="J5767">
            <v>38235.599999999999</v>
          </cell>
        </row>
        <row r="5768">
          <cell r="B5768">
            <v>8503196</v>
          </cell>
          <cell r="C5768">
            <v>850</v>
          </cell>
          <cell r="D5768" t="str">
            <v>Hampshire</v>
          </cell>
          <cell r="E5768">
            <v>3196</v>
          </cell>
          <cell r="F5768" t="str">
            <v>Rowledge Church of England Controlled Primary School</v>
          </cell>
          <cell r="G5768" t="str">
            <v>Maintained</v>
          </cell>
          <cell r="H5768" t="str">
            <v>Voluntary controlled school</v>
          </cell>
          <cell r="I5768">
            <v>19452</v>
          </cell>
          <cell r="J5768">
            <v>33789.599999999999</v>
          </cell>
        </row>
        <row r="5769">
          <cell r="B5769">
            <v>8523200</v>
          </cell>
          <cell r="C5769">
            <v>852</v>
          </cell>
          <cell r="D5769" t="str">
            <v>Southampton</v>
          </cell>
          <cell r="E5769">
            <v>3200</v>
          </cell>
          <cell r="F5769" t="str">
            <v>Bitterne CE Primary School</v>
          </cell>
          <cell r="G5769" t="str">
            <v>Maintained</v>
          </cell>
          <cell r="H5769" t="str">
            <v>Voluntary controlled school</v>
          </cell>
          <cell r="I5769">
            <v>36828</v>
          </cell>
          <cell r="J5769">
            <v>64244.7</v>
          </cell>
        </row>
        <row r="5770">
          <cell r="B5770">
            <v>8523203</v>
          </cell>
          <cell r="C5770">
            <v>852</v>
          </cell>
          <cell r="D5770" t="str">
            <v>Southampton</v>
          </cell>
          <cell r="E5770">
            <v>3203</v>
          </cell>
          <cell r="F5770" t="str">
            <v>St Mark's Church of England Voluntary Controlled Primary School</v>
          </cell>
          <cell r="G5770" t="str">
            <v>Maintained</v>
          </cell>
          <cell r="H5770" t="str">
            <v>Voluntary controlled school</v>
          </cell>
          <cell r="I5770">
            <v>28270</v>
          </cell>
          <cell r="J5770">
            <v>40014</v>
          </cell>
        </row>
        <row r="5771">
          <cell r="B5771">
            <v>8523205</v>
          </cell>
          <cell r="C5771">
            <v>852</v>
          </cell>
          <cell r="D5771" t="str">
            <v>Southampton</v>
          </cell>
          <cell r="E5771">
            <v>3205</v>
          </cell>
          <cell r="F5771" t="str">
            <v>St Mary's Church of England Voluntary Controlled Primary School</v>
          </cell>
          <cell r="G5771" t="str">
            <v>Maintained</v>
          </cell>
          <cell r="H5771" t="str">
            <v>Voluntary controlled school</v>
          </cell>
          <cell r="I5771">
            <v>25157</v>
          </cell>
          <cell r="J5771">
            <v>31566.6</v>
          </cell>
        </row>
        <row r="5772">
          <cell r="B5772">
            <v>8513212</v>
          </cell>
          <cell r="C5772">
            <v>851</v>
          </cell>
          <cell r="D5772" t="str">
            <v>Portsmouth</v>
          </cell>
          <cell r="E5772">
            <v>3212</v>
          </cell>
          <cell r="F5772" t="str">
            <v>St Jude's CofE Primary School</v>
          </cell>
          <cell r="G5772" t="str">
            <v>Maintained</v>
          </cell>
          <cell r="H5772" t="str">
            <v>Voluntary controlled school</v>
          </cell>
          <cell r="I5772">
            <v>36050</v>
          </cell>
          <cell r="J5772">
            <v>59798.7</v>
          </cell>
        </row>
        <row r="5773">
          <cell r="B5773">
            <v>8503213</v>
          </cell>
          <cell r="C5773">
            <v>850</v>
          </cell>
          <cell r="D5773" t="str">
            <v>Hampshire</v>
          </cell>
          <cell r="E5773">
            <v>3213</v>
          </cell>
          <cell r="F5773" t="str">
            <v>Whitewater Church of England Primary School</v>
          </cell>
          <cell r="G5773" t="str">
            <v>Maintained</v>
          </cell>
          <cell r="H5773" t="str">
            <v>Voluntary controlled school</v>
          </cell>
          <cell r="I5773">
            <v>8170</v>
          </cell>
          <cell r="J5773">
            <v>14227.199999999999</v>
          </cell>
        </row>
        <row r="5774">
          <cell r="B5774">
            <v>8513214</v>
          </cell>
          <cell r="C5774">
            <v>851</v>
          </cell>
          <cell r="D5774" t="str">
            <v>Portsmouth</v>
          </cell>
          <cell r="E5774">
            <v>3214</v>
          </cell>
          <cell r="F5774" t="str">
            <v>St George's Beneficial Church of England (Voluntary Controlled) Primary School</v>
          </cell>
          <cell r="G5774" t="str">
            <v>Maintained</v>
          </cell>
          <cell r="H5774" t="str">
            <v>Voluntary controlled school</v>
          </cell>
          <cell r="I5774">
            <v>13876</v>
          </cell>
          <cell r="J5774">
            <v>17784</v>
          </cell>
        </row>
        <row r="5775">
          <cell r="B5775">
            <v>8503300</v>
          </cell>
          <cell r="C5775">
            <v>850</v>
          </cell>
          <cell r="D5775" t="str">
            <v>Hampshire</v>
          </cell>
          <cell r="E5775">
            <v>3300</v>
          </cell>
          <cell r="F5775" t="str">
            <v>Amport Church of England Primary School</v>
          </cell>
          <cell r="G5775" t="str">
            <v>Maintained</v>
          </cell>
          <cell r="H5775" t="str">
            <v>Voluntary aided school</v>
          </cell>
          <cell r="I5775">
            <v>10634</v>
          </cell>
          <cell r="J5775">
            <v>19340.099999999999</v>
          </cell>
        </row>
        <row r="5776">
          <cell r="B5776">
            <v>8503301</v>
          </cell>
          <cell r="C5776">
            <v>850</v>
          </cell>
          <cell r="D5776" t="str">
            <v>Hampshire</v>
          </cell>
          <cell r="E5776">
            <v>3301</v>
          </cell>
          <cell r="F5776" t="str">
            <v>Appleshaw St Peter's CofE Primary School</v>
          </cell>
          <cell r="G5776" t="str">
            <v>Maintained</v>
          </cell>
          <cell r="H5776" t="str">
            <v>Voluntary aided school</v>
          </cell>
          <cell r="I5776">
            <v>9207</v>
          </cell>
          <cell r="J5776">
            <v>15116.4</v>
          </cell>
        </row>
        <row r="5777">
          <cell r="B5777">
            <v>8503308</v>
          </cell>
          <cell r="C5777">
            <v>850</v>
          </cell>
          <cell r="D5777" t="str">
            <v>Hampshire</v>
          </cell>
          <cell r="E5777">
            <v>3308</v>
          </cell>
          <cell r="F5777" t="str">
            <v>St Mary's Bentworth Church of England Primary School</v>
          </cell>
          <cell r="G5777" t="str">
            <v>Maintained</v>
          </cell>
          <cell r="H5777" t="str">
            <v>Voluntary aided school</v>
          </cell>
          <cell r="I5777">
            <v>7522</v>
          </cell>
          <cell r="J5777">
            <v>13337.999999999998</v>
          </cell>
        </row>
        <row r="5778">
          <cell r="B5778">
            <v>8503310</v>
          </cell>
          <cell r="C5778">
            <v>850</v>
          </cell>
          <cell r="D5778" t="str">
            <v>Hampshire</v>
          </cell>
          <cell r="E5778">
            <v>3310</v>
          </cell>
          <cell r="F5778" t="str">
            <v>St Matthew's Church of England Aided Primary School</v>
          </cell>
          <cell r="G5778" t="str">
            <v>Maintained</v>
          </cell>
          <cell r="H5778" t="str">
            <v>Voluntary aided school</v>
          </cell>
          <cell r="I5778">
            <v>15043</v>
          </cell>
          <cell r="J5778">
            <v>24675.3</v>
          </cell>
        </row>
        <row r="5779">
          <cell r="B5779">
            <v>8503311</v>
          </cell>
          <cell r="C5779">
            <v>850</v>
          </cell>
          <cell r="D5779" t="str">
            <v>Hampshire</v>
          </cell>
          <cell r="E5779">
            <v>3311</v>
          </cell>
          <cell r="F5779" t="str">
            <v>William Gilpin Church of England Primary School</v>
          </cell>
          <cell r="G5779" t="str">
            <v>Maintained</v>
          </cell>
          <cell r="H5779" t="str">
            <v>Voluntary aided school</v>
          </cell>
          <cell r="I5779">
            <v>10245</v>
          </cell>
          <cell r="J5779">
            <v>20451.599999999999</v>
          </cell>
        </row>
        <row r="5780">
          <cell r="B5780">
            <v>8503318</v>
          </cell>
          <cell r="C5780">
            <v>850</v>
          </cell>
          <cell r="D5780" t="str">
            <v>Hampshire</v>
          </cell>
          <cell r="E5780">
            <v>3318</v>
          </cell>
          <cell r="F5780" t="str">
            <v>Compton All Saints Church of England Primary School</v>
          </cell>
          <cell r="G5780" t="str">
            <v>Maintained</v>
          </cell>
          <cell r="H5780" t="str">
            <v>Voluntary aided school</v>
          </cell>
          <cell r="I5780">
            <v>10893</v>
          </cell>
          <cell r="J5780">
            <v>17561.699999999997</v>
          </cell>
        </row>
        <row r="5781">
          <cell r="B5781">
            <v>8503321</v>
          </cell>
          <cell r="C5781">
            <v>850</v>
          </cell>
          <cell r="D5781" t="str">
            <v>Hampshire</v>
          </cell>
          <cell r="E5781">
            <v>3321</v>
          </cell>
          <cell r="F5781" t="str">
            <v>Dogmersfield Church of England Primary School</v>
          </cell>
          <cell r="G5781" t="str">
            <v>Maintained</v>
          </cell>
          <cell r="H5781" t="str">
            <v>Voluntary aided school</v>
          </cell>
          <cell r="I5781">
            <v>12968</v>
          </cell>
          <cell r="J5781">
            <v>22452.3</v>
          </cell>
        </row>
        <row r="5782">
          <cell r="B5782">
            <v>8503325</v>
          </cell>
          <cell r="C5782">
            <v>850</v>
          </cell>
          <cell r="D5782" t="str">
            <v>Hampshire</v>
          </cell>
          <cell r="E5782">
            <v>3325</v>
          </cell>
          <cell r="F5782" t="str">
            <v>St Martin's East Woodhay Church of England (Aided) Primary School</v>
          </cell>
          <cell r="G5782" t="str">
            <v>Maintained</v>
          </cell>
          <cell r="H5782" t="str">
            <v>Voluntary aided school</v>
          </cell>
          <cell r="I5782">
            <v>13357</v>
          </cell>
          <cell r="J5782">
            <v>22230</v>
          </cell>
        </row>
        <row r="5783">
          <cell r="B5783">
            <v>8503326</v>
          </cell>
          <cell r="C5783">
            <v>850</v>
          </cell>
          <cell r="D5783" t="str">
            <v>Hampshire</v>
          </cell>
          <cell r="E5783">
            <v>3326</v>
          </cell>
          <cell r="F5783" t="str">
            <v>Charles Kingsley's Church of England Primary School</v>
          </cell>
          <cell r="G5783" t="str">
            <v>Maintained</v>
          </cell>
          <cell r="H5783" t="str">
            <v>Voluntary aided school</v>
          </cell>
          <cell r="I5783">
            <v>22694</v>
          </cell>
          <cell r="J5783">
            <v>37791</v>
          </cell>
        </row>
        <row r="5784">
          <cell r="B5784">
            <v>8503341</v>
          </cell>
          <cell r="C5784">
            <v>850</v>
          </cell>
          <cell r="D5784" t="str">
            <v>Hampshire</v>
          </cell>
          <cell r="E5784">
            <v>3341</v>
          </cell>
          <cell r="F5784" t="str">
            <v>Hatherden Church of England Primary School</v>
          </cell>
          <cell r="G5784" t="str">
            <v>Maintained</v>
          </cell>
          <cell r="H5784" t="str">
            <v>Voluntary aided school</v>
          </cell>
          <cell r="I5784">
            <v>9078</v>
          </cell>
          <cell r="J5784">
            <v>8225.0999999999985</v>
          </cell>
        </row>
        <row r="5785">
          <cell r="B5785">
            <v>8503344</v>
          </cell>
          <cell r="C5785">
            <v>850</v>
          </cell>
          <cell r="D5785" t="str">
            <v>Hampshire</v>
          </cell>
          <cell r="E5785">
            <v>3344</v>
          </cell>
          <cell r="F5785" t="str">
            <v>Andrews' Endowed Church of England Primary School</v>
          </cell>
          <cell r="G5785" t="str">
            <v>Maintained</v>
          </cell>
          <cell r="H5785" t="str">
            <v>Voluntary aided school</v>
          </cell>
          <cell r="I5785">
            <v>16599</v>
          </cell>
          <cell r="J5785">
            <v>21340.799999999999</v>
          </cell>
        </row>
        <row r="5786">
          <cell r="B5786">
            <v>8503345</v>
          </cell>
          <cell r="C5786">
            <v>850</v>
          </cell>
          <cell r="D5786" t="str">
            <v>Hampshire</v>
          </cell>
          <cell r="E5786">
            <v>3345</v>
          </cell>
          <cell r="F5786" t="str">
            <v>John Keble Church of England Primary School</v>
          </cell>
          <cell r="G5786" t="str">
            <v>Maintained</v>
          </cell>
          <cell r="H5786" t="str">
            <v>Voluntary aided school</v>
          </cell>
          <cell r="I5786">
            <v>19063</v>
          </cell>
          <cell r="J5786">
            <v>28454.399999999998</v>
          </cell>
        </row>
        <row r="5787">
          <cell r="B5787">
            <v>8503346</v>
          </cell>
          <cell r="C5787">
            <v>850</v>
          </cell>
          <cell r="D5787" t="str">
            <v>Hampshire</v>
          </cell>
          <cell r="E5787">
            <v>3346</v>
          </cell>
          <cell r="F5787" t="str">
            <v>St Alban's Church of England Aided Primary School</v>
          </cell>
          <cell r="G5787" t="str">
            <v>Maintained</v>
          </cell>
          <cell r="H5787" t="str">
            <v>Voluntary aided school</v>
          </cell>
          <cell r="I5787">
            <v>19711</v>
          </cell>
          <cell r="J5787">
            <v>32011.199999999997</v>
          </cell>
        </row>
        <row r="5788">
          <cell r="B5788">
            <v>8503356</v>
          </cell>
          <cell r="C5788">
            <v>850</v>
          </cell>
          <cell r="D5788" t="str">
            <v>Hampshire</v>
          </cell>
          <cell r="E5788">
            <v>3356</v>
          </cell>
          <cell r="F5788" t="str">
            <v>Lockerley Church of England Endowed Primary School</v>
          </cell>
          <cell r="G5788" t="str">
            <v>Maintained</v>
          </cell>
          <cell r="H5788" t="str">
            <v>Voluntary aided school</v>
          </cell>
          <cell r="I5788">
            <v>10764</v>
          </cell>
          <cell r="J5788">
            <v>17117.099999999999</v>
          </cell>
        </row>
        <row r="5789">
          <cell r="B5789">
            <v>8503357</v>
          </cell>
          <cell r="C5789">
            <v>850</v>
          </cell>
          <cell r="D5789" t="str">
            <v>Hampshire</v>
          </cell>
          <cell r="E5789">
            <v>3357</v>
          </cell>
          <cell r="F5789" t="str">
            <v>Longparish Church of England Primary School</v>
          </cell>
          <cell r="G5789" t="str">
            <v>Maintained</v>
          </cell>
          <cell r="H5789" t="str">
            <v>Voluntary aided school</v>
          </cell>
          <cell r="I5789">
            <v>11931</v>
          </cell>
          <cell r="J5789">
            <v>20896.199999999997</v>
          </cell>
        </row>
        <row r="5790">
          <cell r="B5790">
            <v>8503358</v>
          </cell>
          <cell r="C5790">
            <v>850</v>
          </cell>
          <cell r="D5790" t="str">
            <v>Hampshire</v>
          </cell>
          <cell r="E5790">
            <v>3358</v>
          </cell>
          <cell r="F5790" t="str">
            <v>Lymington Church of England Infant School</v>
          </cell>
          <cell r="G5790" t="str">
            <v>Maintained</v>
          </cell>
          <cell r="H5790" t="str">
            <v>Voluntary aided school</v>
          </cell>
          <cell r="I5790">
            <v>40070</v>
          </cell>
          <cell r="J5790">
            <v>64466.999999999993</v>
          </cell>
        </row>
        <row r="5791">
          <cell r="B5791">
            <v>8503360</v>
          </cell>
          <cell r="C5791">
            <v>850</v>
          </cell>
          <cell r="D5791" t="str">
            <v>Hampshire</v>
          </cell>
          <cell r="E5791">
            <v>3360</v>
          </cell>
          <cell r="F5791" t="str">
            <v>St Michael and All Angels CofE Infant School</v>
          </cell>
          <cell r="G5791" t="str">
            <v>Maintained</v>
          </cell>
          <cell r="H5791" t="str">
            <v>Voluntary aided school</v>
          </cell>
          <cell r="I5791">
            <v>18025</v>
          </cell>
          <cell r="J5791">
            <v>32455.8</v>
          </cell>
        </row>
        <row r="5792">
          <cell r="B5792">
            <v>8503382</v>
          </cell>
          <cell r="C5792">
            <v>850</v>
          </cell>
          <cell r="D5792" t="str">
            <v>Hampshire</v>
          </cell>
          <cell r="E5792">
            <v>3382</v>
          </cell>
          <cell r="F5792" t="str">
            <v>Romsey Abbey Church of England Primary School</v>
          </cell>
          <cell r="G5792" t="str">
            <v>Maintained</v>
          </cell>
          <cell r="H5792" t="str">
            <v>Voluntary aided school</v>
          </cell>
          <cell r="I5792">
            <v>13098</v>
          </cell>
          <cell r="J5792">
            <v>18228.599999999999</v>
          </cell>
        </row>
        <row r="5793">
          <cell r="B5793">
            <v>8503389</v>
          </cell>
          <cell r="C5793">
            <v>850</v>
          </cell>
          <cell r="D5793" t="str">
            <v>Hampshire</v>
          </cell>
          <cell r="E5793">
            <v>3389</v>
          </cell>
          <cell r="F5793" t="str">
            <v>Silchester Church of England Primary School</v>
          </cell>
          <cell r="G5793" t="str">
            <v>Maintained</v>
          </cell>
          <cell r="H5793" t="str">
            <v>Voluntary aided school</v>
          </cell>
          <cell r="I5793">
            <v>20619</v>
          </cell>
          <cell r="J5793">
            <v>36012.6</v>
          </cell>
        </row>
        <row r="5794">
          <cell r="B5794">
            <v>8503390</v>
          </cell>
          <cell r="C5794">
            <v>850</v>
          </cell>
          <cell r="D5794" t="str">
            <v>Hampshire</v>
          </cell>
          <cell r="E5794">
            <v>3390</v>
          </cell>
          <cell r="F5794" t="str">
            <v>Smannell and Enham Church of England (Aided) Primary School</v>
          </cell>
          <cell r="G5794" t="str">
            <v>Maintained</v>
          </cell>
          <cell r="H5794" t="str">
            <v>Voluntary aided school</v>
          </cell>
          <cell r="I5794">
            <v>7133</v>
          </cell>
          <cell r="J5794">
            <v>12004.199999999999</v>
          </cell>
        </row>
        <row r="5795">
          <cell r="B5795">
            <v>8503392</v>
          </cell>
          <cell r="C5795">
            <v>850</v>
          </cell>
          <cell r="D5795" t="str">
            <v>Hampshire</v>
          </cell>
          <cell r="E5795">
            <v>3392</v>
          </cell>
          <cell r="F5795" t="str">
            <v>Swanmore Church of England Aided Primary School</v>
          </cell>
          <cell r="G5795" t="str">
            <v>Maintained</v>
          </cell>
          <cell r="H5795" t="str">
            <v>Voluntary aided school</v>
          </cell>
          <cell r="I5795">
            <v>35272</v>
          </cell>
          <cell r="J5795">
            <v>55574.999999999993</v>
          </cell>
        </row>
        <row r="5796">
          <cell r="B5796">
            <v>8503395</v>
          </cell>
          <cell r="C5796">
            <v>850</v>
          </cell>
          <cell r="D5796" t="str">
            <v>Hampshire</v>
          </cell>
          <cell r="E5796">
            <v>3395</v>
          </cell>
          <cell r="F5796" t="str">
            <v>Upham Church of England Aided Primary School</v>
          </cell>
          <cell r="G5796" t="str">
            <v>Maintained</v>
          </cell>
          <cell r="H5796" t="str">
            <v>Voluntary aided school</v>
          </cell>
          <cell r="I5796">
            <v>9078</v>
          </cell>
          <cell r="J5796">
            <v>14894.099999999999</v>
          </cell>
        </row>
        <row r="5797">
          <cell r="B5797">
            <v>8503396</v>
          </cell>
          <cell r="C5797">
            <v>850</v>
          </cell>
          <cell r="D5797" t="str">
            <v>Hampshire</v>
          </cell>
          <cell r="E5797">
            <v>3396</v>
          </cell>
          <cell r="F5797" t="str">
            <v>Clatford Church of England Primary School</v>
          </cell>
          <cell r="G5797" t="str">
            <v>Maintained</v>
          </cell>
          <cell r="H5797" t="str">
            <v>Voluntary aided school</v>
          </cell>
          <cell r="I5797">
            <v>21397</v>
          </cell>
          <cell r="J5797">
            <v>37346.399999999994</v>
          </cell>
        </row>
        <row r="5798">
          <cell r="B5798">
            <v>8503399</v>
          </cell>
          <cell r="C5798">
            <v>850</v>
          </cell>
          <cell r="D5798" t="str">
            <v>Hampshire</v>
          </cell>
          <cell r="E5798">
            <v>3399</v>
          </cell>
          <cell r="F5798" t="str">
            <v>St Faith's Church of England Primary School</v>
          </cell>
          <cell r="G5798" t="str">
            <v>Maintained</v>
          </cell>
          <cell r="H5798" t="str">
            <v>Voluntary aided school</v>
          </cell>
          <cell r="I5798">
            <v>15172</v>
          </cell>
          <cell r="J5798">
            <v>25564.499999999996</v>
          </cell>
        </row>
        <row r="5799">
          <cell r="B5799">
            <v>8503401</v>
          </cell>
          <cell r="C5799">
            <v>850</v>
          </cell>
          <cell r="D5799" t="str">
            <v>Hampshire</v>
          </cell>
          <cell r="E5799">
            <v>3401</v>
          </cell>
          <cell r="F5799" t="str">
            <v>Kimpton, Thruxton and Fyfield Church of England Primary School</v>
          </cell>
          <cell r="G5799" t="str">
            <v>Maintained</v>
          </cell>
          <cell r="H5799" t="str">
            <v>Voluntary aided school</v>
          </cell>
          <cell r="I5799">
            <v>15302</v>
          </cell>
          <cell r="J5799">
            <v>28454.399999999998</v>
          </cell>
        </row>
        <row r="5800">
          <cell r="B5800">
            <v>8503404</v>
          </cell>
          <cell r="C5800">
            <v>850</v>
          </cell>
          <cell r="D5800" t="str">
            <v>Hampshire</v>
          </cell>
          <cell r="E5800">
            <v>3404</v>
          </cell>
          <cell r="F5800" t="str">
            <v>St Jude's Catholic Primary School</v>
          </cell>
          <cell r="G5800" t="str">
            <v>Maintained</v>
          </cell>
          <cell r="H5800" t="str">
            <v>Voluntary aided school</v>
          </cell>
          <cell r="I5800">
            <v>16988</v>
          </cell>
          <cell r="J5800">
            <v>27565.199999999997</v>
          </cell>
        </row>
        <row r="5801">
          <cell r="B5801">
            <v>8503407</v>
          </cell>
          <cell r="C5801">
            <v>850</v>
          </cell>
          <cell r="D5801" t="str">
            <v>Hampshire</v>
          </cell>
          <cell r="E5801">
            <v>3407</v>
          </cell>
          <cell r="F5801" t="str">
            <v>St Thomas More's Catholic Primary School, Havant</v>
          </cell>
          <cell r="G5801" t="str">
            <v>Maintained</v>
          </cell>
          <cell r="H5801" t="str">
            <v>Voluntary aided school</v>
          </cell>
          <cell r="I5801">
            <v>29437</v>
          </cell>
          <cell r="J5801">
            <v>47349.899999999994</v>
          </cell>
        </row>
        <row r="5802">
          <cell r="B5802">
            <v>8503409</v>
          </cell>
          <cell r="C5802">
            <v>850</v>
          </cell>
          <cell r="D5802" t="str">
            <v>Hampshire</v>
          </cell>
          <cell r="E5802">
            <v>3409</v>
          </cell>
          <cell r="F5802" t="str">
            <v>Our Lady and St Joseph Catholic Primary School</v>
          </cell>
          <cell r="G5802" t="str">
            <v>Maintained</v>
          </cell>
          <cell r="H5802" t="str">
            <v>Voluntary aided school</v>
          </cell>
          <cell r="I5802">
            <v>9856</v>
          </cell>
          <cell r="J5802">
            <v>13782.599999999999</v>
          </cell>
        </row>
        <row r="5803">
          <cell r="B5803">
            <v>8503415</v>
          </cell>
          <cell r="C5803">
            <v>850</v>
          </cell>
          <cell r="D5803" t="str">
            <v>Hampshire</v>
          </cell>
          <cell r="E5803">
            <v>3415</v>
          </cell>
          <cell r="F5803" t="str">
            <v>St Bede's Catholic Primary School</v>
          </cell>
          <cell r="G5803" t="str">
            <v>Maintained</v>
          </cell>
          <cell r="H5803" t="str">
            <v>Voluntary aided school</v>
          </cell>
          <cell r="I5803">
            <v>38773</v>
          </cell>
          <cell r="J5803">
            <v>62466.299999999996</v>
          </cell>
        </row>
        <row r="5804">
          <cell r="B5804">
            <v>8503417</v>
          </cell>
          <cell r="C5804">
            <v>850</v>
          </cell>
          <cell r="D5804" t="str">
            <v>Hampshire</v>
          </cell>
          <cell r="E5804">
            <v>3417</v>
          </cell>
          <cell r="F5804" t="str">
            <v>St Peter's Catholic Primary School, Winchester</v>
          </cell>
          <cell r="G5804" t="str">
            <v>Maintained</v>
          </cell>
          <cell r="H5804" t="str">
            <v>Voluntary aided school</v>
          </cell>
          <cell r="I5804">
            <v>31771</v>
          </cell>
          <cell r="J5804">
            <v>50017.499999999993</v>
          </cell>
        </row>
        <row r="5805">
          <cell r="B5805">
            <v>8503418</v>
          </cell>
          <cell r="C5805">
            <v>850</v>
          </cell>
          <cell r="D5805" t="str">
            <v>Hampshire</v>
          </cell>
          <cell r="E5805">
            <v>3418</v>
          </cell>
          <cell r="F5805" t="str">
            <v>St John the Baptist Catholic Primary School, Andover</v>
          </cell>
          <cell r="G5805" t="str">
            <v>Maintained</v>
          </cell>
          <cell r="H5805" t="str">
            <v>Voluntary aided school</v>
          </cell>
          <cell r="I5805">
            <v>21656</v>
          </cell>
          <cell r="J5805">
            <v>36457.199999999997</v>
          </cell>
        </row>
        <row r="5806">
          <cell r="B5806">
            <v>8503419</v>
          </cell>
          <cell r="C5806">
            <v>850</v>
          </cell>
          <cell r="D5806" t="str">
            <v>Hampshire</v>
          </cell>
          <cell r="E5806">
            <v>3419</v>
          </cell>
          <cell r="F5806" t="str">
            <v>St Swithun Wells Catholic Primary School, Chandlers Ford</v>
          </cell>
          <cell r="G5806" t="str">
            <v>Maintained</v>
          </cell>
          <cell r="H5806" t="str">
            <v>Voluntary aided school</v>
          </cell>
          <cell r="I5806">
            <v>18285</v>
          </cell>
          <cell r="J5806">
            <v>26898.3</v>
          </cell>
        </row>
        <row r="5807">
          <cell r="B5807">
            <v>8513422</v>
          </cell>
          <cell r="C5807">
            <v>851</v>
          </cell>
          <cell r="D5807" t="str">
            <v>Portsmouth</v>
          </cell>
          <cell r="E5807">
            <v>3422</v>
          </cell>
          <cell r="F5807" t="str">
            <v>St John's Cathedral Catholic Primary School</v>
          </cell>
          <cell r="G5807" t="str">
            <v>Maintained</v>
          </cell>
          <cell r="H5807" t="str">
            <v>Voluntary aided school</v>
          </cell>
          <cell r="I5807">
            <v>15432</v>
          </cell>
          <cell r="J5807">
            <v>26009.1</v>
          </cell>
        </row>
        <row r="5808">
          <cell r="B5808">
            <v>8513423</v>
          </cell>
          <cell r="C5808">
            <v>851</v>
          </cell>
          <cell r="D5808" t="str">
            <v>Portsmouth</v>
          </cell>
          <cell r="E5808">
            <v>3423</v>
          </cell>
          <cell r="F5808" t="str">
            <v>St Swithun's Catholic Primary School</v>
          </cell>
          <cell r="G5808" t="str">
            <v>Maintained</v>
          </cell>
          <cell r="H5808" t="str">
            <v>Voluntary aided school</v>
          </cell>
          <cell r="I5808">
            <v>25287</v>
          </cell>
          <cell r="J5808">
            <v>43126.2</v>
          </cell>
        </row>
        <row r="5809">
          <cell r="B5809">
            <v>8503426</v>
          </cell>
          <cell r="C5809">
            <v>850</v>
          </cell>
          <cell r="D5809" t="str">
            <v>Hampshire</v>
          </cell>
          <cell r="E5809">
            <v>3426</v>
          </cell>
          <cell r="F5809" t="str">
            <v>Western Downland Church of England Aided Primary School</v>
          </cell>
          <cell r="G5809" t="str">
            <v>Maintained</v>
          </cell>
          <cell r="H5809" t="str">
            <v>Voluntary aided school</v>
          </cell>
          <cell r="I5809">
            <v>15302</v>
          </cell>
          <cell r="J5809">
            <v>26231.399999999998</v>
          </cell>
        </row>
        <row r="5810">
          <cell r="B5810">
            <v>8503501</v>
          </cell>
          <cell r="C5810">
            <v>850</v>
          </cell>
          <cell r="D5810" t="str">
            <v>Hampshire</v>
          </cell>
          <cell r="E5810">
            <v>3501</v>
          </cell>
          <cell r="F5810" t="str">
            <v>St Mark's Church of England Aided Primary School</v>
          </cell>
          <cell r="G5810" t="str">
            <v>Maintained</v>
          </cell>
          <cell r="H5810" t="str">
            <v>Voluntary aided school</v>
          </cell>
          <cell r="I5810">
            <v>11153</v>
          </cell>
          <cell r="J5810">
            <v>17561.699999999997</v>
          </cell>
        </row>
        <row r="5811">
          <cell r="B5811">
            <v>8503551</v>
          </cell>
          <cell r="C5811">
            <v>850</v>
          </cell>
          <cell r="D5811" t="str">
            <v>Hampshire</v>
          </cell>
          <cell r="E5811">
            <v>3551</v>
          </cell>
          <cell r="F5811" t="str">
            <v>St Patrick's Catholic Primary School</v>
          </cell>
          <cell r="G5811" t="str">
            <v>Maintained</v>
          </cell>
          <cell r="H5811" t="str">
            <v>Voluntary aided school</v>
          </cell>
          <cell r="I5811">
            <v>17636</v>
          </cell>
          <cell r="J5811">
            <v>28676.699999999997</v>
          </cell>
        </row>
        <row r="5812">
          <cell r="B5812">
            <v>8503553</v>
          </cell>
          <cell r="C5812">
            <v>850</v>
          </cell>
          <cell r="D5812" t="str">
            <v>Hampshire</v>
          </cell>
          <cell r="E5812">
            <v>3553</v>
          </cell>
          <cell r="F5812" t="str">
            <v>St Bernadette's Catholic Primary School</v>
          </cell>
          <cell r="G5812" t="str">
            <v>Maintained</v>
          </cell>
          <cell r="H5812" t="str">
            <v>Voluntary aided school</v>
          </cell>
          <cell r="I5812">
            <v>24120</v>
          </cell>
          <cell r="J5812">
            <v>34234.199999999997</v>
          </cell>
        </row>
        <row r="5813">
          <cell r="B5813">
            <v>8503602</v>
          </cell>
          <cell r="C5813">
            <v>850</v>
          </cell>
          <cell r="D5813" t="str">
            <v>Hampshire</v>
          </cell>
          <cell r="E5813">
            <v>3602</v>
          </cell>
          <cell r="F5813" t="str">
            <v>St John's, Gosport Church of England Voluntary Aided Primary School</v>
          </cell>
          <cell r="G5813" t="str">
            <v>Maintained</v>
          </cell>
          <cell r="H5813" t="str">
            <v>Voluntary aided school</v>
          </cell>
          <cell r="I5813">
            <v>30344</v>
          </cell>
          <cell r="J5813">
            <v>49795.199999999997</v>
          </cell>
        </row>
        <row r="5814">
          <cell r="B5814">
            <v>8503650</v>
          </cell>
          <cell r="C5814">
            <v>850</v>
          </cell>
          <cell r="D5814" t="str">
            <v>Hampshire</v>
          </cell>
          <cell r="E5814">
            <v>3650</v>
          </cell>
          <cell r="F5814" t="str">
            <v>St Mary's Catholic Primary School</v>
          </cell>
          <cell r="G5814" t="str">
            <v>Maintained</v>
          </cell>
          <cell r="H5814" t="str">
            <v>Voluntary aided school</v>
          </cell>
          <cell r="I5814">
            <v>14005</v>
          </cell>
          <cell r="J5814">
            <v>19340.099999999999</v>
          </cell>
        </row>
        <row r="5815">
          <cell r="B5815">
            <v>8523655</v>
          </cell>
          <cell r="C5815">
            <v>852</v>
          </cell>
          <cell r="D5815" t="str">
            <v>Southampton</v>
          </cell>
          <cell r="E5815">
            <v>3655</v>
          </cell>
          <cell r="F5815" t="str">
            <v>Highfield Church of England Primary School</v>
          </cell>
          <cell r="G5815" t="str">
            <v>Maintained</v>
          </cell>
          <cell r="H5815" t="str">
            <v>Voluntary aided school</v>
          </cell>
          <cell r="I5815">
            <v>33197</v>
          </cell>
          <cell r="J5815">
            <v>52907.399999999994</v>
          </cell>
        </row>
        <row r="5816">
          <cell r="B5816">
            <v>8523657</v>
          </cell>
          <cell r="C5816">
            <v>852</v>
          </cell>
          <cell r="D5816" t="str">
            <v>Southampton</v>
          </cell>
          <cell r="E5816">
            <v>3657</v>
          </cell>
          <cell r="F5816" t="str">
            <v>Holy Family Catholic Primary School</v>
          </cell>
          <cell r="G5816" t="str">
            <v>Maintained</v>
          </cell>
          <cell r="H5816" t="str">
            <v>Voluntary aided school</v>
          </cell>
          <cell r="I5816">
            <v>34753</v>
          </cell>
          <cell r="J5816">
            <v>55352.7</v>
          </cell>
        </row>
        <row r="5817">
          <cell r="B5817">
            <v>8523658</v>
          </cell>
          <cell r="C5817">
            <v>852</v>
          </cell>
          <cell r="D5817" t="str">
            <v>Southampton</v>
          </cell>
          <cell r="E5817">
            <v>3658</v>
          </cell>
          <cell r="F5817" t="str">
            <v>St Patrick's Catholic Primary School</v>
          </cell>
          <cell r="G5817" t="str">
            <v>Maintained</v>
          </cell>
          <cell r="H5817" t="str">
            <v>Voluntary aided school</v>
          </cell>
          <cell r="I5817">
            <v>31382</v>
          </cell>
          <cell r="J5817">
            <v>48905.999999999993</v>
          </cell>
        </row>
        <row r="5818">
          <cell r="B5818">
            <v>8503660</v>
          </cell>
          <cell r="C5818">
            <v>850</v>
          </cell>
          <cell r="D5818" t="str">
            <v>Hampshire</v>
          </cell>
          <cell r="E5818">
            <v>3660</v>
          </cell>
          <cell r="F5818" t="str">
            <v>Selborne Church of England Primary School</v>
          </cell>
          <cell r="G5818" t="str">
            <v>Maintained</v>
          </cell>
          <cell r="H5818" t="str">
            <v>Voluntary aided school</v>
          </cell>
          <cell r="I5818">
            <v>10764</v>
          </cell>
          <cell r="J5818">
            <v>17117.099999999999</v>
          </cell>
        </row>
        <row r="5819">
          <cell r="B5819">
            <v>8503661</v>
          </cell>
          <cell r="C5819">
            <v>850</v>
          </cell>
          <cell r="D5819" t="str">
            <v>Hampshire</v>
          </cell>
          <cell r="E5819">
            <v>3661</v>
          </cell>
          <cell r="F5819" t="str">
            <v>St John's Church of England Voluntary Aided Primary School</v>
          </cell>
          <cell r="G5819" t="str">
            <v>Maintained</v>
          </cell>
          <cell r="H5819" t="str">
            <v>Voluntary aided school</v>
          </cell>
          <cell r="I5819">
            <v>29566</v>
          </cell>
          <cell r="J5819">
            <v>49350.6</v>
          </cell>
        </row>
        <row r="5820">
          <cell r="B5820">
            <v>8503663</v>
          </cell>
          <cell r="C5820">
            <v>850</v>
          </cell>
          <cell r="D5820" t="str">
            <v>Hampshire</v>
          </cell>
          <cell r="E5820">
            <v>3663</v>
          </cell>
          <cell r="F5820" t="str">
            <v>St Francis Church of England Primary School</v>
          </cell>
          <cell r="G5820" t="str">
            <v>Maintained</v>
          </cell>
          <cell r="H5820" t="str">
            <v>Voluntary aided school</v>
          </cell>
          <cell r="I5820">
            <v>37477</v>
          </cell>
          <cell r="J5820">
            <v>64244.7</v>
          </cell>
        </row>
        <row r="5821">
          <cell r="B5821">
            <v>8503666</v>
          </cell>
          <cell r="C5821">
            <v>850</v>
          </cell>
          <cell r="D5821" t="str">
            <v>Hampshire</v>
          </cell>
          <cell r="E5821">
            <v>3666</v>
          </cell>
          <cell r="F5821" t="str">
            <v>Crookham Church of England Aided Infant School</v>
          </cell>
          <cell r="G5821" t="str">
            <v>Maintained</v>
          </cell>
          <cell r="H5821" t="str">
            <v>Voluntary aided school</v>
          </cell>
          <cell r="I5821">
            <v>40070</v>
          </cell>
          <cell r="J5821">
            <v>63355.499999999993</v>
          </cell>
        </row>
        <row r="5822">
          <cell r="B5822">
            <v>8504012</v>
          </cell>
          <cell r="C5822">
            <v>850</v>
          </cell>
          <cell r="D5822" t="str">
            <v>Hampshire</v>
          </cell>
          <cell r="E5822">
            <v>4012</v>
          </cell>
          <cell r="F5822" t="str">
            <v>The Westgate School</v>
          </cell>
          <cell r="G5822" t="str">
            <v>Maintained</v>
          </cell>
          <cell r="H5822" t="str">
            <v>Community school</v>
          </cell>
          <cell r="I5822">
            <v>40718</v>
          </cell>
          <cell r="J5822">
            <v>68913</v>
          </cell>
        </row>
        <row r="5823">
          <cell r="B5823">
            <v>8514303</v>
          </cell>
          <cell r="C5823">
            <v>851</v>
          </cell>
          <cell r="D5823" t="str">
            <v>Portsmouth</v>
          </cell>
          <cell r="E5823">
            <v>4303</v>
          </cell>
          <cell r="F5823" t="str">
            <v>Mayfield School</v>
          </cell>
          <cell r="G5823" t="str">
            <v>Maintained</v>
          </cell>
          <cell r="H5823" t="str">
            <v>Community school</v>
          </cell>
          <cell r="I5823">
            <v>40848</v>
          </cell>
          <cell r="J5823">
            <v>68023.799999999988</v>
          </cell>
        </row>
        <row r="5824">
          <cell r="B5824">
            <v>8505206</v>
          </cell>
          <cell r="C5824">
            <v>850</v>
          </cell>
          <cell r="D5824" t="str">
            <v>Hampshire</v>
          </cell>
          <cell r="E5824">
            <v>5206</v>
          </cell>
          <cell r="F5824" t="str">
            <v>Hordle CofE (VA) Primary School</v>
          </cell>
          <cell r="G5824" t="str">
            <v>Maintained</v>
          </cell>
          <cell r="H5824" t="str">
            <v>Voluntary aided school</v>
          </cell>
          <cell r="I5824">
            <v>27492</v>
          </cell>
          <cell r="J5824">
            <v>46460.7</v>
          </cell>
        </row>
        <row r="5825">
          <cell r="B5825">
            <v>8515207</v>
          </cell>
          <cell r="C5825">
            <v>851</v>
          </cell>
          <cell r="D5825" t="str">
            <v>Portsmouth</v>
          </cell>
          <cell r="E5825">
            <v>5207</v>
          </cell>
          <cell r="F5825" t="str">
            <v>St Paul's Catholic Primary School</v>
          </cell>
          <cell r="G5825" t="str">
            <v>Maintained</v>
          </cell>
          <cell r="H5825" t="str">
            <v>Voluntary aided school</v>
          </cell>
          <cell r="I5825">
            <v>25287</v>
          </cell>
          <cell r="J5825">
            <v>36457.199999999997</v>
          </cell>
        </row>
        <row r="5826">
          <cell r="B5826">
            <v>8505209</v>
          </cell>
          <cell r="C5826">
            <v>850</v>
          </cell>
          <cell r="D5826" t="str">
            <v>Hampshire</v>
          </cell>
          <cell r="E5826">
            <v>5209</v>
          </cell>
          <cell r="F5826" t="str">
            <v>St Peter's Catholic Primary School, Waterlooville</v>
          </cell>
          <cell r="G5826" t="str">
            <v>Maintained</v>
          </cell>
          <cell r="H5826" t="str">
            <v>Voluntary aided school</v>
          </cell>
          <cell r="I5826">
            <v>41886</v>
          </cell>
          <cell r="J5826">
            <v>69135.299999999988</v>
          </cell>
        </row>
        <row r="5827">
          <cell r="B5827">
            <v>8505210</v>
          </cell>
          <cell r="C5827">
            <v>850</v>
          </cell>
          <cell r="D5827" t="str">
            <v>Hampshire</v>
          </cell>
          <cell r="E5827">
            <v>5210</v>
          </cell>
          <cell r="F5827" t="str">
            <v>Mill Rythe Infant School</v>
          </cell>
          <cell r="G5827" t="str">
            <v>Maintained</v>
          </cell>
          <cell r="H5827" t="str">
            <v>Foundation school</v>
          </cell>
          <cell r="I5827">
            <v>33197</v>
          </cell>
          <cell r="J5827">
            <v>56241.899999999994</v>
          </cell>
        </row>
        <row r="5828">
          <cell r="B5828">
            <v>8507009</v>
          </cell>
          <cell r="C5828">
            <v>850</v>
          </cell>
          <cell r="D5828" t="str">
            <v>Hampshire</v>
          </cell>
          <cell r="E5828">
            <v>7009</v>
          </cell>
          <cell r="F5828" t="str">
            <v>Riverside Community Special School</v>
          </cell>
          <cell r="G5828" t="str">
            <v>Maintained</v>
          </cell>
          <cell r="H5828" t="str">
            <v>Community special school</v>
          </cell>
          <cell r="I5828">
            <v>3113</v>
          </cell>
          <cell r="J5828">
            <v>4668.2999999999993</v>
          </cell>
        </row>
        <row r="5829">
          <cell r="B5829">
            <v>8507015</v>
          </cell>
          <cell r="C5829">
            <v>850</v>
          </cell>
          <cell r="D5829" t="str">
            <v>Hampshire</v>
          </cell>
          <cell r="E5829">
            <v>7015</v>
          </cell>
          <cell r="F5829" t="str">
            <v>Norman Gate School</v>
          </cell>
          <cell r="G5829" t="str">
            <v>Maintained</v>
          </cell>
          <cell r="H5829" t="str">
            <v>Community special school</v>
          </cell>
          <cell r="I5829">
            <v>3242</v>
          </cell>
          <cell r="J5829">
            <v>8002.7999999999993</v>
          </cell>
        </row>
        <row r="5830">
          <cell r="B5830">
            <v>8507016</v>
          </cell>
          <cell r="C5830">
            <v>850</v>
          </cell>
          <cell r="D5830" t="str">
            <v>Hampshire</v>
          </cell>
          <cell r="E5830">
            <v>7016</v>
          </cell>
          <cell r="F5830" t="str">
            <v>Maple Ridge School</v>
          </cell>
          <cell r="G5830" t="str">
            <v>Maintained</v>
          </cell>
          <cell r="H5830" t="str">
            <v>Community special school</v>
          </cell>
          <cell r="I5830">
            <v>5706</v>
          </cell>
          <cell r="J5830">
            <v>8447.4</v>
          </cell>
        </row>
        <row r="5831">
          <cell r="B5831">
            <v>8507018</v>
          </cell>
          <cell r="C5831">
            <v>850</v>
          </cell>
          <cell r="D5831" t="str">
            <v>Hampshire</v>
          </cell>
          <cell r="E5831">
            <v>7018</v>
          </cell>
          <cell r="F5831" t="str">
            <v>Heathfield Special School</v>
          </cell>
          <cell r="G5831" t="str">
            <v>Maintained</v>
          </cell>
          <cell r="H5831" t="str">
            <v>Community special school</v>
          </cell>
          <cell r="I5831">
            <v>5058</v>
          </cell>
          <cell r="J5831">
            <v>6446.7</v>
          </cell>
        </row>
        <row r="5832">
          <cell r="B5832">
            <v>8507020</v>
          </cell>
          <cell r="C5832">
            <v>850</v>
          </cell>
          <cell r="D5832" t="str">
            <v>Hampshire</v>
          </cell>
          <cell r="E5832">
            <v>7020</v>
          </cell>
          <cell r="F5832" t="str">
            <v>Icknield School</v>
          </cell>
          <cell r="G5832" t="str">
            <v>Maintained</v>
          </cell>
          <cell r="H5832" t="str">
            <v>Community special school</v>
          </cell>
          <cell r="I5832">
            <v>1946</v>
          </cell>
          <cell r="J5832">
            <v>2223</v>
          </cell>
        </row>
        <row r="5833">
          <cell r="B5833">
            <v>8507023</v>
          </cell>
          <cell r="C5833">
            <v>850</v>
          </cell>
          <cell r="D5833" t="str">
            <v>Hampshire</v>
          </cell>
          <cell r="E5833">
            <v>7023</v>
          </cell>
          <cell r="F5833" t="str">
            <v>Rachel Madocks School</v>
          </cell>
          <cell r="G5833" t="str">
            <v>Maintained</v>
          </cell>
          <cell r="H5833" t="str">
            <v>Community special school</v>
          </cell>
          <cell r="I5833">
            <v>1946</v>
          </cell>
          <cell r="J5833">
            <v>2667.6</v>
          </cell>
        </row>
        <row r="5834">
          <cell r="B5834">
            <v>8507026</v>
          </cell>
          <cell r="C5834">
            <v>850</v>
          </cell>
          <cell r="D5834" t="str">
            <v>Hampshire</v>
          </cell>
          <cell r="E5834">
            <v>7026</v>
          </cell>
          <cell r="F5834" t="str">
            <v>Limington House School</v>
          </cell>
          <cell r="G5834" t="str">
            <v>Maintained</v>
          </cell>
          <cell r="H5834" t="str">
            <v>Community special school</v>
          </cell>
          <cell r="I5834">
            <v>3372</v>
          </cell>
          <cell r="J5834">
            <v>6224.4</v>
          </cell>
        </row>
        <row r="5835">
          <cell r="B5835">
            <v>8507033</v>
          </cell>
          <cell r="C5835">
            <v>850</v>
          </cell>
          <cell r="D5835" t="str">
            <v>Hampshire</v>
          </cell>
          <cell r="E5835">
            <v>7033</v>
          </cell>
          <cell r="F5835" t="str">
            <v>St Francis Special School</v>
          </cell>
          <cell r="G5835" t="str">
            <v>Maintained</v>
          </cell>
          <cell r="H5835" t="str">
            <v>Community special school</v>
          </cell>
          <cell r="I5835">
            <v>390</v>
          </cell>
          <cell r="J5835">
            <v>666.9</v>
          </cell>
        </row>
        <row r="5836">
          <cell r="B5836">
            <v>8527035</v>
          </cell>
          <cell r="C5836">
            <v>852</v>
          </cell>
          <cell r="D5836" t="str">
            <v>Southampton</v>
          </cell>
          <cell r="E5836">
            <v>7035</v>
          </cell>
          <cell r="F5836" t="str">
            <v>Springwell School</v>
          </cell>
          <cell r="G5836" t="str">
            <v>Maintained</v>
          </cell>
          <cell r="H5836" t="str">
            <v>Community special school</v>
          </cell>
          <cell r="I5836">
            <v>15561</v>
          </cell>
          <cell r="J5836">
            <v>25119.899999999998</v>
          </cell>
        </row>
        <row r="5837">
          <cell r="B5837">
            <v>8527037</v>
          </cell>
          <cell r="C5837">
            <v>852</v>
          </cell>
          <cell r="D5837" t="str">
            <v>Southampton</v>
          </cell>
          <cell r="E5837">
            <v>7037</v>
          </cell>
          <cell r="F5837" t="str">
            <v>The Cedar School</v>
          </cell>
          <cell r="G5837" t="str">
            <v>Maintained</v>
          </cell>
          <cell r="H5837" t="str">
            <v>Community special school</v>
          </cell>
          <cell r="I5837">
            <v>1686</v>
          </cell>
          <cell r="J5837">
            <v>3556.7999999999997</v>
          </cell>
        </row>
        <row r="5838">
          <cell r="B5838">
            <v>8527040</v>
          </cell>
          <cell r="C5838">
            <v>852</v>
          </cell>
          <cell r="D5838" t="str">
            <v>Southampton</v>
          </cell>
          <cell r="E5838">
            <v>7040</v>
          </cell>
          <cell r="F5838" t="str">
            <v>Vermont School</v>
          </cell>
          <cell r="G5838" t="str">
            <v>Maintained</v>
          </cell>
          <cell r="H5838" t="str">
            <v>Foundation special school</v>
          </cell>
          <cell r="I5838">
            <v>130</v>
          </cell>
          <cell r="J5838">
            <v>0</v>
          </cell>
        </row>
        <row r="5839">
          <cell r="B5839">
            <v>8507051</v>
          </cell>
          <cell r="C5839">
            <v>850</v>
          </cell>
          <cell r="D5839" t="str">
            <v>Hampshire</v>
          </cell>
          <cell r="E5839">
            <v>7051</v>
          </cell>
          <cell r="F5839" t="str">
            <v>The Waterloo School</v>
          </cell>
          <cell r="G5839" t="str">
            <v>Maintained</v>
          </cell>
          <cell r="H5839" t="str">
            <v>Community special school</v>
          </cell>
          <cell r="I5839">
            <v>649</v>
          </cell>
          <cell r="J5839">
            <v>1111.5</v>
          </cell>
        </row>
        <row r="5840">
          <cell r="B5840">
            <v>8507053</v>
          </cell>
          <cell r="C5840">
            <v>850</v>
          </cell>
          <cell r="D5840" t="str">
            <v>Hampshire</v>
          </cell>
          <cell r="E5840">
            <v>7053</v>
          </cell>
          <cell r="F5840" t="str">
            <v>Saxon Wood School</v>
          </cell>
          <cell r="G5840" t="str">
            <v>Maintained</v>
          </cell>
          <cell r="H5840" t="str">
            <v>Community special school</v>
          </cell>
          <cell r="I5840">
            <v>3113</v>
          </cell>
          <cell r="J5840">
            <v>5335.2</v>
          </cell>
        </row>
        <row r="5841">
          <cell r="B5841">
            <v>8507067</v>
          </cell>
          <cell r="C5841">
            <v>850</v>
          </cell>
          <cell r="D5841" t="str">
            <v>Hampshire</v>
          </cell>
          <cell r="E5841">
            <v>7067</v>
          </cell>
          <cell r="F5841" t="str">
            <v>Wolverdene Special School</v>
          </cell>
          <cell r="G5841" t="str">
            <v>Maintained</v>
          </cell>
          <cell r="H5841" t="str">
            <v>Community special school</v>
          </cell>
          <cell r="I5841">
            <v>779</v>
          </cell>
          <cell r="J5841">
            <v>1556.1</v>
          </cell>
        </row>
        <row r="5842">
          <cell r="B5842">
            <v>8507073</v>
          </cell>
          <cell r="C5842">
            <v>850</v>
          </cell>
          <cell r="D5842" t="str">
            <v>Hampshire</v>
          </cell>
          <cell r="E5842">
            <v>7073</v>
          </cell>
          <cell r="F5842" t="str">
            <v>Samuel Cody Specialist Sports College</v>
          </cell>
          <cell r="G5842" t="str">
            <v>Maintained</v>
          </cell>
          <cell r="H5842" t="str">
            <v>Community special school</v>
          </cell>
          <cell r="I5842">
            <v>3631</v>
          </cell>
          <cell r="J5842">
            <v>8225.0999999999985</v>
          </cell>
        </row>
        <row r="5843">
          <cell r="B5843">
            <v>8507076</v>
          </cell>
          <cell r="C5843">
            <v>850</v>
          </cell>
          <cell r="D5843" t="str">
            <v>Hampshire</v>
          </cell>
          <cell r="E5843">
            <v>7076</v>
          </cell>
          <cell r="F5843" t="str">
            <v>Shepherds Down Special School</v>
          </cell>
          <cell r="G5843" t="str">
            <v>Maintained</v>
          </cell>
          <cell r="H5843" t="str">
            <v>Community special school</v>
          </cell>
          <cell r="I5843">
            <v>11801</v>
          </cell>
          <cell r="J5843">
            <v>16672.5</v>
          </cell>
        </row>
        <row r="5844">
          <cell r="B5844">
            <v>8842001</v>
          </cell>
          <cell r="C5844">
            <v>884</v>
          </cell>
          <cell r="D5844" t="str">
            <v>Herefordshire, County of</v>
          </cell>
          <cell r="E5844">
            <v>2001</v>
          </cell>
          <cell r="F5844" t="str">
            <v>Almeley Primary School</v>
          </cell>
          <cell r="G5844" t="str">
            <v>Maintained</v>
          </cell>
          <cell r="H5844" t="str">
            <v>Community school</v>
          </cell>
          <cell r="I5844">
            <v>7133</v>
          </cell>
          <cell r="J5844">
            <v>9114.2999999999993</v>
          </cell>
        </row>
        <row r="5845">
          <cell r="B5845">
            <v>8852002</v>
          </cell>
          <cell r="C5845">
            <v>885</v>
          </cell>
          <cell r="D5845" t="str">
            <v>Worcestershire</v>
          </cell>
          <cell r="E5845">
            <v>2002</v>
          </cell>
          <cell r="F5845" t="str">
            <v>Crown Meadow First School &amp; Nursery</v>
          </cell>
          <cell r="G5845" t="str">
            <v>Maintained</v>
          </cell>
          <cell r="H5845" t="str">
            <v>Community school</v>
          </cell>
          <cell r="I5845">
            <v>43182</v>
          </cell>
          <cell r="J5845">
            <v>72692.099999999991</v>
          </cell>
        </row>
        <row r="5846">
          <cell r="B5846">
            <v>8852006</v>
          </cell>
          <cell r="C5846">
            <v>885</v>
          </cell>
          <cell r="D5846" t="str">
            <v>Worcestershire</v>
          </cell>
          <cell r="E5846">
            <v>2006</v>
          </cell>
          <cell r="F5846" t="str">
            <v>Ashton-under-Hill First School</v>
          </cell>
          <cell r="G5846" t="str">
            <v>Maintained</v>
          </cell>
          <cell r="H5846" t="str">
            <v>Community school</v>
          </cell>
          <cell r="I5846">
            <v>11153</v>
          </cell>
          <cell r="J5846">
            <v>17784</v>
          </cell>
        </row>
        <row r="5847">
          <cell r="B5847">
            <v>8852008</v>
          </cell>
          <cell r="C5847">
            <v>885</v>
          </cell>
          <cell r="D5847" t="str">
            <v>Worcestershire</v>
          </cell>
          <cell r="E5847">
            <v>2008</v>
          </cell>
          <cell r="F5847" t="str">
            <v>Beoley First School</v>
          </cell>
          <cell r="G5847" t="str">
            <v>Maintained</v>
          </cell>
          <cell r="H5847" t="str">
            <v>Community school</v>
          </cell>
          <cell r="I5847">
            <v>14265</v>
          </cell>
          <cell r="J5847">
            <v>24452.999999999996</v>
          </cell>
        </row>
        <row r="5848">
          <cell r="B5848">
            <v>8842011</v>
          </cell>
          <cell r="C5848">
            <v>884</v>
          </cell>
          <cell r="D5848" t="str">
            <v>Herefordshire, County of</v>
          </cell>
          <cell r="E5848">
            <v>2011</v>
          </cell>
          <cell r="F5848" t="str">
            <v>Bredenbury Primary School</v>
          </cell>
          <cell r="G5848" t="str">
            <v>Maintained</v>
          </cell>
          <cell r="H5848" t="str">
            <v>Foundation school</v>
          </cell>
          <cell r="I5848">
            <v>1427</v>
          </cell>
          <cell r="J5848">
            <v>2223</v>
          </cell>
        </row>
        <row r="5849">
          <cell r="B5849">
            <v>8852013</v>
          </cell>
          <cell r="C5849">
            <v>885</v>
          </cell>
          <cell r="D5849" t="str">
            <v>Worcestershire</v>
          </cell>
          <cell r="E5849">
            <v>2013</v>
          </cell>
          <cell r="F5849" t="str">
            <v>Broadway First School</v>
          </cell>
          <cell r="G5849" t="str">
            <v>Maintained</v>
          </cell>
          <cell r="H5849" t="str">
            <v>Community school</v>
          </cell>
          <cell r="I5849">
            <v>8300</v>
          </cell>
          <cell r="J5849">
            <v>13337.999999999998</v>
          </cell>
        </row>
        <row r="5850">
          <cell r="B5850">
            <v>8852015</v>
          </cell>
          <cell r="C5850">
            <v>885</v>
          </cell>
          <cell r="D5850" t="str">
            <v>Worcestershire</v>
          </cell>
          <cell r="E5850">
            <v>2015</v>
          </cell>
          <cell r="F5850" t="str">
            <v>Catshill First School</v>
          </cell>
          <cell r="G5850" t="str">
            <v>Maintained</v>
          </cell>
          <cell r="H5850" t="str">
            <v>Community school</v>
          </cell>
          <cell r="I5850">
            <v>35142</v>
          </cell>
          <cell r="J5850">
            <v>58020.299999999996</v>
          </cell>
        </row>
        <row r="5851">
          <cell r="B5851">
            <v>8852016</v>
          </cell>
          <cell r="C5851">
            <v>885</v>
          </cell>
          <cell r="D5851" t="str">
            <v>Worcestershire</v>
          </cell>
          <cell r="E5851">
            <v>2016</v>
          </cell>
          <cell r="F5851" t="str">
            <v>Charford First School</v>
          </cell>
          <cell r="G5851" t="str">
            <v>Maintained</v>
          </cell>
          <cell r="H5851" t="str">
            <v>Community school</v>
          </cell>
          <cell r="I5851">
            <v>52130</v>
          </cell>
          <cell r="J5851">
            <v>86474.7</v>
          </cell>
        </row>
        <row r="5852">
          <cell r="B5852">
            <v>8852017</v>
          </cell>
          <cell r="C5852">
            <v>885</v>
          </cell>
          <cell r="D5852" t="str">
            <v>Worcestershire</v>
          </cell>
          <cell r="E5852">
            <v>2017</v>
          </cell>
          <cell r="F5852" t="str">
            <v>Finstall First School</v>
          </cell>
          <cell r="G5852" t="str">
            <v>Maintained</v>
          </cell>
          <cell r="H5852" t="str">
            <v>Community school</v>
          </cell>
          <cell r="I5852">
            <v>43831</v>
          </cell>
          <cell r="J5852">
            <v>74915.099999999991</v>
          </cell>
        </row>
        <row r="5853">
          <cell r="B5853">
            <v>8852018</v>
          </cell>
          <cell r="C5853">
            <v>885</v>
          </cell>
          <cell r="D5853" t="str">
            <v>Worcestershire</v>
          </cell>
          <cell r="E5853">
            <v>2018</v>
          </cell>
          <cell r="F5853" t="str">
            <v>Lickey End First School</v>
          </cell>
          <cell r="G5853" t="str">
            <v>Maintained</v>
          </cell>
          <cell r="H5853" t="str">
            <v>Community school</v>
          </cell>
          <cell r="I5853">
            <v>22564</v>
          </cell>
          <cell r="J5853">
            <v>37124.1</v>
          </cell>
        </row>
        <row r="5854">
          <cell r="B5854">
            <v>8852019</v>
          </cell>
          <cell r="C5854">
            <v>885</v>
          </cell>
          <cell r="D5854" t="str">
            <v>Worcestershire</v>
          </cell>
          <cell r="E5854">
            <v>2019</v>
          </cell>
          <cell r="F5854" t="str">
            <v>Meadows First School</v>
          </cell>
          <cell r="G5854" t="str">
            <v>Maintained</v>
          </cell>
          <cell r="H5854" t="str">
            <v>Community school</v>
          </cell>
          <cell r="I5854">
            <v>42275</v>
          </cell>
          <cell r="J5854">
            <v>68690.7</v>
          </cell>
        </row>
        <row r="5855">
          <cell r="B5855">
            <v>8852020</v>
          </cell>
          <cell r="C5855">
            <v>885</v>
          </cell>
          <cell r="D5855" t="str">
            <v>Worcestershire</v>
          </cell>
          <cell r="E5855">
            <v>2020</v>
          </cell>
          <cell r="F5855" t="str">
            <v>Millfields First School</v>
          </cell>
          <cell r="G5855" t="str">
            <v>Maintained</v>
          </cell>
          <cell r="H5855" t="str">
            <v>Community school</v>
          </cell>
          <cell r="I5855">
            <v>35531</v>
          </cell>
          <cell r="J5855">
            <v>60910.2</v>
          </cell>
        </row>
        <row r="5856">
          <cell r="B5856">
            <v>8852022</v>
          </cell>
          <cell r="C5856">
            <v>885</v>
          </cell>
          <cell r="D5856" t="str">
            <v>Worcestershire</v>
          </cell>
          <cell r="E5856">
            <v>2022</v>
          </cell>
          <cell r="F5856" t="str">
            <v>Blackwell First School</v>
          </cell>
          <cell r="G5856" t="str">
            <v>Maintained</v>
          </cell>
          <cell r="H5856" t="str">
            <v>Community school</v>
          </cell>
          <cell r="I5856">
            <v>23601</v>
          </cell>
          <cell r="J5856">
            <v>39791.699999999997</v>
          </cell>
        </row>
        <row r="5857">
          <cell r="B5857">
            <v>8842024</v>
          </cell>
          <cell r="C5857">
            <v>884</v>
          </cell>
          <cell r="D5857" t="str">
            <v>Herefordshire, County of</v>
          </cell>
          <cell r="E5857">
            <v>2024</v>
          </cell>
          <cell r="F5857" t="str">
            <v>St Peter's Primary School</v>
          </cell>
          <cell r="G5857" t="str">
            <v>Maintained</v>
          </cell>
          <cell r="H5857" t="str">
            <v>Foundation school</v>
          </cell>
          <cell r="I5857">
            <v>13616</v>
          </cell>
          <cell r="J5857">
            <v>22007.699999999997</v>
          </cell>
        </row>
        <row r="5858">
          <cell r="B5858">
            <v>8842031</v>
          </cell>
          <cell r="C5858">
            <v>884</v>
          </cell>
          <cell r="D5858" t="str">
            <v>Herefordshire, County of</v>
          </cell>
          <cell r="E5858">
            <v>2031</v>
          </cell>
          <cell r="F5858" t="str">
            <v>Clifford Primary School</v>
          </cell>
          <cell r="G5858" t="str">
            <v>Maintained</v>
          </cell>
          <cell r="H5858" t="str">
            <v>Community school</v>
          </cell>
          <cell r="I5858">
            <v>10115</v>
          </cell>
          <cell r="J5858">
            <v>15560.999999999998</v>
          </cell>
        </row>
        <row r="5859">
          <cell r="B5859">
            <v>8852032</v>
          </cell>
          <cell r="C5859">
            <v>885</v>
          </cell>
          <cell r="D5859" t="str">
            <v>Worcestershire</v>
          </cell>
          <cell r="E5859">
            <v>2032</v>
          </cell>
          <cell r="F5859" t="str">
            <v>Clifton upon Teme Primary School</v>
          </cell>
          <cell r="G5859" t="str">
            <v>Maintained</v>
          </cell>
          <cell r="H5859" t="str">
            <v>Community school</v>
          </cell>
          <cell r="I5859">
            <v>7651</v>
          </cell>
          <cell r="J5859">
            <v>7780.4999999999991</v>
          </cell>
        </row>
        <row r="5860">
          <cell r="B5860">
            <v>8852034</v>
          </cell>
          <cell r="C5860">
            <v>885</v>
          </cell>
          <cell r="D5860" t="str">
            <v>Worcestershire</v>
          </cell>
          <cell r="E5860">
            <v>2034</v>
          </cell>
          <cell r="F5860" t="str">
            <v>Dodford First School</v>
          </cell>
          <cell r="G5860" t="str">
            <v>Maintained</v>
          </cell>
          <cell r="H5860" t="str">
            <v>Community school</v>
          </cell>
          <cell r="I5860">
            <v>11412</v>
          </cell>
          <cell r="J5860">
            <v>18228.599999999999</v>
          </cell>
        </row>
        <row r="5861">
          <cell r="B5861">
            <v>8852035</v>
          </cell>
          <cell r="C5861">
            <v>885</v>
          </cell>
          <cell r="D5861" t="str">
            <v>Worcestershire</v>
          </cell>
          <cell r="E5861">
            <v>2035</v>
          </cell>
          <cell r="F5861" t="str">
            <v>Westlands First School</v>
          </cell>
          <cell r="G5861" t="str">
            <v>Maintained</v>
          </cell>
          <cell r="H5861" t="str">
            <v>Community school</v>
          </cell>
          <cell r="I5861">
            <v>19711</v>
          </cell>
          <cell r="J5861">
            <v>25342.199999999997</v>
          </cell>
        </row>
        <row r="5862">
          <cell r="B5862">
            <v>8852036</v>
          </cell>
          <cell r="C5862">
            <v>885</v>
          </cell>
          <cell r="D5862" t="str">
            <v>Worcestershire</v>
          </cell>
          <cell r="E5862">
            <v>2036</v>
          </cell>
          <cell r="F5862" t="str">
            <v>Chawson First School</v>
          </cell>
          <cell r="G5862" t="str">
            <v>Maintained</v>
          </cell>
          <cell r="H5862" t="str">
            <v>Community school</v>
          </cell>
          <cell r="I5862">
            <v>43701</v>
          </cell>
          <cell r="J5862">
            <v>60687.899999999994</v>
          </cell>
        </row>
        <row r="5863">
          <cell r="B5863">
            <v>8852041</v>
          </cell>
          <cell r="C5863">
            <v>885</v>
          </cell>
          <cell r="D5863" t="str">
            <v>Worcestershire</v>
          </cell>
          <cell r="E5863">
            <v>2041</v>
          </cell>
          <cell r="F5863" t="str">
            <v>Swan Lane First School</v>
          </cell>
          <cell r="G5863" t="str">
            <v>Maintained</v>
          </cell>
          <cell r="H5863" t="str">
            <v>Community school</v>
          </cell>
          <cell r="I5863">
            <v>36699</v>
          </cell>
          <cell r="J5863">
            <v>58464.899999999994</v>
          </cell>
        </row>
        <row r="5864">
          <cell r="B5864">
            <v>8842046</v>
          </cell>
          <cell r="C5864">
            <v>884</v>
          </cell>
          <cell r="D5864" t="str">
            <v>Herefordshire, County of</v>
          </cell>
          <cell r="E5864">
            <v>2046</v>
          </cell>
          <cell r="F5864" t="str">
            <v>Ewyas Harold Primary School</v>
          </cell>
          <cell r="G5864" t="str">
            <v>Maintained</v>
          </cell>
          <cell r="H5864" t="str">
            <v>Community school</v>
          </cell>
          <cell r="I5864">
            <v>7003</v>
          </cell>
          <cell r="J5864">
            <v>17117.099999999999</v>
          </cell>
        </row>
        <row r="5865">
          <cell r="B5865">
            <v>8852047</v>
          </cell>
          <cell r="C5865">
            <v>885</v>
          </cell>
          <cell r="D5865" t="str">
            <v>Worcestershire</v>
          </cell>
          <cell r="E5865">
            <v>2047</v>
          </cell>
          <cell r="F5865" t="str">
            <v>Fairfield First School</v>
          </cell>
          <cell r="G5865" t="str">
            <v>Maintained</v>
          </cell>
          <cell r="H5865" t="str">
            <v>Community school</v>
          </cell>
          <cell r="I5865">
            <v>17377</v>
          </cell>
          <cell r="J5865">
            <v>30455.1</v>
          </cell>
        </row>
        <row r="5866">
          <cell r="B5866">
            <v>8855201</v>
          </cell>
          <cell r="C5866">
            <v>885</v>
          </cell>
          <cell r="D5866" t="str">
            <v>Worcestershire</v>
          </cell>
          <cell r="E5866">
            <v>5201</v>
          </cell>
          <cell r="F5866" t="str">
            <v>Flyford Flavell Primary School</v>
          </cell>
          <cell r="G5866" t="str">
            <v>Maintained</v>
          </cell>
          <cell r="H5866" t="str">
            <v>Community school</v>
          </cell>
          <cell r="I5866">
            <v>9337</v>
          </cell>
          <cell r="J5866">
            <v>16894.8</v>
          </cell>
        </row>
        <row r="5867">
          <cell r="B5867">
            <v>8842053</v>
          </cell>
          <cell r="C5867">
            <v>884</v>
          </cell>
          <cell r="D5867" t="str">
            <v>Herefordshire, County of</v>
          </cell>
          <cell r="E5867">
            <v>2053</v>
          </cell>
          <cell r="F5867" t="str">
            <v>Garway Primary School</v>
          </cell>
          <cell r="G5867" t="str">
            <v>Maintained</v>
          </cell>
          <cell r="H5867" t="str">
            <v>Community school</v>
          </cell>
          <cell r="I5867">
            <v>6873</v>
          </cell>
          <cell r="J5867">
            <v>14449.499999999998</v>
          </cell>
        </row>
        <row r="5868">
          <cell r="B5868">
            <v>8852055</v>
          </cell>
          <cell r="C5868">
            <v>885</v>
          </cell>
          <cell r="D5868" t="str">
            <v>Worcestershire</v>
          </cell>
          <cell r="E5868">
            <v>2055</v>
          </cell>
          <cell r="F5868" t="str">
            <v>Hagley Primary School</v>
          </cell>
          <cell r="G5868" t="str">
            <v>Maintained</v>
          </cell>
          <cell r="H5868" t="str">
            <v>Community school</v>
          </cell>
          <cell r="I5868">
            <v>65227</v>
          </cell>
          <cell r="J5868">
            <v>114484.49999999999</v>
          </cell>
        </row>
        <row r="5869">
          <cell r="B5869">
            <v>8842056</v>
          </cell>
          <cell r="C5869">
            <v>884</v>
          </cell>
          <cell r="D5869" t="str">
            <v>Herefordshire, County of</v>
          </cell>
          <cell r="E5869">
            <v>2056</v>
          </cell>
          <cell r="F5869" t="str">
            <v>Broadlands Primary School</v>
          </cell>
          <cell r="G5869" t="str">
            <v>Maintained</v>
          </cell>
          <cell r="H5869" t="str">
            <v>Community school</v>
          </cell>
          <cell r="I5869">
            <v>7781</v>
          </cell>
          <cell r="J5869">
            <v>11115</v>
          </cell>
        </row>
        <row r="5870">
          <cell r="B5870">
            <v>8842057</v>
          </cell>
          <cell r="C5870">
            <v>884</v>
          </cell>
          <cell r="D5870" t="str">
            <v>Herefordshire, County of</v>
          </cell>
          <cell r="E5870">
            <v>2057</v>
          </cell>
          <cell r="F5870" t="str">
            <v>Hampton Dene Primary School</v>
          </cell>
          <cell r="G5870" t="str">
            <v>Maintained</v>
          </cell>
          <cell r="H5870" t="str">
            <v>Community school</v>
          </cell>
          <cell r="I5870">
            <v>19192</v>
          </cell>
          <cell r="J5870">
            <v>30010.499999999996</v>
          </cell>
        </row>
        <row r="5871">
          <cell r="B5871">
            <v>8842063</v>
          </cell>
          <cell r="C5871">
            <v>884</v>
          </cell>
          <cell r="D5871" t="str">
            <v>Herefordshire, County of</v>
          </cell>
          <cell r="E5871">
            <v>2063</v>
          </cell>
          <cell r="F5871" t="str">
            <v>Marlbrook Primary School</v>
          </cell>
          <cell r="G5871" t="str">
            <v>Maintained</v>
          </cell>
          <cell r="H5871" t="str">
            <v>Community school</v>
          </cell>
          <cell r="I5871">
            <v>44349</v>
          </cell>
          <cell r="J5871">
            <v>67801.5</v>
          </cell>
        </row>
        <row r="5872">
          <cell r="B5872">
            <v>8842067</v>
          </cell>
          <cell r="C5872">
            <v>884</v>
          </cell>
          <cell r="D5872" t="str">
            <v>Herefordshire, County of</v>
          </cell>
          <cell r="E5872">
            <v>2067</v>
          </cell>
          <cell r="F5872" t="str">
            <v>St Martin's Primary School</v>
          </cell>
          <cell r="G5872" t="str">
            <v>Maintained</v>
          </cell>
          <cell r="H5872" t="str">
            <v>Community school</v>
          </cell>
          <cell r="I5872">
            <v>25546</v>
          </cell>
          <cell r="J5872">
            <v>46683</v>
          </cell>
        </row>
        <row r="5873">
          <cell r="B5873">
            <v>8842071</v>
          </cell>
          <cell r="C5873">
            <v>884</v>
          </cell>
          <cell r="D5873" t="str">
            <v>Herefordshire, County of</v>
          </cell>
          <cell r="E5873">
            <v>2071</v>
          </cell>
          <cell r="F5873" t="str">
            <v>Trinity Primary School</v>
          </cell>
          <cell r="G5873" t="str">
            <v>Maintained</v>
          </cell>
          <cell r="H5873" t="str">
            <v>Community school</v>
          </cell>
          <cell r="I5873">
            <v>38514</v>
          </cell>
          <cell r="J5873">
            <v>59354.1</v>
          </cell>
        </row>
        <row r="5874">
          <cell r="B5874">
            <v>8842096</v>
          </cell>
          <cell r="C5874">
            <v>884</v>
          </cell>
          <cell r="D5874" t="str">
            <v>Herefordshire, County of</v>
          </cell>
          <cell r="E5874">
            <v>2096</v>
          </cell>
          <cell r="F5874" t="str">
            <v>Kington Primary School</v>
          </cell>
          <cell r="G5874" t="str">
            <v>Maintained</v>
          </cell>
          <cell r="H5874" t="str">
            <v>Community school</v>
          </cell>
          <cell r="I5874">
            <v>10504</v>
          </cell>
          <cell r="J5874">
            <v>19562.399999999998</v>
          </cell>
        </row>
        <row r="5875">
          <cell r="B5875">
            <v>8842098</v>
          </cell>
          <cell r="C5875">
            <v>884</v>
          </cell>
          <cell r="D5875" t="str">
            <v>Herefordshire, County of</v>
          </cell>
          <cell r="E5875">
            <v>2098</v>
          </cell>
          <cell r="F5875" t="str">
            <v>Ledbury Primary School</v>
          </cell>
          <cell r="G5875" t="str">
            <v>Maintained</v>
          </cell>
          <cell r="H5875" t="str">
            <v>Community school</v>
          </cell>
          <cell r="I5875">
            <v>28788</v>
          </cell>
          <cell r="J5875">
            <v>40014</v>
          </cell>
        </row>
        <row r="5876">
          <cell r="B5876">
            <v>8842101</v>
          </cell>
          <cell r="C5876">
            <v>884</v>
          </cell>
          <cell r="D5876" t="str">
            <v>Herefordshire, County of</v>
          </cell>
          <cell r="E5876">
            <v>2101</v>
          </cell>
          <cell r="F5876" t="str">
            <v>Longtown Community Primary School</v>
          </cell>
          <cell r="G5876" t="str">
            <v>Maintained</v>
          </cell>
          <cell r="H5876" t="str">
            <v>Community school</v>
          </cell>
          <cell r="I5876">
            <v>5836</v>
          </cell>
          <cell r="J5876">
            <v>8225.0999999999985</v>
          </cell>
        </row>
        <row r="5877">
          <cell r="B5877">
            <v>8842103</v>
          </cell>
          <cell r="C5877">
            <v>884</v>
          </cell>
          <cell r="D5877" t="str">
            <v>Herefordshire, County of</v>
          </cell>
          <cell r="E5877">
            <v>2103</v>
          </cell>
          <cell r="F5877" t="str">
            <v>Luston Primary School</v>
          </cell>
          <cell r="G5877" t="str">
            <v>Maintained</v>
          </cell>
          <cell r="H5877" t="str">
            <v>Community school</v>
          </cell>
          <cell r="I5877">
            <v>7522</v>
          </cell>
          <cell r="J5877">
            <v>14894.099999999999</v>
          </cell>
        </row>
        <row r="5878">
          <cell r="B5878">
            <v>8842104</v>
          </cell>
          <cell r="C5878">
            <v>884</v>
          </cell>
          <cell r="D5878" t="str">
            <v>Herefordshire, County of</v>
          </cell>
          <cell r="E5878">
            <v>2104</v>
          </cell>
          <cell r="F5878" t="str">
            <v>Madley Primary School</v>
          </cell>
          <cell r="G5878" t="str">
            <v>Maintained</v>
          </cell>
          <cell r="H5878" t="str">
            <v>Community school</v>
          </cell>
          <cell r="I5878">
            <v>17766</v>
          </cell>
          <cell r="J5878">
            <v>31344.3</v>
          </cell>
        </row>
        <row r="5879">
          <cell r="B5879">
            <v>8842116</v>
          </cell>
          <cell r="C5879">
            <v>884</v>
          </cell>
          <cell r="D5879" t="str">
            <v>Herefordshire, County of</v>
          </cell>
          <cell r="E5879">
            <v>2116</v>
          </cell>
          <cell r="F5879" t="str">
            <v>Michaelchurch Escley Primary School</v>
          </cell>
          <cell r="G5879" t="str">
            <v>Maintained</v>
          </cell>
          <cell r="H5879" t="str">
            <v>Community school</v>
          </cell>
          <cell r="I5879">
            <v>4280</v>
          </cell>
          <cell r="J5879">
            <v>8225.0999999999985</v>
          </cell>
        </row>
        <row r="5880">
          <cell r="B5880">
            <v>8852118</v>
          </cell>
          <cell r="C5880">
            <v>885</v>
          </cell>
          <cell r="D5880" t="str">
            <v>Worcestershire</v>
          </cell>
          <cell r="E5880">
            <v>2118</v>
          </cell>
          <cell r="F5880" t="str">
            <v>Pebworth First School</v>
          </cell>
          <cell r="G5880" t="str">
            <v>Maintained</v>
          </cell>
          <cell r="H5880" t="str">
            <v>Community school</v>
          </cell>
          <cell r="I5880">
            <v>3631</v>
          </cell>
          <cell r="J5880">
            <v>4223.7</v>
          </cell>
        </row>
        <row r="5881">
          <cell r="B5881">
            <v>8852119</v>
          </cell>
          <cell r="C5881">
            <v>885</v>
          </cell>
          <cell r="D5881" t="str">
            <v>Worcestershire</v>
          </cell>
          <cell r="E5881">
            <v>2119</v>
          </cell>
          <cell r="F5881" t="str">
            <v>Abbey Park First and Nursery School</v>
          </cell>
          <cell r="G5881" t="str">
            <v>Maintained</v>
          </cell>
          <cell r="H5881" t="str">
            <v>Community school</v>
          </cell>
          <cell r="I5881">
            <v>17896</v>
          </cell>
          <cell r="J5881">
            <v>30232.799999999999</v>
          </cell>
        </row>
        <row r="5882">
          <cell r="B5882">
            <v>8842122</v>
          </cell>
          <cell r="C5882">
            <v>884</v>
          </cell>
          <cell r="D5882" t="str">
            <v>Herefordshire, County of</v>
          </cell>
          <cell r="E5882">
            <v>2122</v>
          </cell>
          <cell r="F5882" t="str">
            <v>Peterchurch Primary School</v>
          </cell>
          <cell r="G5882" t="str">
            <v>Maintained</v>
          </cell>
          <cell r="H5882" t="str">
            <v>Community school</v>
          </cell>
          <cell r="I5882">
            <v>9856</v>
          </cell>
          <cell r="J5882">
            <v>11781.9</v>
          </cell>
        </row>
        <row r="5883">
          <cell r="B5883">
            <v>8852128</v>
          </cell>
          <cell r="C5883">
            <v>885</v>
          </cell>
          <cell r="D5883" t="str">
            <v>Worcestershire</v>
          </cell>
          <cell r="E5883">
            <v>2128</v>
          </cell>
          <cell r="F5883" t="str">
            <v>Batchley First and Nursery School</v>
          </cell>
          <cell r="G5883" t="str">
            <v>Maintained</v>
          </cell>
          <cell r="H5883" t="str">
            <v>Community school</v>
          </cell>
          <cell r="I5883">
            <v>27881</v>
          </cell>
          <cell r="J5883">
            <v>46683</v>
          </cell>
        </row>
        <row r="5884">
          <cell r="B5884">
            <v>8852136</v>
          </cell>
          <cell r="C5884">
            <v>885</v>
          </cell>
          <cell r="D5884" t="str">
            <v>Worcestershire</v>
          </cell>
          <cell r="E5884">
            <v>2136</v>
          </cell>
          <cell r="F5884" t="str">
            <v>Tenacres First School</v>
          </cell>
          <cell r="G5884" t="str">
            <v>Maintained</v>
          </cell>
          <cell r="H5884" t="str">
            <v>Community school</v>
          </cell>
          <cell r="I5884">
            <v>36050</v>
          </cell>
          <cell r="J5884">
            <v>60910.2</v>
          </cell>
        </row>
        <row r="5885">
          <cell r="B5885">
            <v>8852137</v>
          </cell>
          <cell r="C5885">
            <v>885</v>
          </cell>
          <cell r="D5885" t="str">
            <v>Worcestershire</v>
          </cell>
          <cell r="E5885">
            <v>2137</v>
          </cell>
          <cell r="F5885" t="str">
            <v>Woodrow First School</v>
          </cell>
          <cell r="G5885" t="str">
            <v>Maintained</v>
          </cell>
          <cell r="H5885" t="str">
            <v>Community school</v>
          </cell>
          <cell r="I5885">
            <v>23342</v>
          </cell>
          <cell r="J5885">
            <v>38680.199999999997</v>
          </cell>
        </row>
        <row r="5886">
          <cell r="B5886">
            <v>8842138</v>
          </cell>
          <cell r="C5886">
            <v>884</v>
          </cell>
          <cell r="D5886" t="str">
            <v>Herefordshire, County of</v>
          </cell>
          <cell r="E5886">
            <v>2138</v>
          </cell>
          <cell r="F5886" t="str">
            <v>Ashfield Park Primary School</v>
          </cell>
          <cell r="G5886" t="str">
            <v>Maintained</v>
          </cell>
          <cell r="H5886" t="str">
            <v>Community school</v>
          </cell>
          <cell r="I5886">
            <v>20489</v>
          </cell>
          <cell r="J5886">
            <v>31788.899999999998</v>
          </cell>
        </row>
        <row r="5887">
          <cell r="B5887">
            <v>8842146</v>
          </cell>
          <cell r="C5887">
            <v>884</v>
          </cell>
          <cell r="D5887" t="str">
            <v>Herefordshire, County of</v>
          </cell>
          <cell r="E5887">
            <v>2146</v>
          </cell>
          <cell r="F5887" t="str">
            <v>Shobdon Primary School</v>
          </cell>
          <cell r="G5887" t="str">
            <v>Maintained</v>
          </cell>
          <cell r="H5887" t="str">
            <v>Community school</v>
          </cell>
          <cell r="I5887">
            <v>8300</v>
          </cell>
          <cell r="J5887">
            <v>12448.8</v>
          </cell>
        </row>
        <row r="5888">
          <cell r="B5888">
            <v>8852147</v>
          </cell>
          <cell r="C5888">
            <v>885</v>
          </cell>
          <cell r="D5888" t="str">
            <v>Worcestershire</v>
          </cell>
          <cell r="E5888">
            <v>2147</v>
          </cell>
          <cell r="F5888" t="str">
            <v>Stoke Prior First School</v>
          </cell>
          <cell r="G5888" t="str">
            <v>Maintained</v>
          </cell>
          <cell r="H5888" t="str">
            <v>Community school</v>
          </cell>
          <cell r="I5888">
            <v>20748</v>
          </cell>
          <cell r="J5888">
            <v>34901.1</v>
          </cell>
        </row>
        <row r="5889">
          <cell r="B5889">
            <v>8842148</v>
          </cell>
          <cell r="C5889">
            <v>884</v>
          </cell>
          <cell r="D5889" t="str">
            <v>Herefordshire, County of</v>
          </cell>
          <cell r="E5889">
            <v>2148</v>
          </cell>
          <cell r="F5889" t="str">
            <v>Stoke Prior Primary School</v>
          </cell>
          <cell r="G5889" t="str">
            <v>Maintained</v>
          </cell>
          <cell r="H5889" t="str">
            <v>Community school</v>
          </cell>
          <cell r="I5889">
            <v>6484</v>
          </cell>
          <cell r="J5889">
            <v>11559.599999999999</v>
          </cell>
        </row>
        <row r="5890">
          <cell r="B5890">
            <v>8842155</v>
          </cell>
          <cell r="C5890">
            <v>884</v>
          </cell>
          <cell r="D5890" t="str">
            <v>Herefordshire, County of</v>
          </cell>
          <cell r="E5890">
            <v>2155</v>
          </cell>
          <cell r="F5890" t="str">
            <v>Walford Primary School</v>
          </cell>
          <cell r="G5890" t="str">
            <v>Maintained</v>
          </cell>
          <cell r="H5890" t="str">
            <v>Community school</v>
          </cell>
          <cell r="I5890">
            <v>19063</v>
          </cell>
          <cell r="J5890">
            <v>34011.899999999994</v>
          </cell>
        </row>
        <row r="5891">
          <cell r="B5891">
            <v>8842157</v>
          </cell>
          <cell r="C5891">
            <v>884</v>
          </cell>
          <cell r="D5891" t="str">
            <v>Herefordshire, County of</v>
          </cell>
          <cell r="E5891">
            <v>2157</v>
          </cell>
          <cell r="F5891" t="str">
            <v>Wellington Primary School and Nursery</v>
          </cell>
          <cell r="G5891" t="str">
            <v>Maintained</v>
          </cell>
          <cell r="H5891" t="str">
            <v>Community school</v>
          </cell>
          <cell r="I5891">
            <v>9207</v>
          </cell>
          <cell r="J5891">
            <v>11337.3</v>
          </cell>
        </row>
        <row r="5892">
          <cell r="B5892">
            <v>8842158</v>
          </cell>
          <cell r="C5892">
            <v>884</v>
          </cell>
          <cell r="D5892" t="str">
            <v>Herefordshire, County of</v>
          </cell>
          <cell r="E5892">
            <v>2158</v>
          </cell>
          <cell r="F5892" t="str">
            <v>Weobley Primary School</v>
          </cell>
          <cell r="G5892" t="str">
            <v>Maintained</v>
          </cell>
          <cell r="H5892" t="str">
            <v>Community school</v>
          </cell>
          <cell r="I5892">
            <v>9467</v>
          </cell>
          <cell r="J5892">
            <v>14894.099999999999</v>
          </cell>
        </row>
        <row r="5893">
          <cell r="B5893">
            <v>8842160</v>
          </cell>
          <cell r="C5893">
            <v>884</v>
          </cell>
          <cell r="D5893" t="str">
            <v>Herefordshire, County of</v>
          </cell>
          <cell r="E5893">
            <v>2160</v>
          </cell>
          <cell r="F5893" t="str">
            <v>Withington Primary School</v>
          </cell>
          <cell r="G5893" t="str">
            <v>Maintained</v>
          </cell>
          <cell r="H5893" t="str">
            <v>Community school</v>
          </cell>
          <cell r="I5893">
            <v>2724</v>
          </cell>
          <cell r="J5893">
            <v>5112.8999999999996</v>
          </cell>
        </row>
        <row r="5894">
          <cell r="B5894">
            <v>8852188</v>
          </cell>
          <cell r="C5894">
            <v>885</v>
          </cell>
          <cell r="D5894" t="str">
            <v>Worcestershire</v>
          </cell>
          <cell r="E5894">
            <v>2188</v>
          </cell>
          <cell r="F5894" t="str">
            <v>Meadow Green Primary School</v>
          </cell>
          <cell r="G5894" t="str">
            <v>Maintained</v>
          </cell>
          <cell r="H5894" t="str">
            <v>Community school</v>
          </cell>
          <cell r="I5894">
            <v>27492</v>
          </cell>
          <cell r="J5894">
            <v>42014.7</v>
          </cell>
        </row>
        <row r="5895">
          <cell r="B5895">
            <v>8852192</v>
          </cell>
          <cell r="C5895">
            <v>885</v>
          </cell>
          <cell r="D5895" t="str">
            <v>Worcestershire</v>
          </cell>
          <cell r="E5895">
            <v>2192</v>
          </cell>
          <cell r="F5895" t="str">
            <v>Moons Moat First School</v>
          </cell>
          <cell r="G5895" t="str">
            <v>Maintained</v>
          </cell>
          <cell r="H5895" t="str">
            <v>Community school</v>
          </cell>
          <cell r="I5895">
            <v>23212</v>
          </cell>
          <cell r="J5895">
            <v>32678.1</v>
          </cell>
        </row>
        <row r="5896">
          <cell r="B5896">
            <v>8852197</v>
          </cell>
          <cell r="C5896">
            <v>885</v>
          </cell>
          <cell r="D5896" t="str">
            <v>Worcestershire</v>
          </cell>
          <cell r="E5896">
            <v>2197</v>
          </cell>
          <cell r="F5896" t="str">
            <v>Beaconside Primary and Nursery School</v>
          </cell>
          <cell r="G5896" t="str">
            <v>Maintained</v>
          </cell>
          <cell r="H5896" t="str">
            <v>Community school</v>
          </cell>
          <cell r="I5896">
            <v>18155</v>
          </cell>
          <cell r="J5896">
            <v>30899.699999999997</v>
          </cell>
        </row>
        <row r="5897">
          <cell r="B5897">
            <v>8852200</v>
          </cell>
          <cell r="C5897">
            <v>885</v>
          </cell>
          <cell r="D5897" t="str">
            <v>Worcestershire</v>
          </cell>
          <cell r="E5897">
            <v>2200</v>
          </cell>
          <cell r="F5897" t="str">
            <v>Pitmaston Primary School</v>
          </cell>
          <cell r="G5897" t="str">
            <v>Maintained</v>
          </cell>
          <cell r="H5897" t="str">
            <v>Community school</v>
          </cell>
          <cell r="I5897">
            <v>59132</v>
          </cell>
          <cell r="J5897">
            <v>104036.4</v>
          </cell>
        </row>
        <row r="5898">
          <cell r="B5898">
            <v>8852901</v>
          </cell>
          <cell r="C5898">
            <v>885</v>
          </cell>
          <cell r="D5898" t="str">
            <v>Worcestershire</v>
          </cell>
          <cell r="E5898">
            <v>2901</v>
          </cell>
          <cell r="F5898" t="str">
            <v>Lickey Hills Primary School and Nursery</v>
          </cell>
          <cell r="G5898" t="str">
            <v>Maintained</v>
          </cell>
          <cell r="H5898" t="str">
            <v>Community school</v>
          </cell>
          <cell r="I5898">
            <v>45127</v>
          </cell>
          <cell r="J5898">
            <v>76693.5</v>
          </cell>
        </row>
        <row r="5899">
          <cell r="B5899">
            <v>8852914</v>
          </cell>
          <cell r="C5899">
            <v>885</v>
          </cell>
          <cell r="D5899" t="str">
            <v>Worcestershire</v>
          </cell>
          <cell r="E5899">
            <v>2914</v>
          </cell>
          <cell r="F5899" t="str">
            <v>Leigh and Bransford Primary School</v>
          </cell>
          <cell r="G5899" t="str">
            <v>Maintained</v>
          </cell>
          <cell r="H5899" t="str">
            <v>Community school</v>
          </cell>
          <cell r="I5899">
            <v>19063</v>
          </cell>
          <cell r="J5899">
            <v>31788.899999999998</v>
          </cell>
        </row>
        <row r="5900">
          <cell r="B5900">
            <v>8853000</v>
          </cell>
          <cell r="C5900">
            <v>885</v>
          </cell>
          <cell r="D5900" t="str">
            <v>Worcestershire</v>
          </cell>
          <cell r="E5900">
            <v>3000</v>
          </cell>
          <cell r="F5900" t="str">
            <v>Abberley Parochial VC Primary School</v>
          </cell>
          <cell r="G5900" t="str">
            <v>Maintained</v>
          </cell>
          <cell r="H5900" t="str">
            <v>Voluntary controlled school</v>
          </cell>
          <cell r="I5900">
            <v>9985</v>
          </cell>
          <cell r="J5900">
            <v>18450.899999999998</v>
          </cell>
        </row>
        <row r="5901">
          <cell r="B5901">
            <v>8853001</v>
          </cell>
          <cell r="C5901">
            <v>885</v>
          </cell>
          <cell r="D5901" t="str">
            <v>Worcestershire</v>
          </cell>
          <cell r="E5901">
            <v>3001</v>
          </cell>
          <cell r="F5901" t="str">
            <v>Bayton CofE Primary School</v>
          </cell>
          <cell r="G5901" t="str">
            <v>Maintained</v>
          </cell>
          <cell r="H5901" t="str">
            <v>Voluntary controlled school</v>
          </cell>
          <cell r="I5901">
            <v>10893</v>
          </cell>
          <cell r="J5901">
            <v>17784</v>
          </cell>
        </row>
        <row r="5902">
          <cell r="B5902">
            <v>8853002</v>
          </cell>
          <cell r="C5902">
            <v>885</v>
          </cell>
          <cell r="D5902" t="str">
            <v>Worcestershire</v>
          </cell>
          <cell r="E5902">
            <v>3002</v>
          </cell>
          <cell r="F5902" t="str">
            <v>Belbroughton CofE Primary School</v>
          </cell>
          <cell r="G5902" t="str">
            <v>Maintained</v>
          </cell>
          <cell r="H5902" t="str">
            <v>Voluntary controlled school</v>
          </cell>
          <cell r="I5902">
            <v>16988</v>
          </cell>
          <cell r="J5902">
            <v>28898.999999999996</v>
          </cell>
        </row>
        <row r="5903">
          <cell r="B5903">
            <v>8853005</v>
          </cell>
          <cell r="C5903">
            <v>885</v>
          </cell>
          <cell r="D5903" t="str">
            <v>Worcestershire</v>
          </cell>
          <cell r="E5903">
            <v>3005</v>
          </cell>
          <cell r="F5903" t="str">
            <v>Blakedown CofE Primary School</v>
          </cell>
          <cell r="G5903" t="str">
            <v>Maintained</v>
          </cell>
          <cell r="H5903" t="str">
            <v>Voluntary controlled school</v>
          </cell>
          <cell r="I5903">
            <v>18544</v>
          </cell>
          <cell r="J5903">
            <v>32011.199999999997</v>
          </cell>
        </row>
        <row r="5904">
          <cell r="B5904">
            <v>8843006</v>
          </cell>
          <cell r="C5904">
            <v>884</v>
          </cell>
          <cell r="D5904" t="str">
            <v>Herefordshire, County of</v>
          </cell>
          <cell r="E5904">
            <v>3006</v>
          </cell>
          <cell r="F5904" t="str">
            <v>Bosbury CofE Primary School</v>
          </cell>
          <cell r="G5904" t="str">
            <v>Maintained</v>
          </cell>
          <cell r="H5904" t="str">
            <v>Voluntary controlled school</v>
          </cell>
          <cell r="I5904">
            <v>13487</v>
          </cell>
          <cell r="J5904">
            <v>18895.5</v>
          </cell>
        </row>
        <row r="5905">
          <cell r="B5905">
            <v>8853018</v>
          </cell>
          <cell r="C5905">
            <v>885</v>
          </cell>
          <cell r="D5905" t="str">
            <v>Worcestershire</v>
          </cell>
          <cell r="E5905">
            <v>3018</v>
          </cell>
          <cell r="F5905" t="str">
            <v>Church Lench CofE First School</v>
          </cell>
          <cell r="G5905" t="str">
            <v>Maintained</v>
          </cell>
          <cell r="H5905" t="str">
            <v>Voluntary controlled school</v>
          </cell>
          <cell r="I5905">
            <v>8040</v>
          </cell>
          <cell r="J5905">
            <v>14894.099999999999</v>
          </cell>
        </row>
        <row r="5906">
          <cell r="B5906">
            <v>8853019</v>
          </cell>
          <cell r="C5906">
            <v>885</v>
          </cell>
          <cell r="D5906" t="str">
            <v>Worcestershire</v>
          </cell>
          <cell r="E5906">
            <v>3019</v>
          </cell>
          <cell r="F5906" t="str">
            <v>Claines CofE Primary School</v>
          </cell>
          <cell r="G5906" t="str">
            <v>Maintained</v>
          </cell>
          <cell r="H5906" t="str">
            <v>Voluntary controlled school</v>
          </cell>
          <cell r="I5906">
            <v>21916</v>
          </cell>
          <cell r="J5906">
            <v>36457.199999999997</v>
          </cell>
        </row>
        <row r="5907">
          <cell r="B5907">
            <v>8853020</v>
          </cell>
          <cell r="C5907">
            <v>885</v>
          </cell>
          <cell r="D5907" t="str">
            <v>Worcestershire</v>
          </cell>
          <cell r="E5907">
            <v>3020</v>
          </cell>
          <cell r="F5907" t="str">
            <v>Cleeve Prior CofE (Controlled) Primary School</v>
          </cell>
          <cell r="G5907" t="str">
            <v>Maintained</v>
          </cell>
          <cell r="H5907" t="str">
            <v>Voluntary controlled school</v>
          </cell>
          <cell r="I5907">
            <v>3372</v>
          </cell>
          <cell r="J5907">
            <v>4668.2999999999993</v>
          </cell>
        </row>
        <row r="5908">
          <cell r="B5908">
            <v>8843021</v>
          </cell>
          <cell r="C5908">
            <v>884</v>
          </cell>
          <cell r="D5908" t="str">
            <v>Herefordshire, County of</v>
          </cell>
          <cell r="E5908">
            <v>3021</v>
          </cell>
          <cell r="F5908" t="str">
            <v>Clehonger CofE Primary School</v>
          </cell>
          <cell r="G5908" t="str">
            <v>Maintained</v>
          </cell>
          <cell r="H5908" t="str">
            <v>Voluntary controlled school</v>
          </cell>
          <cell r="I5908">
            <v>8170</v>
          </cell>
          <cell r="J5908">
            <v>11115</v>
          </cell>
        </row>
        <row r="5909">
          <cell r="B5909">
            <v>8853022</v>
          </cell>
          <cell r="C5909">
            <v>885</v>
          </cell>
          <cell r="D5909" t="str">
            <v>Worcestershire</v>
          </cell>
          <cell r="E5909">
            <v>3022</v>
          </cell>
          <cell r="F5909" t="str">
            <v>Clent Parochial Primary School</v>
          </cell>
          <cell r="G5909" t="str">
            <v>Maintained</v>
          </cell>
          <cell r="H5909" t="str">
            <v>Voluntary controlled school</v>
          </cell>
          <cell r="I5909">
            <v>11412</v>
          </cell>
          <cell r="J5909">
            <v>18450.899999999998</v>
          </cell>
        </row>
        <row r="5910">
          <cell r="B5910">
            <v>8843023</v>
          </cell>
          <cell r="C5910">
            <v>884</v>
          </cell>
          <cell r="D5910" t="str">
            <v>Herefordshire, County of</v>
          </cell>
          <cell r="E5910">
            <v>3023</v>
          </cell>
          <cell r="F5910" t="str">
            <v>Colwall CofE Primary School</v>
          </cell>
          <cell r="G5910" t="str">
            <v>Maintained</v>
          </cell>
          <cell r="H5910" t="str">
            <v>Voluntary controlled school</v>
          </cell>
          <cell r="I5910">
            <v>14783</v>
          </cell>
          <cell r="J5910">
            <v>24452.999999999996</v>
          </cell>
        </row>
        <row r="5911">
          <cell r="B5911">
            <v>8843026</v>
          </cell>
          <cell r="C5911">
            <v>884</v>
          </cell>
          <cell r="D5911" t="str">
            <v>Herefordshire, County of</v>
          </cell>
          <cell r="E5911">
            <v>3026</v>
          </cell>
          <cell r="F5911" t="str">
            <v>St Mary's CofE Primary School</v>
          </cell>
          <cell r="G5911" t="str">
            <v>Maintained</v>
          </cell>
          <cell r="H5911" t="str">
            <v>Voluntary controlled school</v>
          </cell>
          <cell r="I5911">
            <v>14135</v>
          </cell>
          <cell r="J5911">
            <v>22674.6</v>
          </cell>
        </row>
        <row r="5912">
          <cell r="B5912">
            <v>8853027</v>
          </cell>
          <cell r="C5912">
            <v>885</v>
          </cell>
          <cell r="D5912" t="str">
            <v>Worcestershire</v>
          </cell>
          <cell r="E5912">
            <v>3027</v>
          </cell>
          <cell r="F5912" t="str">
            <v>Cropthorne-with-Charlton CofE First School</v>
          </cell>
          <cell r="G5912" t="str">
            <v>Maintained</v>
          </cell>
          <cell r="H5912" t="str">
            <v>Voluntary controlled school</v>
          </cell>
          <cell r="I5912">
            <v>10115</v>
          </cell>
          <cell r="J5912">
            <v>18673.199999999997</v>
          </cell>
        </row>
        <row r="5913">
          <cell r="B5913">
            <v>8853029</v>
          </cell>
          <cell r="C5913">
            <v>885</v>
          </cell>
          <cell r="D5913" t="str">
            <v>Worcestershire</v>
          </cell>
          <cell r="E5913">
            <v>3029</v>
          </cell>
          <cell r="F5913" t="str">
            <v>Defford-Cum-Besford CofE School</v>
          </cell>
          <cell r="G5913" t="str">
            <v>Maintained</v>
          </cell>
          <cell r="H5913" t="str">
            <v>Voluntary controlled school</v>
          </cell>
          <cell r="I5913">
            <v>6484</v>
          </cell>
          <cell r="J5913">
            <v>11559.599999999999</v>
          </cell>
        </row>
        <row r="5914">
          <cell r="B5914">
            <v>8843035</v>
          </cell>
          <cell r="C5914">
            <v>884</v>
          </cell>
          <cell r="D5914" t="str">
            <v>Herefordshire, County of</v>
          </cell>
          <cell r="E5914">
            <v>3035</v>
          </cell>
          <cell r="F5914" t="str">
            <v>Eardisley CofE Primary School</v>
          </cell>
          <cell r="G5914" t="str">
            <v>Maintained</v>
          </cell>
          <cell r="H5914" t="str">
            <v>Voluntary controlled school</v>
          </cell>
          <cell r="I5914">
            <v>6873</v>
          </cell>
          <cell r="J5914">
            <v>15338.699999999999</v>
          </cell>
        </row>
        <row r="5915">
          <cell r="B5915">
            <v>8853038</v>
          </cell>
          <cell r="C5915">
            <v>885</v>
          </cell>
          <cell r="D5915" t="str">
            <v>Worcestershire</v>
          </cell>
          <cell r="E5915">
            <v>3038</v>
          </cell>
          <cell r="F5915" t="str">
            <v>Eckington CofE First School</v>
          </cell>
          <cell r="G5915" t="str">
            <v>Maintained</v>
          </cell>
          <cell r="H5915" t="str">
            <v>Voluntary controlled school</v>
          </cell>
          <cell r="I5915">
            <v>7522</v>
          </cell>
          <cell r="J5915">
            <v>16227.9</v>
          </cell>
        </row>
        <row r="5916">
          <cell r="B5916">
            <v>8853039</v>
          </cell>
          <cell r="C5916">
            <v>885</v>
          </cell>
          <cell r="D5916" t="str">
            <v>Worcestershire</v>
          </cell>
          <cell r="E5916">
            <v>3039</v>
          </cell>
          <cell r="F5916" t="str">
            <v>Eldersfield Lawn CofE Primary School</v>
          </cell>
          <cell r="G5916" t="str">
            <v>Maintained</v>
          </cell>
          <cell r="H5916" t="str">
            <v>Voluntary controlled school</v>
          </cell>
          <cell r="I5916">
            <v>11801</v>
          </cell>
          <cell r="J5916">
            <v>20007</v>
          </cell>
        </row>
        <row r="5917">
          <cell r="B5917">
            <v>8853040</v>
          </cell>
          <cell r="C5917">
            <v>885</v>
          </cell>
          <cell r="D5917" t="str">
            <v>Worcestershire</v>
          </cell>
          <cell r="E5917">
            <v>3040</v>
          </cell>
          <cell r="F5917" t="str">
            <v>Elmley Castle CofE First School</v>
          </cell>
          <cell r="G5917" t="str">
            <v>Maintained</v>
          </cell>
          <cell r="H5917" t="str">
            <v>Voluntary controlled school</v>
          </cell>
          <cell r="I5917">
            <v>7392</v>
          </cell>
          <cell r="J5917">
            <v>15338.699999999999</v>
          </cell>
        </row>
        <row r="5918">
          <cell r="B5918">
            <v>8853042</v>
          </cell>
          <cell r="C5918">
            <v>885</v>
          </cell>
          <cell r="D5918" t="str">
            <v>Worcestershire</v>
          </cell>
          <cell r="E5918">
            <v>3042</v>
          </cell>
          <cell r="F5918" t="str">
            <v>St Richard's CofE First School</v>
          </cell>
          <cell r="G5918" t="str">
            <v>Maintained</v>
          </cell>
          <cell r="H5918" t="str">
            <v>Voluntary controlled school</v>
          </cell>
          <cell r="I5918">
            <v>36309</v>
          </cell>
          <cell r="J5918">
            <v>53351.999999999993</v>
          </cell>
        </row>
        <row r="5919">
          <cell r="B5919">
            <v>8853043</v>
          </cell>
          <cell r="C5919">
            <v>885</v>
          </cell>
          <cell r="D5919" t="str">
            <v>Worcestershire</v>
          </cell>
          <cell r="E5919">
            <v>3043</v>
          </cell>
          <cell r="F5919" t="str">
            <v>St Andrew's CE School</v>
          </cell>
          <cell r="G5919" t="str">
            <v>Maintained</v>
          </cell>
          <cell r="H5919" t="str">
            <v>Voluntary controlled school</v>
          </cell>
          <cell r="I5919">
            <v>34105</v>
          </cell>
          <cell r="J5919">
            <v>54463.499999999993</v>
          </cell>
        </row>
        <row r="5920">
          <cell r="B5920">
            <v>8843046</v>
          </cell>
          <cell r="C5920">
            <v>884</v>
          </cell>
          <cell r="D5920" t="str">
            <v>Herefordshire, County of</v>
          </cell>
          <cell r="E5920">
            <v>3046</v>
          </cell>
          <cell r="F5920" t="str">
            <v>Goodrich CofE Primary School</v>
          </cell>
          <cell r="G5920" t="str">
            <v>Maintained</v>
          </cell>
          <cell r="H5920" t="str">
            <v>Voluntary controlled school</v>
          </cell>
          <cell r="I5920">
            <v>8429</v>
          </cell>
          <cell r="J5920">
            <v>13782.599999999999</v>
          </cell>
        </row>
        <row r="5921">
          <cell r="B5921">
            <v>8843047</v>
          </cell>
          <cell r="C5921">
            <v>884</v>
          </cell>
          <cell r="D5921" t="str">
            <v>Herefordshire, County of</v>
          </cell>
          <cell r="E5921">
            <v>3047</v>
          </cell>
          <cell r="F5921" t="str">
            <v>Gorsley Goffs Primary School</v>
          </cell>
          <cell r="G5921" t="str">
            <v>Maintained</v>
          </cell>
          <cell r="H5921" t="str">
            <v>Voluntary controlled school</v>
          </cell>
          <cell r="I5921">
            <v>19192</v>
          </cell>
          <cell r="J5921">
            <v>33567.299999999996</v>
          </cell>
        </row>
        <row r="5922">
          <cell r="B5922">
            <v>8853048</v>
          </cell>
          <cell r="C5922">
            <v>885</v>
          </cell>
          <cell r="D5922" t="str">
            <v>Worcestershire</v>
          </cell>
          <cell r="E5922">
            <v>3048</v>
          </cell>
          <cell r="F5922" t="str">
            <v>Grimley and Holt CofE Primary School</v>
          </cell>
          <cell r="G5922" t="str">
            <v>Maintained</v>
          </cell>
          <cell r="H5922" t="str">
            <v>Voluntary controlled school</v>
          </cell>
          <cell r="I5922">
            <v>11931</v>
          </cell>
          <cell r="J5922">
            <v>18006.3</v>
          </cell>
        </row>
        <row r="5923">
          <cell r="B5923">
            <v>8853049</v>
          </cell>
          <cell r="C5923">
            <v>885</v>
          </cell>
          <cell r="D5923" t="str">
            <v>Worcestershire</v>
          </cell>
          <cell r="E5923">
            <v>3049</v>
          </cell>
          <cell r="F5923" t="str">
            <v>Hanbury CofE First School</v>
          </cell>
          <cell r="G5923" t="str">
            <v>Maintained</v>
          </cell>
          <cell r="H5923" t="str">
            <v>Voluntary controlled school</v>
          </cell>
          <cell r="I5923">
            <v>17636</v>
          </cell>
          <cell r="J5923">
            <v>31344.3</v>
          </cell>
        </row>
        <row r="5924">
          <cell r="B5924">
            <v>8853053</v>
          </cell>
          <cell r="C5924">
            <v>885</v>
          </cell>
          <cell r="D5924" t="str">
            <v>Worcestershire</v>
          </cell>
          <cell r="E5924">
            <v>3053</v>
          </cell>
          <cell r="F5924" t="str">
            <v>Harvington CofE First School</v>
          </cell>
          <cell r="G5924" t="str">
            <v>Maintained</v>
          </cell>
          <cell r="H5924" t="str">
            <v>Voluntary controlled school</v>
          </cell>
          <cell r="I5924">
            <v>19452</v>
          </cell>
          <cell r="J5924">
            <v>35345.699999999997</v>
          </cell>
        </row>
        <row r="5925">
          <cell r="B5925">
            <v>8853056</v>
          </cell>
          <cell r="C5925">
            <v>885</v>
          </cell>
          <cell r="D5925" t="str">
            <v>Worcestershire</v>
          </cell>
          <cell r="E5925">
            <v>3056</v>
          </cell>
          <cell r="F5925" t="str">
            <v>Himbleton CofE First School and Nursery</v>
          </cell>
          <cell r="G5925" t="str">
            <v>Maintained</v>
          </cell>
          <cell r="H5925" t="str">
            <v>Voluntary controlled school</v>
          </cell>
          <cell r="I5925">
            <v>6744</v>
          </cell>
          <cell r="J5925">
            <v>15338.699999999999</v>
          </cell>
        </row>
        <row r="5926">
          <cell r="B5926">
            <v>8853057</v>
          </cell>
          <cell r="C5926">
            <v>885</v>
          </cell>
          <cell r="D5926" t="str">
            <v>Worcestershire</v>
          </cell>
          <cell r="E5926">
            <v>3057</v>
          </cell>
          <cell r="F5926" t="str">
            <v>Hindlip CofE First School</v>
          </cell>
          <cell r="G5926" t="str">
            <v>Maintained</v>
          </cell>
          <cell r="H5926" t="str">
            <v>Voluntary controlled school</v>
          </cell>
          <cell r="I5926">
            <v>12060</v>
          </cell>
          <cell r="J5926">
            <v>19784.699999999997</v>
          </cell>
        </row>
        <row r="5927">
          <cell r="B5927">
            <v>8843071</v>
          </cell>
          <cell r="C5927">
            <v>884</v>
          </cell>
          <cell r="D5927" t="str">
            <v>Herefordshire, County of</v>
          </cell>
          <cell r="E5927">
            <v>3071</v>
          </cell>
          <cell r="F5927" t="str">
            <v>Little Dewchurch CofE Primary School</v>
          </cell>
          <cell r="G5927" t="str">
            <v>Maintained</v>
          </cell>
          <cell r="H5927" t="str">
            <v>Voluntary controlled school</v>
          </cell>
          <cell r="I5927">
            <v>9207</v>
          </cell>
          <cell r="J5927">
            <v>17117.099999999999</v>
          </cell>
        </row>
        <row r="5928">
          <cell r="B5928">
            <v>8853074</v>
          </cell>
          <cell r="C5928">
            <v>885</v>
          </cell>
          <cell r="D5928" t="str">
            <v>Worcestershire</v>
          </cell>
          <cell r="E5928">
            <v>3074</v>
          </cell>
          <cell r="F5928" t="str">
            <v>Malvern Wyche CofE Primary School</v>
          </cell>
          <cell r="G5928" t="str">
            <v>Maintained</v>
          </cell>
          <cell r="H5928" t="str">
            <v>Voluntary controlled school</v>
          </cell>
          <cell r="I5928">
            <v>12449</v>
          </cell>
          <cell r="J5928">
            <v>20673.899999999998</v>
          </cell>
        </row>
        <row r="5929">
          <cell r="B5929">
            <v>8843079</v>
          </cell>
          <cell r="C5929">
            <v>884</v>
          </cell>
          <cell r="D5929" t="str">
            <v>Herefordshire, County of</v>
          </cell>
          <cell r="E5929">
            <v>3079</v>
          </cell>
          <cell r="F5929" t="str">
            <v>Much Birch CofE Primary School</v>
          </cell>
          <cell r="G5929" t="str">
            <v>Maintained</v>
          </cell>
          <cell r="H5929" t="str">
            <v>Voluntary controlled school</v>
          </cell>
          <cell r="I5929">
            <v>19192</v>
          </cell>
          <cell r="J5929">
            <v>28232.1</v>
          </cell>
        </row>
        <row r="5930">
          <cell r="B5930">
            <v>8843083</v>
          </cell>
          <cell r="C5930">
            <v>884</v>
          </cell>
          <cell r="D5930" t="str">
            <v>Herefordshire, County of</v>
          </cell>
          <cell r="E5930">
            <v>3083</v>
          </cell>
          <cell r="F5930" t="str">
            <v>Orleton CofE Primary School</v>
          </cell>
          <cell r="G5930" t="str">
            <v>Maintained</v>
          </cell>
          <cell r="H5930" t="str">
            <v>Voluntary controlled school</v>
          </cell>
          <cell r="I5930">
            <v>17636</v>
          </cell>
          <cell r="J5930">
            <v>27787.499999999996</v>
          </cell>
        </row>
        <row r="5931">
          <cell r="B5931">
            <v>8853084</v>
          </cell>
          <cell r="C5931">
            <v>885</v>
          </cell>
          <cell r="D5931" t="str">
            <v>Worcestershire</v>
          </cell>
          <cell r="E5931">
            <v>3084</v>
          </cell>
          <cell r="F5931" t="str">
            <v>Overbury CofE First School</v>
          </cell>
          <cell r="G5931" t="str">
            <v>Maintained</v>
          </cell>
          <cell r="H5931" t="str">
            <v>Voluntary controlled school</v>
          </cell>
          <cell r="I5931">
            <v>8300</v>
          </cell>
          <cell r="J5931">
            <v>16005.599999999999</v>
          </cell>
        </row>
        <row r="5932">
          <cell r="B5932">
            <v>8853085</v>
          </cell>
          <cell r="C5932">
            <v>885</v>
          </cell>
          <cell r="D5932" t="str">
            <v>Worcestershire</v>
          </cell>
          <cell r="E5932">
            <v>3085</v>
          </cell>
          <cell r="F5932" t="str">
            <v>Pendock CofE Primary School</v>
          </cell>
          <cell r="G5932" t="str">
            <v>Maintained</v>
          </cell>
          <cell r="H5932" t="str">
            <v>Voluntary controlled school</v>
          </cell>
          <cell r="I5932">
            <v>1946</v>
          </cell>
          <cell r="J5932">
            <v>6446.7</v>
          </cell>
        </row>
        <row r="5933">
          <cell r="B5933">
            <v>8853093</v>
          </cell>
          <cell r="C5933">
            <v>885</v>
          </cell>
          <cell r="D5933" t="str">
            <v>Worcestershire</v>
          </cell>
          <cell r="E5933">
            <v>3093</v>
          </cell>
          <cell r="F5933" t="str">
            <v>St Luke's CofE First School</v>
          </cell>
          <cell r="G5933" t="str">
            <v>Maintained</v>
          </cell>
          <cell r="H5933" t="str">
            <v>Voluntary controlled school</v>
          </cell>
          <cell r="I5933">
            <v>19063</v>
          </cell>
          <cell r="J5933">
            <v>29788.199999999997</v>
          </cell>
        </row>
        <row r="5934">
          <cell r="B5934">
            <v>8853097</v>
          </cell>
          <cell r="C5934">
            <v>885</v>
          </cell>
          <cell r="D5934" t="str">
            <v>Worcestershire</v>
          </cell>
          <cell r="E5934">
            <v>3097</v>
          </cell>
          <cell r="F5934" t="str">
            <v>Romsley St Kenelm's CofE Primary School</v>
          </cell>
          <cell r="G5934" t="str">
            <v>Maintained</v>
          </cell>
          <cell r="H5934" t="str">
            <v>Voluntary controlled school</v>
          </cell>
          <cell r="I5934">
            <v>16469</v>
          </cell>
          <cell r="J5934">
            <v>31788.899999999998</v>
          </cell>
        </row>
        <row r="5935">
          <cell r="B5935">
            <v>8853098</v>
          </cell>
          <cell r="C5935">
            <v>885</v>
          </cell>
          <cell r="D5935" t="str">
            <v>Worcestershire</v>
          </cell>
          <cell r="E5935">
            <v>3098</v>
          </cell>
          <cell r="F5935" t="str">
            <v>Rushwick CofE Primary School</v>
          </cell>
          <cell r="G5935" t="str">
            <v>Maintained</v>
          </cell>
          <cell r="H5935" t="str">
            <v>Voluntary controlled school</v>
          </cell>
          <cell r="I5935">
            <v>16858</v>
          </cell>
          <cell r="J5935">
            <v>29788.199999999997</v>
          </cell>
        </row>
        <row r="5936">
          <cell r="B5936">
            <v>8853099</v>
          </cell>
          <cell r="C5936">
            <v>885</v>
          </cell>
          <cell r="D5936" t="str">
            <v>Worcestershire</v>
          </cell>
          <cell r="E5936">
            <v>3099</v>
          </cell>
          <cell r="F5936" t="str">
            <v>Sedgeberrow CofE First School</v>
          </cell>
          <cell r="G5936" t="str">
            <v>Maintained</v>
          </cell>
          <cell r="H5936" t="str">
            <v>Voluntary controlled school</v>
          </cell>
          <cell r="I5936">
            <v>21267</v>
          </cell>
          <cell r="J5936">
            <v>37346.399999999994</v>
          </cell>
        </row>
        <row r="5937">
          <cell r="B5937">
            <v>8853105</v>
          </cell>
          <cell r="C5937">
            <v>885</v>
          </cell>
          <cell r="D5937" t="str">
            <v>Worcestershire</v>
          </cell>
          <cell r="E5937">
            <v>3105</v>
          </cell>
          <cell r="F5937" t="str">
            <v>Tibberton CofE First School</v>
          </cell>
          <cell r="G5937" t="str">
            <v>Maintained</v>
          </cell>
          <cell r="H5937" t="str">
            <v>Voluntary controlled school</v>
          </cell>
          <cell r="I5937">
            <v>11023</v>
          </cell>
          <cell r="J5937">
            <v>16450.199999999997</v>
          </cell>
        </row>
        <row r="5938">
          <cell r="B5938">
            <v>8853107</v>
          </cell>
          <cell r="C5938">
            <v>885</v>
          </cell>
          <cell r="D5938" t="str">
            <v>Worcestershire</v>
          </cell>
          <cell r="E5938">
            <v>3107</v>
          </cell>
          <cell r="F5938" t="str">
            <v>Upton-Upon-Severn CofE Primary and Pre School</v>
          </cell>
          <cell r="G5938" t="str">
            <v>Maintained</v>
          </cell>
          <cell r="H5938" t="str">
            <v>Voluntary controlled school</v>
          </cell>
          <cell r="I5938">
            <v>18025</v>
          </cell>
          <cell r="J5938">
            <v>31121.999999999996</v>
          </cell>
        </row>
        <row r="5939">
          <cell r="B5939">
            <v>8853108</v>
          </cell>
          <cell r="C5939">
            <v>885</v>
          </cell>
          <cell r="D5939" t="str">
            <v>Worcestershire</v>
          </cell>
          <cell r="E5939">
            <v>3108</v>
          </cell>
          <cell r="F5939" t="str">
            <v>Upton Snodsbury CofE First School</v>
          </cell>
          <cell r="G5939" t="str">
            <v>Maintained</v>
          </cell>
          <cell r="H5939" t="str">
            <v>Voluntary controlled school</v>
          </cell>
          <cell r="I5939">
            <v>8818</v>
          </cell>
          <cell r="J5939">
            <v>13115.699999999999</v>
          </cell>
        </row>
        <row r="5940">
          <cell r="B5940">
            <v>8853110</v>
          </cell>
          <cell r="C5940">
            <v>885</v>
          </cell>
          <cell r="D5940" t="str">
            <v>Worcestershire</v>
          </cell>
          <cell r="E5940">
            <v>3110</v>
          </cell>
          <cell r="F5940" t="str">
            <v>Whittington CofE Primary School</v>
          </cell>
          <cell r="G5940" t="str">
            <v>Maintained</v>
          </cell>
          <cell r="H5940" t="str">
            <v>Voluntary controlled school</v>
          </cell>
          <cell r="I5940">
            <v>20878</v>
          </cell>
          <cell r="J5940">
            <v>34234.199999999997</v>
          </cell>
        </row>
        <row r="5941">
          <cell r="B5941">
            <v>8853114</v>
          </cell>
          <cell r="C5941">
            <v>885</v>
          </cell>
          <cell r="D5941" t="str">
            <v>Worcestershire</v>
          </cell>
          <cell r="E5941">
            <v>3114</v>
          </cell>
          <cell r="F5941" t="str">
            <v>St Barnabas CofE Primary School</v>
          </cell>
          <cell r="G5941" t="str">
            <v>Maintained</v>
          </cell>
          <cell r="H5941" t="str">
            <v>Voluntary controlled school</v>
          </cell>
          <cell r="I5941">
            <v>36050</v>
          </cell>
          <cell r="J5941">
            <v>63800.1</v>
          </cell>
        </row>
        <row r="5942">
          <cell r="B5942">
            <v>8853116</v>
          </cell>
          <cell r="C5942">
            <v>885</v>
          </cell>
          <cell r="D5942" t="str">
            <v>Worcestershire</v>
          </cell>
          <cell r="E5942">
            <v>3116</v>
          </cell>
          <cell r="F5942" t="str">
            <v>Red Hill CofE Primary School</v>
          </cell>
          <cell r="G5942" t="str">
            <v>Maintained</v>
          </cell>
          <cell r="H5942" t="str">
            <v>Voluntary controlled school</v>
          </cell>
          <cell r="I5942">
            <v>40978</v>
          </cell>
          <cell r="J5942">
            <v>67801.5</v>
          </cell>
        </row>
        <row r="5943">
          <cell r="B5943">
            <v>8853300</v>
          </cell>
          <cell r="C5943">
            <v>885</v>
          </cell>
          <cell r="D5943" t="str">
            <v>Worcestershire</v>
          </cell>
          <cell r="E5943">
            <v>3300</v>
          </cell>
          <cell r="F5943" t="str">
            <v>Astley CofE Primary School</v>
          </cell>
          <cell r="G5943" t="str">
            <v>Maintained</v>
          </cell>
          <cell r="H5943" t="str">
            <v>Voluntary aided school</v>
          </cell>
          <cell r="I5943">
            <v>9337</v>
          </cell>
          <cell r="J5943">
            <v>15783.3</v>
          </cell>
        </row>
        <row r="5944">
          <cell r="B5944">
            <v>8853302</v>
          </cell>
          <cell r="C5944">
            <v>885</v>
          </cell>
          <cell r="D5944" t="str">
            <v>Worcestershire</v>
          </cell>
          <cell r="E5944">
            <v>3302</v>
          </cell>
          <cell r="F5944" t="str">
            <v>St Andrew's CofE First School</v>
          </cell>
          <cell r="G5944" t="str">
            <v>Maintained</v>
          </cell>
          <cell r="H5944" t="str">
            <v>Voluntary aided school</v>
          </cell>
          <cell r="I5944">
            <v>33846</v>
          </cell>
          <cell r="J5944">
            <v>56241.899999999994</v>
          </cell>
        </row>
        <row r="5945">
          <cell r="B5945">
            <v>8843305</v>
          </cell>
          <cell r="C5945">
            <v>884</v>
          </cell>
          <cell r="D5945" t="str">
            <v>Herefordshire, County of</v>
          </cell>
          <cell r="E5945">
            <v>3305</v>
          </cell>
          <cell r="F5945" t="str">
            <v>Brampton Abbotts CofE Primary School</v>
          </cell>
          <cell r="G5945" t="str">
            <v>Maintained</v>
          </cell>
          <cell r="H5945" t="str">
            <v>Voluntary aided school</v>
          </cell>
          <cell r="I5945">
            <v>7133</v>
          </cell>
          <cell r="J5945">
            <v>10225.799999999999</v>
          </cell>
        </row>
        <row r="5946">
          <cell r="B5946">
            <v>8853306</v>
          </cell>
          <cell r="C5946">
            <v>885</v>
          </cell>
          <cell r="D5946" t="str">
            <v>Worcestershire</v>
          </cell>
          <cell r="E5946">
            <v>3306</v>
          </cell>
          <cell r="F5946" t="str">
            <v>Bredon Hancock's Endowed CofE First School</v>
          </cell>
          <cell r="G5946" t="str">
            <v>Maintained</v>
          </cell>
          <cell r="H5946" t="str">
            <v>Voluntary aided school</v>
          </cell>
          <cell r="I5946">
            <v>19063</v>
          </cell>
          <cell r="J5946">
            <v>29121.3</v>
          </cell>
        </row>
        <row r="5947">
          <cell r="B5947">
            <v>8843307</v>
          </cell>
          <cell r="C5947">
            <v>884</v>
          </cell>
          <cell r="D5947" t="str">
            <v>Herefordshire, County of</v>
          </cell>
          <cell r="E5947">
            <v>3307</v>
          </cell>
          <cell r="F5947" t="str">
            <v>Bridstow CofE Primary School</v>
          </cell>
          <cell r="G5947" t="str">
            <v>Maintained</v>
          </cell>
          <cell r="H5947" t="str">
            <v>Voluntary aided school</v>
          </cell>
          <cell r="I5947">
            <v>8040</v>
          </cell>
          <cell r="J5947">
            <v>14004.9</v>
          </cell>
        </row>
        <row r="5948">
          <cell r="B5948">
            <v>8853308</v>
          </cell>
          <cell r="C5948">
            <v>885</v>
          </cell>
          <cell r="D5948" t="str">
            <v>Worcestershire</v>
          </cell>
          <cell r="E5948">
            <v>3308</v>
          </cell>
          <cell r="F5948" t="str">
            <v>Broadwas CofE Aided Primary School</v>
          </cell>
          <cell r="G5948" t="str">
            <v>Maintained</v>
          </cell>
          <cell r="H5948" t="str">
            <v>Voluntary aided school</v>
          </cell>
          <cell r="I5948">
            <v>7003</v>
          </cell>
          <cell r="J5948">
            <v>11115</v>
          </cell>
        </row>
        <row r="5949">
          <cell r="B5949">
            <v>8843315</v>
          </cell>
          <cell r="C5949">
            <v>884</v>
          </cell>
          <cell r="D5949" t="str">
            <v>Herefordshire, County of</v>
          </cell>
          <cell r="E5949">
            <v>3315</v>
          </cell>
          <cell r="F5949" t="str">
            <v>Cradley CofE Primary School</v>
          </cell>
          <cell r="G5949" t="str">
            <v>Maintained</v>
          </cell>
          <cell r="H5949" t="str">
            <v>Voluntary aided school</v>
          </cell>
          <cell r="I5949">
            <v>10245</v>
          </cell>
          <cell r="J5949">
            <v>15116.4</v>
          </cell>
        </row>
        <row r="5950">
          <cell r="B5950">
            <v>8853317</v>
          </cell>
          <cell r="C5950">
            <v>885</v>
          </cell>
          <cell r="D5950" t="str">
            <v>Worcestershire</v>
          </cell>
          <cell r="E5950">
            <v>3317</v>
          </cell>
          <cell r="F5950" t="str">
            <v>St Joseph's Catholic Primary School</v>
          </cell>
          <cell r="G5950" t="str">
            <v>Maintained</v>
          </cell>
          <cell r="H5950" t="str">
            <v>Voluntary aided school</v>
          </cell>
          <cell r="I5950">
            <v>19841</v>
          </cell>
          <cell r="J5950">
            <v>30232.799999999999</v>
          </cell>
        </row>
        <row r="5951">
          <cell r="B5951">
            <v>8853324</v>
          </cell>
          <cell r="C5951">
            <v>885</v>
          </cell>
          <cell r="D5951" t="str">
            <v>Worcestershire</v>
          </cell>
          <cell r="E5951">
            <v>3324</v>
          </cell>
          <cell r="F5951" t="str">
            <v>Fladbury CofE First School</v>
          </cell>
          <cell r="G5951" t="str">
            <v>Maintained</v>
          </cell>
          <cell r="H5951" t="str">
            <v>Voluntary aided school</v>
          </cell>
          <cell r="I5951">
            <v>12320</v>
          </cell>
          <cell r="J5951">
            <v>18673.199999999997</v>
          </cell>
        </row>
        <row r="5952">
          <cell r="B5952">
            <v>8843325</v>
          </cell>
          <cell r="C5952">
            <v>884</v>
          </cell>
          <cell r="D5952" t="str">
            <v>Herefordshire, County of</v>
          </cell>
          <cell r="E5952">
            <v>3325</v>
          </cell>
          <cell r="F5952" t="str">
            <v>St Mary's CofE Primary School</v>
          </cell>
          <cell r="G5952" t="str">
            <v>Maintained</v>
          </cell>
          <cell r="H5952" t="str">
            <v>Voluntary aided school</v>
          </cell>
          <cell r="I5952">
            <v>12968</v>
          </cell>
          <cell r="J5952">
            <v>22452.3</v>
          </cell>
        </row>
        <row r="5953">
          <cell r="B5953">
            <v>8853329</v>
          </cell>
          <cell r="C5953">
            <v>885</v>
          </cell>
          <cell r="D5953" t="str">
            <v>Worcestershire</v>
          </cell>
          <cell r="E5953">
            <v>3329</v>
          </cell>
          <cell r="F5953" t="str">
            <v>Hallow CofE Primary School</v>
          </cell>
          <cell r="G5953" t="str">
            <v>Maintained</v>
          </cell>
          <cell r="H5953" t="str">
            <v>Voluntary aided school</v>
          </cell>
          <cell r="I5953">
            <v>20489</v>
          </cell>
          <cell r="J5953">
            <v>33567.299999999996</v>
          </cell>
        </row>
        <row r="5954">
          <cell r="B5954">
            <v>8843330</v>
          </cell>
          <cell r="C5954">
            <v>884</v>
          </cell>
          <cell r="D5954" t="str">
            <v>Herefordshire, County of</v>
          </cell>
          <cell r="E5954">
            <v>3330</v>
          </cell>
          <cell r="F5954" t="str">
            <v>Our Lady's RC Primary School</v>
          </cell>
          <cell r="G5954" t="str">
            <v>Maintained</v>
          </cell>
          <cell r="H5954" t="str">
            <v>Voluntary aided school</v>
          </cell>
          <cell r="I5954">
            <v>16858</v>
          </cell>
          <cell r="J5954">
            <v>25564.499999999996</v>
          </cell>
        </row>
        <row r="5955">
          <cell r="B5955">
            <v>8843331</v>
          </cell>
          <cell r="C5955">
            <v>884</v>
          </cell>
          <cell r="D5955" t="str">
            <v>Herefordshire, County of</v>
          </cell>
          <cell r="E5955">
            <v>3331</v>
          </cell>
          <cell r="F5955" t="str">
            <v>St Francis Xavier's Primary School</v>
          </cell>
          <cell r="G5955" t="str">
            <v>Maintained</v>
          </cell>
          <cell r="H5955" t="str">
            <v>Voluntary aided school</v>
          </cell>
          <cell r="I5955">
            <v>19192</v>
          </cell>
          <cell r="J5955">
            <v>34234.199999999997</v>
          </cell>
        </row>
        <row r="5956">
          <cell r="B5956">
            <v>8843332</v>
          </cell>
          <cell r="C5956">
            <v>884</v>
          </cell>
          <cell r="D5956" t="str">
            <v>Herefordshire, County of</v>
          </cell>
          <cell r="E5956">
            <v>3332</v>
          </cell>
          <cell r="F5956" t="str">
            <v>St James' CofE Primary School</v>
          </cell>
          <cell r="G5956" t="str">
            <v>Maintained</v>
          </cell>
          <cell r="H5956" t="str">
            <v>Voluntary aided school</v>
          </cell>
          <cell r="I5956">
            <v>18155</v>
          </cell>
          <cell r="J5956">
            <v>30010.499999999996</v>
          </cell>
        </row>
        <row r="5957">
          <cell r="B5957">
            <v>8843341</v>
          </cell>
          <cell r="C5957">
            <v>884</v>
          </cell>
          <cell r="D5957" t="str">
            <v>Herefordshire, County of</v>
          </cell>
          <cell r="E5957">
            <v>3341</v>
          </cell>
          <cell r="F5957" t="str">
            <v>Kimbolton St James CofE Primary School</v>
          </cell>
          <cell r="G5957" t="str">
            <v>Maintained</v>
          </cell>
          <cell r="H5957" t="str">
            <v>Voluntary aided school</v>
          </cell>
          <cell r="I5957">
            <v>6614</v>
          </cell>
          <cell r="J5957">
            <v>12004.199999999999</v>
          </cell>
        </row>
        <row r="5958">
          <cell r="B5958">
            <v>8843342</v>
          </cell>
          <cell r="C5958">
            <v>884</v>
          </cell>
          <cell r="D5958" t="str">
            <v>Herefordshire, County of</v>
          </cell>
          <cell r="E5958">
            <v>3342</v>
          </cell>
          <cell r="F5958" t="str">
            <v>Kingsland CofE School</v>
          </cell>
          <cell r="G5958" t="str">
            <v>Maintained</v>
          </cell>
          <cell r="H5958" t="str">
            <v>Voluntary aided school</v>
          </cell>
          <cell r="I5958">
            <v>13746</v>
          </cell>
          <cell r="J5958">
            <v>23341.5</v>
          </cell>
        </row>
        <row r="5959">
          <cell r="B5959">
            <v>8843347</v>
          </cell>
          <cell r="C5959">
            <v>884</v>
          </cell>
          <cell r="D5959" t="str">
            <v>Herefordshire, County of</v>
          </cell>
          <cell r="E5959">
            <v>3347</v>
          </cell>
          <cell r="F5959" t="str">
            <v>Lea CofE Primary School</v>
          </cell>
          <cell r="G5959" t="str">
            <v>Maintained</v>
          </cell>
          <cell r="H5959" t="str">
            <v>Voluntary aided school</v>
          </cell>
          <cell r="I5959">
            <v>9726</v>
          </cell>
          <cell r="J5959">
            <v>12004.199999999999</v>
          </cell>
        </row>
        <row r="5960">
          <cell r="B5960">
            <v>8843348</v>
          </cell>
          <cell r="C5960">
            <v>884</v>
          </cell>
          <cell r="D5960" t="str">
            <v>Herefordshire, County of</v>
          </cell>
          <cell r="E5960">
            <v>3348</v>
          </cell>
          <cell r="F5960" t="str">
            <v>Leintwardine Endowed CE Primary School</v>
          </cell>
          <cell r="G5960" t="str">
            <v>Maintained</v>
          </cell>
          <cell r="H5960" t="str">
            <v>Voluntary aided school</v>
          </cell>
          <cell r="I5960">
            <v>5966</v>
          </cell>
          <cell r="J5960">
            <v>10225.799999999999</v>
          </cell>
        </row>
        <row r="5961">
          <cell r="B5961">
            <v>8843349</v>
          </cell>
          <cell r="C5961">
            <v>884</v>
          </cell>
          <cell r="D5961" t="str">
            <v>Herefordshire, County of</v>
          </cell>
          <cell r="E5961">
            <v>3349</v>
          </cell>
          <cell r="F5961" t="str">
            <v>Ivington CofE Primary and Pre-School</v>
          </cell>
          <cell r="G5961" t="str">
            <v>Maintained</v>
          </cell>
          <cell r="H5961" t="str">
            <v>Voluntary aided school</v>
          </cell>
          <cell r="I5961">
            <v>6744</v>
          </cell>
          <cell r="J5961">
            <v>8225.0999999999985</v>
          </cell>
        </row>
        <row r="5962">
          <cell r="B5962">
            <v>8853350</v>
          </cell>
          <cell r="C5962">
            <v>885</v>
          </cell>
          <cell r="D5962" t="str">
            <v>Worcestershire</v>
          </cell>
          <cell r="E5962">
            <v>3350</v>
          </cell>
          <cell r="F5962" t="str">
            <v>Lindridge St Lawrence CE Primary School</v>
          </cell>
          <cell r="G5962" t="str">
            <v>Maintained</v>
          </cell>
          <cell r="H5962" t="str">
            <v>Voluntary aided school</v>
          </cell>
          <cell r="I5962">
            <v>6484</v>
          </cell>
          <cell r="J5962">
            <v>8225.0999999999985</v>
          </cell>
        </row>
        <row r="5963">
          <cell r="B5963">
            <v>8853358</v>
          </cell>
          <cell r="C5963">
            <v>885</v>
          </cell>
          <cell r="D5963" t="str">
            <v>Worcestershire</v>
          </cell>
          <cell r="E5963">
            <v>3358</v>
          </cell>
          <cell r="F5963" t="str">
            <v>St Joseph's Catholic Primary School</v>
          </cell>
          <cell r="G5963" t="str">
            <v>Maintained</v>
          </cell>
          <cell r="H5963" t="str">
            <v>Voluntary aided school</v>
          </cell>
          <cell r="I5963">
            <v>9207</v>
          </cell>
          <cell r="J5963">
            <v>13115.699999999999</v>
          </cell>
        </row>
        <row r="5964">
          <cell r="B5964">
            <v>8853359</v>
          </cell>
          <cell r="C5964">
            <v>885</v>
          </cell>
          <cell r="D5964" t="str">
            <v>Worcestershire</v>
          </cell>
          <cell r="E5964">
            <v>3359</v>
          </cell>
          <cell r="F5964" t="str">
            <v>Malvern Wells CofE Primary School</v>
          </cell>
          <cell r="G5964" t="str">
            <v>Maintained</v>
          </cell>
          <cell r="H5964" t="str">
            <v>Voluntary aided school</v>
          </cell>
          <cell r="I5964">
            <v>7911</v>
          </cell>
          <cell r="J5964">
            <v>12226.499999999998</v>
          </cell>
        </row>
        <row r="5965">
          <cell r="B5965">
            <v>8853360</v>
          </cell>
          <cell r="C5965">
            <v>885</v>
          </cell>
          <cell r="D5965" t="str">
            <v>Worcestershire</v>
          </cell>
          <cell r="E5965">
            <v>3360</v>
          </cell>
          <cell r="F5965" t="str">
            <v>St James' CofE Primary School</v>
          </cell>
          <cell r="G5965" t="str">
            <v>Maintained</v>
          </cell>
          <cell r="H5965" t="str">
            <v>Voluntary aided school</v>
          </cell>
          <cell r="I5965">
            <v>6484</v>
          </cell>
          <cell r="J5965">
            <v>9781.1999999999989</v>
          </cell>
        </row>
        <row r="5966">
          <cell r="B5966">
            <v>8843363</v>
          </cell>
          <cell r="C5966">
            <v>884</v>
          </cell>
          <cell r="D5966" t="str">
            <v>Herefordshire, County of</v>
          </cell>
          <cell r="E5966">
            <v>3363</v>
          </cell>
          <cell r="F5966" t="str">
            <v>Much Marcle CofE Primary School</v>
          </cell>
          <cell r="G5966" t="str">
            <v>Maintained</v>
          </cell>
          <cell r="H5966" t="str">
            <v>Voluntary aided school</v>
          </cell>
          <cell r="I5966">
            <v>5706</v>
          </cell>
          <cell r="J5966">
            <v>9781.1999999999989</v>
          </cell>
        </row>
        <row r="5967">
          <cell r="B5967">
            <v>8853365</v>
          </cell>
          <cell r="C5967">
            <v>885</v>
          </cell>
          <cell r="D5967" t="str">
            <v>Worcestershire</v>
          </cell>
          <cell r="E5967">
            <v>3365</v>
          </cell>
          <cell r="F5967" t="str">
            <v>Ombersley Endowed First School</v>
          </cell>
          <cell r="G5967" t="str">
            <v>Maintained</v>
          </cell>
          <cell r="H5967" t="str">
            <v>Voluntary aided school</v>
          </cell>
          <cell r="I5967">
            <v>15951</v>
          </cell>
          <cell r="J5967">
            <v>28898.999999999996</v>
          </cell>
        </row>
        <row r="5968">
          <cell r="B5968">
            <v>8843366</v>
          </cell>
          <cell r="C5968">
            <v>884</v>
          </cell>
          <cell r="D5968" t="str">
            <v>Herefordshire, County of</v>
          </cell>
          <cell r="E5968">
            <v>3366</v>
          </cell>
          <cell r="F5968" t="str">
            <v>Pembridge CofE Primary School</v>
          </cell>
          <cell r="G5968" t="str">
            <v>Maintained</v>
          </cell>
          <cell r="H5968" t="str">
            <v>Voluntary aided school</v>
          </cell>
          <cell r="I5968">
            <v>6873</v>
          </cell>
          <cell r="J5968">
            <v>11781.9</v>
          </cell>
        </row>
        <row r="5969">
          <cell r="B5969">
            <v>8843367</v>
          </cell>
          <cell r="C5969">
            <v>884</v>
          </cell>
          <cell r="D5969" t="str">
            <v>Herefordshire, County of</v>
          </cell>
          <cell r="E5969">
            <v>3367</v>
          </cell>
          <cell r="F5969" t="str">
            <v>Pencombe CofE Primary School</v>
          </cell>
          <cell r="G5969" t="str">
            <v>Maintained</v>
          </cell>
          <cell r="H5969" t="str">
            <v>Voluntary aided school</v>
          </cell>
          <cell r="I5969">
            <v>3372</v>
          </cell>
          <cell r="J5969">
            <v>7335.9</v>
          </cell>
        </row>
        <row r="5970">
          <cell r="B5970">
            <v>8853368</v>
          </cell>
          <cell r="C5970">
            <v>885</v>
          </cell>
          <cell r="D5970" t="str">
            <v>Worcestershire</v>
          </cell>
          <cell r="E5970">
            <v>3368</v>
          </cell>
          <cell r="F5970" t="str">
            <v>Holy Redeemer Catholic Primary School</v>
          </cell>
          <cell r="G5970" t="str">
            <v>Maintained</v>
          </cell>
          <cell r="H5970" t="str">
            <v>Voluntary aided school</v>
          </cell>
          <cell r="I5970">
            <v>11542</v>
          </cell>
          <cell r="J5970">
            <v>21118.5</v>
          </cell>
        </row>
        <row r="5971">
          <cell r="B5971">
            <v>8843372</v>
          </cell>
          <cell r="C5971">
            <v>884</v>
          </cell>
          <cell r="D5971" t="str">
            <v>Herefordshire, County of</v>
          </cell>
          <cell r="E5971">
            <v>3372</v>
          </cell>
          <cell r="F5971" t="str">
            <v>St Joseph's RC Primary School</v>
          </cell>
          <cell r="G5971" t="str">
            <v>Maintained</v>
          </cell>
          <cell r="H5971" t="str">
            <v>Voluntary aided school</v>
          </cell>
          <cell r="I5971">
            <v>9856</v>
          </cell>
          <cell r="J5971">
            <v>23119.199999999997</v>
          </cell>
        </row>
        <row r="5972">
          <cell r="B5972">
            <v>8843378</v>
          </cell>
          <cell r="C5972">
            <v>884</v>
          </cell>
          <cell r="D5972" t="str">
            <v>Herefordshire, County of</v>
          </cell>
          <cell r="E5972">
            <v>3378</v>
          </cell>
          <cell r="F5972" t="str">
            <v>Staunton-on-Wye Endowed Primary School</v>
          </cell>
          <cell r="G5972" t="str">
            <v>Maintained</v>
          </cell>
          <cell r="H5972" t="str">
            <v>Voluntary aided school</v>
          </cell>
          <cell r="I5972">
            <v>9337</v>
          </cell>
          <cell r="J5972">
            <v>16450.199999999997</v>
          </cell>
        </row>
        <row r="5973">
          <cell r="B5973">
            <v>8853381</v>
          </cell>
          <cell r="C5973">
            <v>885</v>
          </cell>
          <cell r="D5973" t="str">
            <v>Worcestershire</v>
          </cell>
          <cell r="E5973">
            <v>3381</v>
          </cell>
          <cell r="F5973" t="str">
            <v>Sytchampton Endowed Primary School</v>
          </cell>
          <cell r="G5973" t="str">
            <v>Maintained</v>
          </cell>
          <cell r="H5973" t="str">
            <v>Voluntary aided school</v>
          </cell>
          <cell r="I5973">
            <v>11412</v>
          </cell>
          <cell r="J5973">
            <v>18450.899999999998</v>
          </cell>
        </row>
        <row r="5974">
          <cell r="B5974">
            <v>8853382</v>
          </cell>
          <cell r="C5974">
            <v>885</v>
          </cell>
          <cell r="D5974" t="str">
            <v>Worcestershire</v>
          </cell>
          <cell r="E5974">
            <v>3382</v>
          </cell>
          <cell r="F5974" t="str">
            <v>Tardebigge CofE First School</v>
          </cell>
          <cell r="G5974" t="str">
            <v>Maintained</v>
          </cell>
          <cell r="H5974" t="str">
            <v>Voluntary aided school</v>
          </cell>
          <cell r="I5974">
            <v>21138</v>
          </cell>
          <cell r="J5974">
            <v>36901.799999999996</v>
          </cell>
        </row>
        <row r="5975">
          <cell r="B5975">
            <v>8843384</v>
          </cell>
          <cell r="C5975">
            <v>884</v>
          </cell>
          <cell r="D5975" t="str">
            <v>Herefordshire, County of</v>
          </cell>
          <cell r="E5975">
            <v>3384</v>
          </cell>
          <cell r="F5975" t="str">
            <v>Weston-under-Penyard CofE Primary School</v>
          </cell>
          <cell r="G5975" t="str">
            <v>Maintained</v>
          </cell>
          <cell r="H5975" t="str">
            <v>Voluntary aided school</v>
          </cell>
          <cell r="I5975">
            <v>7262</v>
          </cell>
          <cell r="J5975">
            <v>11337.3</v>
          </cell>
        </row>
        <row r="5976">
          <cell r="B5976">
            <v>8843385</v>
          </cell>
          <cell r="C5976">
            <v>884</v>
          </cell>
          <cell r="D5976" t="str">
            <v>Herefordshire, County of</v>
          </cell>
          <cell r="E5976">
            <v>3385</v>
          </cell>
          <cell r="F5976" t="str">
            <v>Whitchurch CofE Primary School</v>
          </cell>
          <cell r="G5976" t="str">
            <v>Maintained</v>
          </cell>
          <cell r="H5976" t="str">
            <v>Voluntary aided school</v>
          </cell>
          <cell r="I5976">
            <v>14265</v>
          </cell>
          <cell r="J5976">
            <v>21563.1</v>
          </cell>
        </row>
        <row r="5977">
          <cell r="B5977">
            <v>8853387</v>
          </cell>
          <cell r="C5977">
            <v>885</v>
          </cell>
          <cell r="D5977" t="str">
            <v>Worcestershire</v>
          </cell>
          <cell r="E5977">
            <v>3387</v>
          </cell>
          <cell r="F5977" t="str">
            <v>Our Lady Queen of Peace Catholic Primary</v>
          </cell>
          <cell r="G5977" t="str">
            <v>Maintained</v>
          </cell>
          <cell r="H5977" t="str">
            <v>Voluntary aided school</v>
          </cell>
          <cell r="I5977">
            <v>15302</v>
          </cell>
          <cell r="J5977">
            <v>26009.1</v>
          </cell>
        </row>
        <row r="5978">
          <cell r="B5978">
            <v>8853389</v>
          </cell>
          <cell r="C5978">
            <v>885</v>
          </cell>
          <cell r="D5978" t="str">
            <v>Worcestershire</v>
          </cell>
          <cell r="E5978">
            <v>3389</v>
          </cell>
          <cell r="F5978" t="str">
            <v>St George's CofE Primary School</v>
          </cell>
          <cell r="G5978" t="str">
            <v>Maintained</v>
          </cell>
          <cell r="H5978" t="str">
            <v>Voluntary aided school</v>
          </cell>
          <cell r="I5978">
            <v>19841</v>
          </cell>
          <cell r="J5978">
            <v>25119.899999999998</v>
          </cell>
        </row>
        <row r="5979">
          <cell r="B5979">
            <v>8853390</v>
          </cell>
          <cell r="C5979">
            <v>885</v>
          </cell>
          <cell r="D5979" t="str">
            <v>Worcestershire</v>
          </cell>
          <cell r="E5979">
            <v>3390</v>
          </cell>
          <cell r="F5979" t="str">
            <v>St George's Catholic Primary School</v>
          </cell>
          <cell r="G5979" t="str">
            <v>Maintained</v>
          </cell>
          <cell r="H5979" t="str">
            <v>Voluntary aided school</v>
          </cell>
          <cell r="I5979">
            <v>21138</v>
          </cell>
          <cell r="J5979">
            <v>38902.5</v>
          </cell>
        </row>
        <row r="5980">
          <cell r="B5980">
            <v>8853391</v>
          </cell>
          <cell r="C5980">
            <v>885</v>
          </cell>
          <cell r="D5980" t="str">
            <v>Worcestershire</v>
          </cell>
          <cell r="E5980">
            <v>3391</v>
          </cell>
          <cell r="F5980" t="str">
            <v>St Joseph's Catholic Primary School</v>
          </cell>
          <cell r="G5980" t="str">
            <v>Maintained</v>
          </cell>
          <cell r="H5980" t="str">
            <v>Voluntary aided school</v>
          </cell>
          <cell r="I5980">
            <v>36050</v>
          </cell>
          <cell r="J5980">
            <v>59798.7</v>
          </cell>
        </row>
        <row r="5981">
          <cell r="B5981">
            <v>8857001</v>
          </cell>
          <cell r="C5981">
            <v>885</v>
          </cell>
          <cell r="D5981" t="str">
            <v>Worcestershire</v>
          </cell>
          <cell r="E5981">
            <v>7001</v>
          </cell>
          <cell r="F5981" t="str">
            <v>Rigby Hall Day Special School</v>
          </cell>
          <cell r="G5981" t="str">
            <v>Maintained</v>
          </cell>
          <cell r="H5981" t="str">
            <v>Community special school</v>
          </cell>
          <cell r="I5981">
            <v>2983</v>
          </cell>
          <cell r="J5981">
            <v>7558.2</v>
          </cell>
        </row>
        <row r="5982">
          <cell r="B5982">
            <v>8847004</v>
          </cell>
          <cell r="C5982">
            <v>884</v>
          </cell>
          <cell r="D5982" t="str">
            <v>Herefordshire, County of</v>
          </cell>
          <cell r="E5982">
            <v>7004</v>
          </cell>
          <cell r="F5982" t="str">
            <v>Blackmarston School</v>
          </cell>
          <cell r="G5982" t="str">
            <v>Maintained</v>
          </cell>
          <cell r="H5982" t="str">
            <v>Community special school</v>
          </cell>
          <cell r="I5982">
            <v>2205</v>
          </cell>
          <cell r="J5982">
            <v>4446</v>
          </cell>
        </row>
        <row r="5983">
          <cell r="B5983">
            <v>8847007</v>
          </cell>
          <cell r="C5983">
            <v>884</v>
          </cell>
          <cell r="D5983" t="str">
            <v>Herefordshire, County of</v>
          </cell>
          <cell r="E5983">
            <v>7007</v>
          </cell>
          <cell r="F5983" t="str">
            <v>Westfield School</v>
          </cell>
          <cell r="G5983" t="str">
            <v>Maintained</v>
          </cell>
          <cell r="H5983" t="str">
            <v>Community special school</v>
          </cell>
          <cell r="I5983">
            <v>1816</v>
          </cell>
          <cell r="J5983">
            <v>2667.6</v>
          </cell>
        </row>
        <row r="5984">
          <cell r="B5984">
            <v>8857009</v>
          </cell>
          <cell r="C5984">
            <v>885</v>
          </cell>
          <cell r="D5984" t="str">
            <v>Worcestershire</v>
          </cell>
          <cell r="E5984">
            <v>7009</v>
          </cell>
          <cell r="F5984" t="str">
            <v>Pitcheroak School</v>
          </cell>
          <cell r="G5984" t="str">
            <v>Maintained</v>
          </cell>
          <cell r="H5984" t="str">
            <v>Community special school</v>
          </cell>
          <cell r="I5984">
            <v>5058</v>
          </cell>
          <cell r="J5984">
            <v>6891.2999999999993</v>
          </cell>
        </row>
        <row r="5985">
          <cell r="B5985">
            <v>8857015</v>
          </cell>
          <cell r="C5985">
            <v>885</v>
          </cell>
          <cell r="D5985" t="str">
            <v>Worcestershire</v>
          </cell>
          <cell r="E5985">
            <v>7015</v>
          </cell>
          <cell r="F5985" t="str">
            <v>Chadsgrove School</v>
          </cell>
          <cell r="G5985" t="str">
            <v>Maintained</v>
          </cell>
          <cell r="H5985" t="str">
            <v>Community special school</v>
          </cell>
          <cell r="I5985">
            <v>2853</v>
          </cell>
          <cell r="J5985">
            <v>5335.2</v>
          </cell>
        </row>
        <row r="5986">
          <cell r="B5986">
            <v>9192000</v>
          </cell>
          <cell r="C5986">
            <v>919</v>
          </cell>
          <cell r="D5986" t="str">
            <v>Hertfordshire</v>
          </cell>
          <cell r="E5986">
            <v>2000</v>
          </cell>
          <cell r="F5986" t="str">
            <v>Abbots Langley School</v>
          </cell>
          <cell r="G5986" t="str">
            <v>Maintained</v>
          </cell>
          <cell r="H5986" t="str">
            <v>Community school</v>
          </cell>
          <cell r="I5986">
            <v>35661</v>
          </cell>
          <cell r="J5986">
            <v>58020.299999999996</v>
          </cell>
        </row>
        <row r="5987">
          <cell r="B5987">
            <v>9192002</v>
          </cell>
          <cell r="C5987">
            <v>919</v>
          </cell>
          <cell r="D5987" t="str">
            <v>Hertfordshire</v>
          </cell>
          <cell r="E5987">
            <v>2002</v>
          </cell>
          <cell r="F5987" t="str">
            <v>Ashwell Primary School</v>
          </cell>
          <cell r="G5987" t="str">
            <v>Maintained</v>
          </cell>
          <cell r="H5987" t="str">
            <v>Community school</v>
          </cell>
          <cell r="I5987">
            <v>19711</v>
          </cell>
          <cell r="J5987">
            <v>33789.599999999999</v>
          </cell>
        </row>
        <row r="5988">
          <cell r="B5988">
            <v>9192011</v>
          </cell>
          <cell r="C5988">
            <v>919</v>
          </cell>
          <cell r="D5988" t="str">
            <v>Hertfordshire</v>
          </cell>
          <cell r="E5988">
            <v>2011</v>
          </cell>
          <cell r="F5988" t="str">
            <v>Jenyns First School and Nursery</v>
          </cell>
          <cell r="G5988" t="str">
            <v>Maintained</v>
          </cell>
          <cell r="H5988" t="str">
            <v>Community school</v>
          </cell>
          <cell r="I5988">
            <v>7651</v>
          </cell>
          <cell r="J5988">
            <v>12893.4</v>
          </cell>
        </row>
        <row r="5989">
          <cell r="B5989">
            <v>9192012</v>
          </cell>
          <cell r="C5989">
            <v>919</v>
          </cell>
          <cell r="D5989" t="str">
            <v>Hertfordshire</v>
          </cell>
          <cell r="E5989">
            <v>2012</v>
          </cell>
          <cell r="F5989" t="str">
            <v>Bushey Heath Primary School</v>
          </cell>
          <cell r="G5989" t="str">
            <v>Maintained</v>
          </cell>
          <cell r="H5989" t="str">
            <v>Community school</v>
          </cell>
          <cell r="I5989">
            <v>18414</v>
          </cell>
          <cell r="J5989">
            <v>30455.1</v>
          </cell>
        </row>
        <row r="5990">
          <cell r="B5990">
            <v>9192013</v>
          </cell>
          <cell r="C5990">
            <v>919</v>
          </cell>
          <cell r="D5990" t="str">
            <v>Hertfordshire</v>
          </cell>
          <cell r="E5990">
            <v>2013</v>
          </cell>
          <cell r="F5990" t="str">
            <v>Highwood Primary School</v>
          </cell>
          <cell r="G5990" t="str">
            <v>Maintained</v>
          </cell>
          <cell r="H5990" t="str">
            <v>Community school</v>
          </cell>
          <cell r="I5990">
            <v>38903</v>
          </cell>
          <cell r="J5990">
            <v>65578.5</v>
          </cell>
        </row>
        <row r="5991">
          <cell r="B5991">
            <v>9192014</v>
          </cell>
          <cell r="C5991">
            <v>919</v>
          </cell>
          <cell r="D5991" t="str">
            <v>Hertfordshire</v>
          </cell>
          <cell r="E5991">
            <v>2014</v>
          </cell>
          <cell r="F5991" t="str">
            <v>Merry Hill Infant School and Nursery</v>
          </cell>
          <cell r="G5991" t="str">
            <v>Maintained</v>
          </cell>
          <cell r="H5991" t="str">
            <v>Community school</v>
          </cell>
          <cell r="I5991">
            <v>39033</v>
          </cell>
          <cell r="J5991">
            <v>64689.299999999996</v>
          </cell>
        </row>
        <row r="5992">
          <cell r="B5992">
            <v>9192016</v>
          </cell>
          <cell r="C5992">
            <v>919</v>
          </cell>
          <cell r="D5992" t="str">
            <v>Hertfordshire</v>
          </cell>
          <cell r="E5992">
            <v>2016</v>
          </cell>
          <cell r="F5992" t="str">
            <v>Holdbrook Primary School and Nursery</v>
          </cell>
          <cell r="G5992" t="str">
            <v>Maintained</v>
          </cell>
          <cell r="H5992" t="str">
            <v>Community school</v>
          </cell>
          <cell r="I5992">
            <v>11282</v>
          </cell>
          <cell r="J5992">
            <v>17117.099999999999</v>
          </cell>
        </row>
        <row r="5993">
          <cell r="B5993">
            <v>9192017</v>
          </cell>
          <cell r="C5993">
            <v>919</v>
          </cell>
          <cell r="D5993" t="str">
            <v>Hertfordshire</v>
          </cell>
          <cell r="E5993">
            <v>2017</v>
          </cell>
          <cell r="F5993" t="str">
            <v>Four Swannes Primary School</v>
          </cell>
          <cell r="G5993" t="str">
            <v>Maintained</v>
          </cell>
          <cell r="H5993" t="str">
            <v>Community school</v>
          </cell>
          <cell r="I5993">
            <v>13616</v>
          </cell>
          <cell r="J5993">
            <v>17339.399999999998</v>
          </cell>
        </row>
        <row r="5994">
          <cell r="B5994">
            <v>9192019</v>
          </cell>
          <cell r="C5994">
            <v>919</v>
          </cell>
          <cell r="D5994" t="str">
            <v>Hertfordshire</v>
          </cell>
          <cell r="E5994">
            <v>2019</v>
          </cell>
          <cell r="F5994" t="str">
            <v>Chorleywood Primary School</v>
          </cell>
          <cell r="G5994" t="str">
            <v>Maintained</v>
          </cell>
          <cell r="H5994" t="str">
            <v>Community school</v>
          </cell>
          <cell r="I5994">
            <v>21916</v>
          </cell>
          <cell r="J5994">
            <v>36234.899999999994</v>
          </cell>
        </row>
        <row r="5995">
          <cell r="B5995">
            <v>9192022</v>
          </cell>
          <cell r="C5995">
            <v>919</v>
          </cell>
          <cell r="D5995" t="str">
            <v>Hertfordshire</v>
          </cell>
          <cell r="E5995">
            <v>2022</v>
          </cell>
          <cell r="F5995" t="str">
            <v>Shepherd Primary</v>
          </cell>
          <cell r="G5995" t="str">
            <v>Maintained</v>
          </cell>
          <cell r="H5995" t="str">
            <v>Community school</v>
          </cell>
          <cell r="I5995">
            <v>19711</v>
          </cell>
          <cell r="J5995">
            <v>27120.6</v>
          </cell>
        </row>
        <row r="5996">
          <cell r="B5996">
            <v>9192025</v>
          </cell>
          <cell r="C5996">
            <v>919</v>
          </cell>
          <cell r="D5996" t="str">
            <v>Hertfordshire</v>
          </cell>
          <cell r="E5996">
            <v>2025</v>
          </cell>
          <cell r="F5996" t="str">
            <v>The Russell School</v>
          </cell>
          <cell r="G5996" t="str">
            <v>Maintained</v>
          </cell>
          <cell r="H5996" t="str">
            <v>Community school</v>
          </cell>
          <cell r="I5996">
            <v>20100</v>
          </cell>
          <cell r="J5996">
            <v>36234.899999999994</v>
          </cell>
        </row>
        <row r="5997">
          <cell r="B5997">
            <v>9192030</v>
          </cell>
          <cell r="C5997">
            <v>919</v>
          </cell>
          <cell r="D5997" t="str">
            <v>Hertfordshire</v>
          </cell>
          <cell r="E5997">
            <v>2030</v>
          </cell>
          <cell r="F5997" t="str">
            <v>Cowley Hill School</v>
          </cell>
          <cell r="G5997" t="str">
            <v>Maintained</v>
          </cell>
          <cell r="H5997" t="str">
            <v>Community school</v>
          </cell>
          <cell r="I5997">
            <v>28140</v>
          </cell>
          <cell r="J5997">
            <v>44460</v>
          </cell>
        </row>
        <row r="5998">
          <cell r="B5998">
            <v>9192031</v>
          </cell>
          <cell r="C5998">
            <v>919</v>
          </cell>
          <cell r="D5998" t="str">
            <v>Hertfordshire</v>
          </cell>
          <cell r="E5998">
            <v>2031</v>
          </cell>
          <cell r="F5998" t="str">
            <v>Flamstead Village School</v>
          </cell>
          <cell r="G5998" t="str">
            <v>Maintained</v>
          </cell>
          <cell r="H5998" t="str">
            <v>Community school</v>
          </cell>
          <cell r="I5998">
            <v>6355</v>
          </cell>
          <cell r="J5998">
            <v>12226.499999999998</v>
          </cell>
        </row>
        <row r="5999">
          <cell r="B5999">
            <v>9192032</v>
          </cell>
          <cell r="C5999">
            <v>919</v>
          </cell>
          <cell r="D5999" t="str">
            <v>Hertfordshire</v>
          </cell>
          <cell r="E5999">
            <v>2032</v>
          </cell>
          <cell r="F5999" t="str">
            <v>Gaddesden Row JMI School</v>
          </cell>
          <cell r="G5999" t="str">
            <v>Maintained</v>
          </cell>
          <cell r="H5999" t="str">
            <v>Community school</v>
          </cell>
          <cell r="I5999">
            <v>3761</v>
          </cell>
          <cell r="J5999">
            <v>7335.9</v>
          </cell>
        </row>
        <row r="6000">
          <cell r="B6000">
            <v>9192033</v>
          </cell>
          <cell r="C6000">
            <v>919</v>
          </cell>
          <cell r="D6000" t="str">
            <v>Hertfordshire</v>
          </cell>
          <cell r="E6000">
            <v>2033</v>
          </cell>
          <cell r="F6000" t="str">
            <v>Sauncey Wood Primary School</v>
          </cell>
          <cell r="G6000" t="str">
            <v>Maintained</v>
          </cell>
          <cell r="H6000" t="str">
            <v>Community school</v>
          </cell>
          <cell r="I6000">
            <v>12190</v>
          </cell>
          <cell r="J6000">
            <v>21340.799999999999</v>
          </cell>
        </row>
        <row r="6001">
          <cell r="B6001">
            <v>9192034</v>
          </cell>
          <cell r="C6001">
            <v>919</v>
          </cell>
          <cell r="D6001" t="str">
            <v>Hertfordshire</v>
          </cell>
          <cell r="E6001">
            <v>2034</v>
          </cell>
          <cell r="F6001" t="str">
            <v>Manland Primary School</v>
          </cell>
          <cell r="G6001" t="str">
            <v>Maintained</v>
          </cell>
          <cell r="H6001" t="str">
            <v>Community school</v>
          </cell>
          <cell r="I6001">
            <v>18544</v>
          </cell>
          <cell r="J6001">
            <v>31344.3</v>
          </cell>
        </row>
        <row r="6002">
          <cell r="B6002">
            <v>9192039</v>
          </cell>
          <cell r="C6002">
            <v>919</v>
          </cell>
          <cell r="D6002" t="str">
            <v>Hertfordshire</v>
          </cell>
          <cell r="E6002">
            <v>2039</v>
          </cell>
          <cell r="F6002" t="str">
            <v>Green Lanes Primary School</v>
          </cell>
          <cell r="G6002" t="str">
            <v>Maintained</v>
          </cell>
          <cell r="H6002" t="str">
            <v>Community school</v>
          </cell>
          <cell r="I6002">
            <v>36958</v>
          </cell>
          <cell r="J6002">
            <v>66023.099999999991</v>
          </cell>
        </row>
        <row r="6003">
          <cell r="B6003">
            <v>9192040</v>
          </cell>
          <cell r="C6003">
            <v>919</v>
          </cell>
          <cell r="D6003" t="str">
            <v>Hertfordshire</v>
          </cell>
          <cell r="E6003">
            <v>2040</v>
          </cell>
          <cell r="F6003" t="str">
            <v>George Street Primary School</v>
          </cell>
          <cell r="G6003" t="str">
            <v>Maintained</v>
          </cell>
          <cell r="H6003" t="str">
            <v>Community school</v>
          </cell>
          <cell r="I6003">
            <v>17766</v>
          </cell>
          <cell r="J6003">
            <v>28009.8</v>
          </cell>
        </row>
        <row r="6004">
          <cell r="B6004">
            <v>9192041</v>
          </cell>
          <cell r="C6004">
            <v>919</v>
          </cell>
          <cell r="D6004" t="str">
            <v>Hertfordshire</v>
          </cell>
          <cell r="E6004">
            <v>2041</v>
          </cell>
          <cell r="F6004" t="str">
            <v>Boxmoor Primary School</v>
          </cell>
          <cell r="G6004" t="str">
            <v>Maintained</v>
          </cell>
          <cell r="H6004" t="str">
            <v>Community school</v>
          </cell>
          <cell r="I6004">
            <v>21527</v>
          </cell>
          <cell r="J6004">
            <v>37568.699999999997</v>
          </cell>
        </row>
        <row r="6005">
          <cell r="B6005">
            <v>9192044</v>
          </cell>
          <cell r="C6005">
            <v>919</v>
          </cell>
          <cell r="D6005" t="str">
            <v>Hertfordshire</v>
          </cell>
          <cell r="E6005">
            <v>2044</v>
          </cell>
          <cell r="F6005" t="str">
            <v>Two Waters Primary School</v>
          </cell>
          <cell r="G6005" t="str">
            <v>Maintained</v>
          </cell>
          <cell r="H6005" t="str">
            <v>Community school</v>
          </cell>
          <cell r="I6005">
            <v>20489</v>
          </cell>
          <cell r="J6005">
            <v>33567.299999999996</v>
          </cell>
        </row>
        <row r="6006">
          <cell r="B6006">
            <v>9192045</v>
          </cell>
          <cell r="C6006">
            <v>919</v>
          </cell>
          <cell r="D6006" t="str">
            <v>Hertfordshire</v>
          </cell>
          <cell r="E6006">
            <v>2045</v>
          </cell>
          <cell r="F6006" t="str">
            <v>Tudor Primary School</v>
          </cell>
          <cell r="G6006" t="str">
            <v>Maintained</v>
          </cell>
          <cell r="H6006" t="str">
            <v>Community school</v>
          </cell>
          <cell r="I6006">
            <v>30863</v>
          </cell>
          <cell r="J6006">
            <v>52685.1</v>
          </cell>
        </row>
        <row r="6007">
          <cell r="B6007">
            <v>9192047</v>
          </cell>
          <cell r="C6007">
            <v>919</v>
          </cell>
          <cell r="D6007" t="str">
            <v>Hertfordshire</v>
          </cell>
          <cell r="E6007">
            <v>2047</v>
          </cell>
          <cell r="F6007" t="str">
            <v>South Hill Primary School</v>
          </cell>
          <cell r="G6007" t="str">
            <v>Maintained</v>
          </cell>
          <cell r="H6007" t="str">
            <v>Community school</v>
          </cell>
          <cell r="I6007">
            <v>36439</v>
          </cell>
          <cell r="J6007">
            <v>63800.1</v>
          </cell>
        </row>
        <row r="6008">
          <cell r="B6008">
            <v>9192050</v>
          </cell>
          <cell r="C6008">
            <v>919</v>
          </cell>
          <cell r="D6008" t="str">
            <v>Hertfordshire</v>
          </cell>
          <cell r="E6008">
            <v>2050</v>
          </cell>
          <cell r="F6008" t="str">
            <v>Abel Smith School</v>
          </cell>
          <cell r="G6008" t="str">
            <v>Maintained</v>
          </cell>
          <cell r="H6008" t="str">
            <v>Community school</v>
          </cell>
          <cell r="I6008">
            <v>21656</v>
          </cell>
          <cell r="J6008">
            <v>30232.799999999999</v>
          </cell>
        </row>
        <row r="6009">
          <cell r="B6009">
            <v>9192053</v>
          </cell>
          <cell r="C6009">
            <v>919</v>
          </cell>
          <cell r="D6009" t="str">
            <v>Hertfordshire</v>
          </cell>
          <cell r="E6009">
            <v>2053</v>
          </cell>
          <cell r="F6009" t="str">
            <v>Hexton Junior Mixed and Infant School</v>
          </cell>
          <cell r="G6009" t="str">
            <v>Maintained</v>
          </cell>
          <cell r="H6009" t="str">
            <v>Community school</v>
          </cell>
          <cell r="I6009">
            <v>2205</v>
          </cell>
          <cell r="J6009">
            <v>5112.8999999999996</v>
          </cell>
        </row>
        <row r="6010">
          <cell r="B6010">
            <v>9192055</v>
          </cell>
          <cell r="C6010">
            <v>919</v>
          </cell>
          <cell r="D6010" t="str">
            <v>Hertfordshire</v>
          </cell>
          <cell r="E6010">
            <v>2055</v>
          </cell>
          <cell r="F6010" t="str">
            <v>Highbury Infant School and Nursery</v>
          </cell>
          <cell r="G6010" t="str">
            <v>Maintained</v>
          </cell>
          <cell r="H6010" t="str">
            <v>Community school</v>
          </cell>
          <cell r="I6010">
            <v>40589</v>
          </cell>
          <cell r="J6010">
            <v>68913</v>
          </cell>
        </row>
        <row r="6011">
          <cell r="B6011">
            <v>9192056</v>
          </cell>
          <cell r="C6011">
            <v>919</v>
          </cell>
          <cell r="D6011" t="str">
            <v>Hertfordshire</v>
          </cell>
          <cell r="E6011">
            <v>2056</v>
          </cell>
          <cell r="F6011" t="str">
            <v>Strathmore Infant and Nursery School</v>
          </cell>
          <cell r="G6011" t="str">
            <v>Maintained</v>
          </cell>
          <cell r="H6011" t="str">
            <v>Community school</v>
          </cell>
          <cell r="I6011">
            <v>41107</v>
          </cell>
          <cell r="J6011">
            <v>71136</v>
          </cell>
        </row>
        <row r="6012">
          <cell r="B6012">
            <v>9192057</v>
          </cell>
          <cell r="C6012">
            <v>919</v>
          </cell>
          <cell r="D6012" t="str">
            <v>Hertfordshire</v>
          </cell>
          <cell r="E6012">
            <v>2057</v>
          </cell>
          <cell r="F6012" t="str">
            <v>Highover Junior Mixed and Infant School</v>
          </cell>
          <cell r="G6012" t="str">
            <v>Maintained</v>
          </cell>
          <cell r="H6012" t="str">
            <v>Community school</v>
          </cell>
          <cell r="I6012">
            <v>37995</v>
          </cell>
          <cell r="J6012">
            <v>67134.599999999991</v>
          </cell>
        </row>
        <row r="6013">
          <cell r="B6013">
            <v>9192061</v>
          </cell>
          <cell r="C6013">
            <v>919</v>
          </cell>
          <cell r="D6013" t="str">
            <v>Hertfordshire</v>
          </cell>
          <cell r="E6013">
            <v>2061</v>
          </cell>
          <cell r="F6013" t="str">
            <v>Hunsdon Junior Mixed and Infant School</v>
          </cell>
          <cell r="G6013" t="str">
            <v>Maintained</v>
          </cell>
          <cell r="H6013" t="str">
            <v>Community school</v>
          </cell>
          <cell r="I6013">
            <v>11931</v>
          </cell>
          <cell r="J6013">
            <v>19562.399999999998</v>
          </cell>
        </row>
        <row r="6014">
          <cell r="B6014">
            <v>9192062</v>
          </cell>
          <cell r="C6014">
            <v>919</v>
          </cell>
          <cell r="D6014" t="str">
            <v>Hertfordshire</v>
          </cell>
          <cell r="E6014">
            <v>2062</v>
          </cell>
          <cell r="F6014" t="str">
            <v>Kimpton Primary School</v>
          </cell>
          <cell r="G6014" t="str">
            <v>Maintained</v>
          </cell>
          <cell r="H6014" t="str">
            <v>Community school</v>
          </cell>
          <cell r="I6014">
            <v>14654</v>
          </cell>
          <cell r="J6014">
            <v>22674.6</v>
          </cell>
        </row>
        <row r="6015">
          <cell r="B6015">
            <v>9192064</v>
          </cell>
          <cell r="C6015">
            <v>919</v>
          </cell>
          <cell r="D6015" t="str">
            <v>Hertfordshire</v>
          </cell>
          <cell r="E6015">
            <v>2064</v>
          </cell>
          <cell r="F6015" t="str">
            <v>Breachwood Green Junior Mixed and Infant School</v>
          </cell>
          <cell r="G6015" t="str">
            <v>Maintained</v>
          </cell>
          <cell r="H6015" t="str">
            <v>Community school</v>
          </cell>
          <cell r="I6015">
            <v>10374</v>
          </cell>
          <cell r="J6015">
            <v>16450.199999999997</v>
          </cell>
        </row>
        <row r="6016">
          <cell r="B6016">
            <v>9192066</v>
          </cell>
          <cell r="C6016">
            <v>919</v>
          </cell>
          <cell r="D6016" t="str">
            <v>Hertfordshire</v>
          </cell>
          <cell r="E6016">
            <v>2066</v>
          </cell>
          <cell r="F6016" t="str">
            <v>Knebworth Primary and Nursery School</v>
          </cell>
          <cell r="G6016" t="str">
            <v>Maintained</v>
          </cell>
          <cell r="H6016" t="str">
            <v>Community school</v>
          </cell>
          <cell r="I6016">
            <v>40459</v>
          </cell>
          <cell r="J6016">
            <v>67356.899999999994</v>
          </cell>
        </row>
        <row r="6017">
          <cell r="B6017">
            <v>9192069</v>
          </cell>
          <cell r="C6017">
            <v>919</v>
          </cell>
          <cell r="D6017" t="str">
            <v>Hertfordshire</v>
          </cell>
          <cell r="E6017">
            <v>2069</v>
          </cell>
          <cell r="F6017" t="str">
            <v>Hillshott Infant School and Nursery</v>
          </cell>
          <cell r="G6017" t="str">
            <v>Maintained</v>
          </cell>
          <cell r="H6017" t="str">
            <v>Community school</v>
          </cell>
          <cell r="I6017">
            <v>36180</v>
          </cell>
          <cell r="J6017">
            <v>62688.6</v>
          </cell>
        </row>
        <row r="6018">
          <cell r="B6018">
            <v>9192072</v>
          </cell>
          <cell r="C6018">
            <v>919</v>
          </cell>
          <cell r="D6018" t="str">
            <v>Hertfordshire</v>
          </cell>
          <cell r="E6018">
            <v>2072</v>
          </cell>
          <cell r="F6018" t="str">
            <v>Hertford Heath Primary and Nursery School</v>
          </cell>
          <cell r="G6018" t="str">
            <v>Maintained</v>
          </cell>
          <cell r="H6018" t="str">
            <v>Community school</v>
          </cell>
          <cell r="I6018">
            <v>18414</v>
          </cell>
          <cell r="J6018">
            <v>29343.599999999999</v>
          </cell>
        </row>
        <row r="6019">
          <cell r="B6019">
            <v>9192073</v>
          </cell>
          <cell r="C6019">
            <v>919</v>
          </cell>
          <cell r="D6019" t="str">
            <v>Hertfordshire</v>
          </cell>
          <cell r="E6019">
            <v>2073</v>
          </cell>
          <cell r="F6019" t="str">
            <v>Little Hadham Primary School</v>
          </cell>
          <cell r="G6019" t="str">
            <v>Maintained</v>
          </cell>
          <cell r="H6019" t="str">
            <v>Community school</v>
          </cell>
          <cell r="I6019">
            <v>7651</v>
          </cell>
          <cell r="J6019">
            <v>14227.199999999999</v>
          </cell>
        </row>
        <row r="6020">
          <cell r="B6020">
            <v>9192074</v>
          </cell>
          <cell r="C6020">
            <v>919</v>
          </cell>
          <cell r="D6020" t="str">
            <v>Hertfordshire</v>
          </cell>
          <cell r="E6020">
            <v>2074</v>
          </cell>
          <cell r="F6020" t="str">
            <v>Markyate Village School and Nursery</v>
          </cell>
          <cell r="G6020" t="str">
            <v>Maintained</v>
          </cell>
          <cell r="H6020" t="str">
            <v>Community school</v>
          </cell>
          <cell r="I6020">
            <v>22045</v>
          </cell>
          <cell r="J6020">
            <v>29121.3</v>
          </cell>
        </row>
        <row r="6021">
          <cell r="B6021">
            <v>9192077</v>
          </cell>
          <cell r="C6021">
            <v>919</v>
          </cell>
          <cell r="D6021" t="str">
            <v>Hertfordshire</v>
          </cell>
          <cell r="E6021">
            <v>2077</v>
          </cell>
          <cell r="F6021" t="str">
            <v>Pirton School</v>
          </cell>
          <cell r="G6021" t="str">
            <v>Maintained</v>
          </cell>
          <cell r="H6021" t="str">
            <v>Community school</v>
          </cell>
          <cell r="I6021">
            <v>10504</v>
          </cell>
          <cell r="J6021">
            <v>20229.3</v>
          </cell>
        </row>
        <row r="6022">
          <cell r="B6022">
            <v>9192078</v>
          </cell>
          <cell r="C6022">
            <v>919</v>
          </cell>
          <cell r="D6022" t="str">
            <v>Hertfordshire</v>
          </cell>
          <cell r="E6022">
            <v>2078</v>
          </cell>
          <cell r="F6022" t="str">
            <v>Reed First School</v>
          </cell>
          <cell r="G6022" t="str">
            <v>Maintained</v>
          </cell>
          <cell r="H6022" t="str">
            <v>Community school</v>
          </cell>
          <cell r="I6022">
            <v>3502</v>
          </cell>
          <cell r="J6022">
            <v>7558.2</v>
          </cell>
        </row>
        <row r="6023">
          <cell r="B6023">
            <v>9192079</v>
          </cell>
          <cell r="C6023">
            <v>919</v>
          </cell>
          <cell r="D6023" t="str">
            <v>Hertfordshire</v>
          </cell>
          <cell r="E6023">
            <v>2079</v>
          </cell>
          <cell r="F6023" t="str">
            <v>Yorke Mead Primary School</v>
          </cell>
          <cell r="G6023" t="str">
            <v>Maintained</v>
          </cell>
          <cell r="H6023" t="str">
            <v>Community school</v>
          </cell>
          <cell r="I6023">
            <v>40718</v>
          </cell>
          <cell r="J6023">
            <v>64911.6</v>
          </cell>
        </row>
        <row r="6024">
          <cell r="B6024">
            <v>9192082</v>
          </cell>
          <cell r="C6024">
            <v>919</v>
          </cell>
          <cell r="D6024" t="str">
            <v>Hertfordshire</v>
          </cell>
          <cell r="E6024">
            <v>2082</v>
          </cell>
          <cell r="F6024" t="str">
            <v>Harvey Road Primary School</v>
          </cell>
          <cell r="G6024" t="str">
            <v>Maintained</v>
          </cell>
          <cell r="H6024" t="str">
            <v>Community school</v>
          </cell>
          <cell r="I6024">
            <v>22823</v>
          </cell>
          <cell r="J6024">
            <v>38457.899999999994</v>
          </cell>
        </row>
        <row r="6025">
          <cell r="B6025">
            <v>9192084</v>
          </cell>
          <cell r="C6025">
            <v>919</v>
          </cell>
          <cell r="D6025" t="str">
            <v>Hertfordshire</v>
          </cell>
          <cell r="E6025">
            <v>2084</v>
          </cell>
          <cell r="F6025" t="str">
            <v>Malvern Way Infant and Nursery School</v>
          </cell>
          <cell r="G6025" t="str">
            <v>Maintained</v>
          </cell>
          <cell r="H6025" t="str">
            <v>Community school</v>
          </cell>
          <cell r="I6025">
            <v>59132</v>
          </cell>
          <cell r="J6025">
            <v>101591.09999999999</v>
          </cell>
        </row>
        <row r="6026">
          <cell r="B6026">
            <v>9192085</v>
          </cell>
          <cell r="C6026">
            <v>919</v>
          </cell>
          <cell r="D6026" t="str">
            <v>Hertfordshire</v>
          </cell>
          <cell r="E6026">
            <v>2085</v>
          </cell>
          <cell r="F6026" t="str">
            <v>Tannery Drift School</v>
          </cell>
          <cell r="G6026" t="str">
            <v>Maintained</v>
          </cell>
          <cell r="H6026" t="str">
            <v>Community school</v>
          </cell>
          <cell r="I6026">
            <v>36569</v>
          </cell>
          <cell r="J6026">
            <v>63800.1</v>
          </cell>
        </row>
        <row r="6027">
          <cell r="B6027">
            <v>9192090</v>
          </cell>
          <cell r="C6027">
            <v>919</v>
          </cell>
          <cell r="D6027" t="str">
            <v>Hertfordshire</v>
          </cell>
          <cell r="E6027">
            <v>2090</v>
          </cell>
          <cell r="F6027" t="str">
            <v>Bernards Heath Infant and Nursery School</v>
          </cell>
          <cell r="G6027" t="str">
            <v>Maintained</v>
          </cell>
          <cell r="H6027" t="str">
            <v>Community school</v>
          </cell>
          <cell r="I6027">
            <v>58484</v>
          </cell>
          <cell r="J6027">
            <v>99368.099999999991</v>
          </cell>
        </row>
        <row r="6028">
          <cell r="B6028">
            <v>9192091</v>
          </cell>
          <cell r="C6028">
            <v>919</v>
          </cell>
          <cell r="D6028" t="str">
            <v>Hertfordshire</v>
          </cell>
          <cell r="E6028">
            <v>2091</v>
          </cell>
          <cell r="F6028" t="str">
            <v>Camp Primary and Nursery School</v>
          </cell>
          <cell r="G6028" t="str">
            <v>Maintained</v>
          </cell>
          <cell r="H6028" t="str">
            <v>Community school</v>
          </cell>
          <cell r="I6028">
            <v>16340</v>
          </cell>
          <cell r="J6028">
            <v>27787.499999999996</v>
          </cell>
        </row>
        <row r="6029">
          <cell r="B6029">
            <v>9192095</v>
          </cell>
          <cell r="C6029">
            <v>919</v>
          </cell>
          <cell r="D6029" t="str">
            <v>Hertfordshire</v>
          </cell>
          <cell r="E6029">
            <v>2095</v>
          </cell>
          <cell r="F6029" t="str">
            <v>Garden Fields Junior Mixed and Infant School</v>
          </cell>
          <cell r="G6029" t="str">
            <v>Maintained</v>
          </cell>
          <cell r="H6029" t="str">
            <v>Community school</v>
          </cell>
          <cell r="I6029">
            <v>49407</v>
          </cell>
          <cell r="J6029">
            <v>76248.899999999994</v>
          </cell>
        </row>
        <row r="6030">
          <cell r="B6030">
            <v>9192096</v>
          </cell>
          <cell r="C6030">
            <v>919</v>
          </cell>
          <cell r="D6030" t="str">
            <v>Hertfordshire</v>
          </cell>
          <cell r="E6030">
            <v>2096</v>
          </cell>
          <cell r="F6030" t="str">
            <v>St Peter's School</v>
          </cell>
          <cell r="G6030" t="str">
            <v>Maintained</v>
          </cell>
          <cell r="H6030" t="str">
            <v>Community school</v>
          </cell>
          <cell r="I6030">
            <v>21656</v>
          </cell>
          <cell r="J6030">
            <v>43570.799999999996</v>
          </cell>
        </row>
        <row r="6031">
          <cell r="B6031">
            <v>9192098</v>
          </cell>
          <cell r="C6031">
            <v>919</v>
          </cell>
          <cell r="D6031" t="str">
            <v>Hertfordshire</v>
          </cell>
          <cell r="E6031">
            <v>2098</v>
          </cell>
          <cell r="F6031" t="str">
            <v>Aboyne Lodge Junior Mixed and Infant School</v>
          </cell>
          <cell r="G6031" t="str">
            <v>Maintained</v>
          </cell>
          <cell r="H6031" t="str">
            <v>Community school</v>
          </cell>
          <cell r="I6031">
            <v>21916</v>
          </cell>
          <cell r="J6031">
            <v>32900.399999999994</v>
          </cell>
        </row>
        <row r="6032">
          <cell r="B6032">
            <v>9192101</v>
          </cell>
          <cell r="C6032">
            <v>919</v>
          </cell>
          <cell r="D6032" t="str">
            <v>Hertfordshire</v>
          </cell>
          <cell r="E6032">
            <v>2101</v>
          </cell>
          <cell r="F6032" t="str">
            <v>St Paul's Walden Primary School</v>
          </cell>
          <cell r="G6032" t="str">
            <v>Maintained</v>
          </cell>
          <cell r="H6032" t="str">
            <v>Community school</v>
          </cell>
          <cell r="I6032">
            <v>9985</v>
          </cell>
          <cell r="J6032">
            <v>13115.699999999999</v>
          </cell>
        </row>
        <row r="6033">
          <cell r="B6033">
            <v>9192102</v>
          </cell>
          <cell r="C6033">
            <v>919</v>
          </cell>
          <cell r="D6033" t="str">
            <v>Hertfordshire</v>
          </cell>
          <cell r="E6033">
            <v>2102</v>
          </cell>
          <cell r="F6033" t="str">
            <v>Colney Heath Junior Mixed Infant and Nursery School</v>
          </cell>
          <cell r="G6033" t="str">
            <v>Maintained</v>
          </cell>
          <cell r="H6033" t="str">
            <v>Community school</v>
          </cell>
          <cell r="I6033">
            <v>19452</v>
          </cell>
          <cell r="J6033">
            <v>29788.199999999997</v>
          </cell>
        </row>
        <row r="6034">
          <cell r="B6034">
            <v>9192103</v>
          </cell>
          <cell r="C6034">
            <v>919</v>
          </cell>
          <cell r="D6034" t="str">
            <v>Hertfordshire</v>
          </cell>
          <cell r="E6034">
            <v>2103</v>
          </cell>
          <cell r="F6034" t="str">
            <v>London Colney Primary &amp; Nursery School</v>
          </cell>
          <cell r="G6034" t="str">
            <v>Maintained</v>
          </cell>
          <cell r="H6034" t="str">
            <v>Community school</v>
          </cell>
          <cell r="I6034">
            <v>8040</v>
          </cell>
          <cell r="J6034">
            <v>14227.199999999999</v>
          </cell>
        </row>
        <row r="6035">
          <cell r="B6035">
            <v>9192105</v>
          </cell>
          <cell r="C6035">
            <v>919</v>
          </cell>
          <cell r="D6035" t="str">
            <v>Hertfordshire</v>
          </cell>
          <cell r="E6035">
            <v>2105</v>
          </cell>
          <cell r="F6035" t="str">
            <v>Sandon Junior Mixed and Infant School</v>
          </cell>
          <cell r="G6035" t="str">
            <v>Maintained</v>
          </cell>
          <cell r="H6035" t="str">
            <v>Community school</v>
          </cell>
          <cell r="I6035">
            <v>9467</v>
          </cell>
          <cell r="J6035">
            <v>12004.199999999999</v>
          </cell>
        </row>
        <row r="6036">
          <cell r="B6036">
            <v>9192106</v>
          </cell>
          <cell r="C6036">
            <v>919</v>
          </cell>
          <cell r="D6036" t="str">
            <v>Hertfordshire</v>
          </cell>
          <cell r="E6036">
            <v>2106</v>
          </cell>
          <cell r="F6036" t="str">
            <v>Sandridge School</v>
          </cell>
          <cell r="G6036" t="str">
            <v>Maintained</v>
          </cell>
          <cell r="H6036" t="str">
            <v>Community school</v>
          </cell>
          <cell r="I6036">
            <v>10634</v>
          </cell>
          <cell r="J6036">
            <v>12671.099999999999</v>
          </cell>
        </row>
        <row r="6037">
          <cell r="B6037">
            <v>9192107</v>
          </cell>
          <cell r="C6037">
            <v>919</v>
          </cell>
          <cell r="D6037" t="str">
            <v>Hertfordshire</v>
          </cell>
          <cell r="E6037">
            <v>2107</v>
          </cell>
          <cell r="F6037" t="str">
            <v>Fawbert and Barnard Infants' School</v>
          </cell>
          <cell r="G6037" t="str">
            <v>Maintained</v>
          </cell>
          <cell r="H6037" t="str">
            <v>Community school</v>
          </cell>
          <cell r="I6037">
            <v>42793</v>
          </cell>
          <cell r="J6037">
            <v>73803.599999999991</v>
          </cell>
        </row>
        <row r="6038">
          <cell r="B6038">
            <v>9192108</v>
          </cell>
          <cell r="C6038">
            <v>919</v>
          </cell>
          <cell r="D6038" t="str">
            <v>Hertfordshire</v>
          </cell>
          <cell r="E6038">
            <v>2108</v>
          </cell>
          <cell r="F6038" t="str">
            <v>Shenley Primary School</v>
          </cell>
          <cell r="G6038" t="str">
            <v>Maintained</v>
          </cell>
          <cell r="H6038" t="str">
            <v>Community school</v>
          </cell>
          <cell r="I6038">
            <v>12320</v>
          </cell>
          <cell r="J6038">
            <v>21785.399999999998</v>
          </cell>
        </row>
        <row r="6039">
          <cell r="B6039">
            <v>9192109</v>
          </cell>
          <cell r="C6039">
            <v>919</v>
          </cell>
          <cell r="D6039" t="str">
            <v>Hertfordshire</v>
          </cell>
          <cell r="E6039">
            <v>2109</v>
          </cell>
          <cell r="F6039" t="str">
            <v>Letchmore Infants' and Nursery School</v>
          </cell>
          <cell r="G6039" t="str">
            <v>Maintained</v>
          </cell>
          <cell r="H6039" t="str">
            <v>Community school</v>
          </cell>
          <cell r="I6039">
            <v>55631</v>
          </cell>
          <cell r="J6039">
            <v>88030.799999999988</v>
          </cell>
        </row>
        <row r="6040">
          <cell r="B6040">
            <v>9192111</v>
          </cell>
          <cell r="C6040">
            <v>919</v>
          </cell>
          <cell r="D6040" t="str">
            <v>Hertfordshire</v>
          </cell>
          <cell r="E6040">
            <v>2111</v>
          </cell>
          <cell r="F6040" t="str">
            <v>Therfield First School</v>
          </cell>
          <cell r="G6040" t="str">
            <v>Maintained</v>
          </cell>
          <cell r="H6040" t="str">
            <v>Community school</v>
          </cell>
          <cell r="I6040">
            <v>5966</v>
          </cell>
          <cell r="J6040">
            <v>12226.499999999998</v>
          </cell>
        </row>
        <row r="6041">
          <cell r="B6041">
            <v>9192114</v>
          </cell>
          <cell r="C6041">
            <v>919</v>
          </cell>
          <cell r="D6041" t="str">
            <v>Hertfordshire</v>
          </cell>
          <cell r="E6041">
            <v>2114</v>
          </cell>
          <cell r="F6041" t="str">
            <v>Walkern Primary School</v>
          </cell>
          <cell r="G6041" t="str">
            <v>Maintained</v>
          </cell>
          <cell r="H6041" t="str">
            <v>Community school</v>
          </cell>
          <cell r="I6041">
            <v>13746</v>
          </cell>
          <cell r="J6041">
            <v>20896.199999999997</v>
          </cell>
        </row>
        <row r="6042">
          <cell r="B6042">
            <v>9192116</v>
          </cell>
          <cell r="C6042">
            <v>919</v>
          </cell>
          <cell r="D6042" t="str">
            <v>Hertfordshire</v>
          </cell>
          <cell r="E6042">
            <v>2116</v>
          </cell>
          <cell r="F6042" t="str">
            <v>Central Primary School</v>
          </cell>
          <cell r="G6042" t="str">
            <v>Maintained</v>
          </cell>
          <cell r="H6042" t="str">
            <v>Community school</v>
          </cell>
          <cell r="I6042">
            <v>36309</v>
          </cell>
          <cell r="J6042">
            <v>55797.299999999996</v>
          </cell>
        </row>
        <row r="6043">
          <cell r="B6043">
            <v>9192117</v>
          </cell>
          <cell r="C6043">
            <v>919</v>
          </cell>
          <cell r="D6043" t="str">
            <v>Hertfordshire</v>
          </cell>
          <cell r="E6043">
            <v>2117</v>
          </cell>
          <cell r="F6043" t="str">
            <v>Bushey and Oxhey Infant School</v>
          </cell>
          <cell r="G6043" t="str">
            <v>Maintained</v>
          </cell>
          <cell r="H6043" t="str">
            <v>Community school</v>
          </cell>
          <cell r="I6043">
            <v>42015</v>
          </cell>
          <cell r="J6043">
            <v>66690</v>
          </cell>
        </row>
        <row r="6044">
          <cell r="B6044">
            <v>9192122</v>
          </cell>
          <cell r="C6044">
            <v>919</v>
          </cell>
          <cell r="D6044" t="str">
            <v>Hertfordshire</v>
          </cell>
          <cell r="E6044">
            <v>2122</v>
          </cell>
          <cell r="F6044" t="str">
            <v>Chater Infant School</v>
          </cell>
          <cell r="G6044" t="str">
            <v>Maintained</v>
          </cell>
          <cell r="H6044" t="str">
            <v>Community school</v>
          </cell>
          <cell r="I6044">
            <v>43053</v>
          </cell>
          <cell r="J6044">
            <v>68690.7</v>
          </cell>
        </row>
        <row r="6045">
          <cell r="B6045">
            <v>9192124</v>
          </cell>
          <cell r="C6045">
            <v>919</v>
          </cell>
          <cell r="D6045" t="str">
            <v>Hertfordshire</v>
          </cell>
          <cell r="E6045">
            <v>2124</v>
          </cell>
          <cell r="F6045" t="str">
            <v>Watford Field School (Infant &amp; Nursery)</v>
          </cell>
          <cell r="G6045" t="str">
            <v>Maintained</v>
          </cell>
          <cell r="H6045" t="str">
            <v>Community school</v>
          </cell>
          <cell r="I6045">
            <v>35142</v>
          </cell>
          <cell r="J6045">
            <v>60687.899999999994</v>
          </cell>
        </row>
        <row r="6046">
          <cell r="B6046">
            <v>9192126</v>
          </cell>
          <cell r="C6046">
            <v>919</v>
          </cell>
          <cell r="D6046" t="str">
            <v>Hertfordshire</v>
          </cell>
          <cell r="E6046">
            <v>2126</v>
          </cell>
          <cell r="F6046" t="str">
            <v>Parkgate Infants' and Nursery School</v>
          </cell>
          <cell r="G6046" t="str">
            <v>Maintained</v>
          </cell>
          <cell r="H6046" t="str">
            <v>Community school</v>
          </cell>
          <cell r="I6046">
            <v>37347</v>
          </cell>
          <cell r="J6046">
            <v>62466.299999999996</v>
          </cell>
        </row>
        <row r="6047">
          <cell r="B6047">
            <v>9192131</v>
          </cell>
          <cell r="C6047">
            <v>919</v>
          </cell>
          <cell r="D6047" t="str">
            <v>Hertfordshire</v>
          </cell>
          <cell r="E6047">
            <v>2131</v>
          </cell>
          <cell r="F6047" t="str">
            <v>St Meryl School</v>
          </cell>
          <cell r="G6047" t="str">
            <v>Maintained</v>
          </cell>
          <cell r="H6047" t="str">
            <v>Community school</v>
          </cell>
          <cell r="I6047">
            <v>18544</v>
          </cell>
          <cell r="J6047">
            <v>31344.3</v>
          </cell>
        </row>
        <row r="6048">
          <cell r="B6048">
            <v>9192139</v>
          </cell>
          <cell r="C6048">
            <v>919</v>
          </cell>
          <cell r="D6048" t="str">
            <v>Hertfordshire</v>
          </cell>
          <cell r="E6048">
            <v>2139</v>
          </cell>
          <cell r="F6048" t="str">
            <v>Watton-at-Stone Primary and Nursery School</v>
          </cell>
          <cell r="G6048" t="str">
            <v>Maintained</v>
          </cell>
          <cell r="H6048" t="str">
            <v>Community school</v>
          </cell>
          <cell r="I6048">
            <v>19841</v>
          </cell>
          <cell r="J6048">
            <v>33567.299999999996</v>
          </cell>
        </row>
        <row r="6049">
          <cell r="B6049">
            <v>9192140</v>
          </cell>
          <cell r="C6049">
            <v>919</v>
          </cell>
          <cell r="D6049" t="str">
            <v>Hertfordshire</v>
          </cell>
          <cell r="E6049">
            <v>2140</v>
          </cell>
          <cell r="F6049" t="str">
            <v>Peartree Primary School</v>
          </cell>
          <cell r="G6049" t="str">
            <v>Maintained</v>
          </cell>
          <cell r="H6049" t="str">
            <v>Community school</v>
          </cell>
          <cell r="I6049">
            <v>12838</v>
          </cell>
          <cell r="J6049">
            <v>18450.899999999998</v>
          </cell>
        </row>
        <row r="6050">
          <cell r="B6050">
            <v>9192142</v>
          </cell>
          <cell r="C6050">
            <v>919</v>
          </cell>
          <cell r="D6050" t="str">
            <v>Hertfordshire</v>
          </cell>
          <cell r="E6050">
            <v>2142</v>
          </cell>
          <cell r="F6050" t="str">
            <v>Templewood Primary School</v>
          </cell>
          <cell r="G6050" t="str">
            <v>Maintained</v>
          </cell>
          <cell r="H6050" t="str">
            <v>Community school</v>
          </cell>
          <cell r="I6050">
            <v>17118</v>
          </cell>
          <cell r="J6050">
            <v>30455.1</v>
          </cell>
        </row>
        <row r="6051">
          <cell r="B6051">
            <v>9192143</v>
          </cell>
          <cell r="C6051">
            <v>919</v>
          </cell>
          <cell r="D6051" t="str">
            <v>Hertfordshire</v>
          </cell>
          <cell r="E6051">
            <v>2143</v>
          </cell>
          <cell r="F6051" t="str">
            <v>Holwell Primary School</v>
          </cell>
          <cell r="G6051" t="str">
            <v>Maintained</v>
          </cell>
          <cell r="H6051" t="str">
            <v>Community school</v>
          </cell>
          <cell r="I6051">
            <v>27621</v>
          </cell>
          <cell r="J6051">
            <v>43793.1</v>
          </cell>
        </row>
        <row r="6052">
          <cell r="B6052">
            <v>9192145</v>
          </cell>
          <cell r="C6052">
            <v>919</v>
          </cell>
          <cell r="D6052" t="str">
            <v>Hertfordshire</v>
          </cell>
          <cell r="E6052">
            <v>2145</v>
          </cell>
          <cell r="F6052" t="str">
            <v>Widford School</v>
          </cell>
          <cell r="G6052" t="str">
            <v>Maintained</v>
          </cell>
          <cell r="H6052" t="str">
            <v>Community school</v>
          </cell>
          <cell r="I6052">
            <v>1557</v>
          </cell>
          <cell r="J6052">
            <v>4001.3999999999996</v>
          </cell>
        </row>
        <row r="6053">
          <cell r="B6053">
            <v>9192146</v>
          </cell>
          <cell r="C6053">
            <v>919</v>
          </cell>
          <cell r="D6053" t="str">
            <v>Hertfordshire</v>
          </cell>
          <cell r="E6053">
            <v>2146</v>
          </cell>
          <cell r="F6053" t="str">
            <v>Wymondley Junior Mixed and Infant School</v>
          </cell>
          <cell r="G6053" t="str">
            <v>Maintained</v>
          </cell>
          <cell r="H6053" t="str">
            <v>Community school</v>
          </cell>
          <cell r="I6053">
            <v>5966</v>
          </cell>
          <cell r="J6053">
            <v>8669.6999999999989</v>
          </cell>
        </row>
        <row r="6054">
          <cell r="B6054">
            <v>9192147</v>
          </cell>
          <cell r="C6054">
            <v>919</v>
          </cell>
          <cell r="D6054" t="str">
            <v>Hertfordshire</v>
          </cell>
          <cell r="E6054">
            <v>2147</v>
          </cell>
          <cell r="F6054" t="str">
            <v>Tanners Wood Junior Mixed and Infant School</v>
          </cell>
          <cell r="G6054" t="str">
            <v>Maintained</v>
          </cell>
          <cell r="H6054" t="str">
            <v>Community school</v>
          </cell>
          <cell r="I6054">
            <v>32419</v>
          </cell>
          <cell r="J6054">
            <v>49572.899999999994</v>
          </cell>
        </row>
        <row r="6055">
          <cell r="B6055">
            <v>9192151</v>
          </cell>
          <cell r="C6055">
            <v>919</v>
          </cell>
          <cell r="D6055" t="str">
            <v>Hertfordshire</v>
          </cell>
          <cell r="E6055">
            <v>2151</v>
          </cell>
          <cell r="F6055" t="str">
            <v>Hurst Drive Primary School</v>
          </cell>
          <cell r="G6055" t="str">
            <v>Maintained</v>
          </cell>
          <cell r="H6055" t="str">
            <v>Community school</v>
          </cell>
          <cell r="I6055">
            <v>25806</v>
          </cell>
          <cell r="J6055">
            <v>39347.1</v>
          </cell>
        </row>
        <row r="6056">
          <cell r="B6056">
            <v>9192153</v>
          </cell>
          <cell r="C6056">
            <v>919</v>
          </cell>
          <cell r="D6056" t="str">
            <v>Hertfordshire</v>
          </cell>
          <cell r="E6056">
            <v>2153</v>
          </cell>
          <cell r="F6056" t="str">
            <v>Woodlands Primary School</v>
          </cell>
          <cell r="G6056" t="str">
            <v>Maintained</v>
          </cell>
          <cell r="H6056" t="str">
            <v>Community school</v>
          </cell>
          <cell r="I6056">
            <v>17118</v>
          </cell>
          <cell r="J6056">
            <v>30455.1</v>
          </cell>
        </row>
        <row r="6057">
          <cell r="B6057">
            <v>9192154</v>
          </cell>
          <cell r="C6057">
            <v>919</v>
          </cell>
          <cell r="D6057" t="str">
            <v>Hertfordshire</v>
          </cell>
          <cell r="E6057">
            <v>2154</v>
          </cell>
          <cell r="F6057" t="str">
            <v>Summerswood Primary School</v>
          </cell>
          <cell r="G6057" t="str">
            <v>Maintained</v>
          </cell>
          <cell r="H6057" t="str">
            <v>Community school</v>
          </cell>
          <cell r="I6057">
            <v>31122</v>
          </cell>
          <cell r="J6057">
            <v>52018.2</v>
          </cell>
        </row>
        <row r="6058">
          <cell r="B6058">
            <v>9192155</v>
          </cell>
          <cell r="C6058">
            <v>919</v>
          </cell>
          <cell r="D6058" t="str">
            <v>Hertfordshire</v>
          </cell>
          <cell r="E6058">
            <v>2155</v>
          </cell>
          <cell r="F6058" t="str">
            <v>Kenilworth Primary School</v>
          </cell>
          <cell r="G6058" t="str">
            <v>Maintained</v>
          </cell>
          <cell r="H6058" t="str">
            <v>Community school</v>
          </cell>
          <cell r="I6058">
            <v>14394</v>
          </cell>
          <cell r="J6058">
            <v>22896.899999999998</v>
          </cell>
        </row>
        <row r="6059">
          <cell r="B6059">
            <v>9192165</v>
          </cell>
          <cell r="C6059">
            <v>919</v>
          </cell>
          <cell r="D6059" t="str">
            <v>Hertfordshire</v>
          </cell>
          <cell r="E6059">
            <v>2165</v>
          </cell>
          <cell r="F6059" t="str">
            <v>Icknield Infant and Nursery School</v>
          </cell>
          <cell r="G6059" t="str">
            <v>Maintained</v>
          </cell>
          <cell r="H6059" t="str">
            <v>Community school</v>
          </cell>
          <cell r="I6059">
            <v>33068</v>
          </cell>
          <cell r="J6059">
            <v>57131.1</v>
          </cell>
        </row>
        <row r="6060">
          <cell r="B6060">
            <v>9192166</v>
          </cell>
          <cell r="C6060">
            <v>919</v>
          </cell>
          <cell r="D6060" t="str">
            <v>Hertfordshire</v>
          </cell>
          <cell r="E6060">
            <v>2166</v>
          </cell>
          <cell r="F6060" t="str">
            <v>Bowmansgreen Primary School</v>
          </cell>
          <cell r="G6060" t="str">
            <v>Maintained</v>
          </cell>
          <cell r="H6060" t="str">
            <v>Community school</v>
          </cell>
          <cell r="I6060">
            <v>24898</v>
          </cell>
          <cell r="J6060">
            <v>48461.399999999994</v>
          </cell>
        </row>
        <row r="6061">
          <cell r="B6061">
            <v>9192168</v>
          </cell>
          <cell r="C6061">
            <v>919</v>
          </cell>
          <cell r="D6061" t="str">
            <v>Hertfordshire</v>
          </cell>
          <cell r="E6061">
            <v>2168</v>
          </cell>
          <cell r="F6061" t="str">
            <v>Margaret Wix Primary School</v>
          </cell>
          <cell r="G6061" t="str">
            <v>Maintained</v>
          </cell>
          <cell r="H6061" t="str">
            <v>Community school</v>
          </cell>
          <cell r="I6061">
            <v>8429</v>
          </cell>
          <cell r="J6061">
            <v>8447.4</v>
          </cell>
        </row>
        <row r="6062">
          <cell r="B6062">
            <v>9192169</v>
          </cell>
          <cell r="C6062">
            <v>919</v>
          </cell>
          <cell r="D6062" t="str">
            <v>Hertfordshire</v>
          </cell>
          <cell r="E6062">
            <v>2169</v>
          </cell>
          <cell r="F6062" t="str">
            <v>Broom Barns Primary School</v>
          </cell>
          <cell r="G6062" t="str">
            <v>Maintained</v>
          </cell>
          <cell r="H6062" t="str">
            <v>Foundation school</v>
          </cell>
          <cell r="I6062">
            <v>13487</v>
          </cell>
          <cell r="J6062">
            <v>24897.599999999999</v>
          </cell>
        </row>
        <row r="6063">
          <cell r="B6063">
            <v>9192177</v>
          </cell>
          <cell r="C6063">
            <v>919</v>
          </cell>
          <cell r="D6063" t="str">
            <v>Hertfordshire</v>
          </cell>
          <cell r="E6063">
            <v>2177</v>
          </cell>
          <cell r="F6063" t="str">
            <v>Greenfields Primary School</v>
          </cell>
          <cell r="G6063" t="str">
            <v>Maintained</v>
          </cell>
          <cell r="H6063" t="str">
            <v>Community school</v>
          </cell>
          <cell r="I6063">
            <v>16340</v>
          </cell>
          <cell r="J6063">
            <v>27565.199999999997</v>
          </cell>
        </row>
        <row r="6064">
          <cell r="B6064">
            <v>9192178</v>
          </cell>
          <cell r="C6064">
            <v>919</v>
          </cell>
          <cell r="D6064" t="str">
            <v>Hertfordshire</v>
          </cell>
          <cell r="E6064">
            <v>2178</v>
          </cell>
          <cell r="F6064" t="str">
            <v>Woodhall Primary School</v>
          </cell>
          <cell r="G6064" t="str">
            <v>Maintained</v>
          </cell>
          <cell r="H6064" t="str">
            <v>Community school</v>
          </cell>
          <cell r="I6064">
            <v>12449</v>
          </cell>
          <cell r="J6064">
            <v>21563.1</v>
          </cell>
        </row>
        <row r="6065">
          <cell r="B6065">
            <v>9192181</v>
          </cell>
          <cell r="C6065">
            <v>919</v>
          </cell>
          <cell r="D6065" t="str">
            <v>Hertfordshire</v>
          </cell>
          <cell r="E6065">
            <v>2181</v>
          </cell>
          <cell r="F6065" t="str">
            <v>Saffron Green Primary School</v>
          </cell>
          <cell r="G6065" t="str">
            <v>Maintained</v>
          </cell>
          <cell r="H6065" t="str">
            <v>Community school</v>
          </cell>
          <cell r="I6065">
            <v>16080</v>
          </cell>
          <cell r="J6065">
            <v>26898.3</v>
          </cell>
        </row>
        <row r="6066">
          <cell r="B6066">
            <v>9192184</v>
          </cell>
          <cell r="C6066">
            <v>919</v>
          </cell>
          <cell r="D6066" t="str">
            <v>Hertfordshire</v>
          </cell>
          <cell r="E6066">
            <v>2184</v>
          </cell>
          <cell r="F6066" t="str">
            <v>Hobletts Manor Infants' School</v>
          </cell>
          <cell r="G6066" t="str">
            <v>Maintained</v>
          </cell>
          <cell r="H6066" t="str">
            <v>Community school</v>
          </cell>
          <cell r="I6066">
            <v>30215</v>
          </cell>
          <cell r="J6066">
            <v>49795.199999999997</v>
          </cell>
        </row>
        <row r="6067">
          <cell r="B6067">
            <v>9192188</v>
          </cell>
          <cell r="C6067">
            <v>919</v>
          </cell>
          <cell r="D6067" t="str">
            <v>Hertfordshire</v>
          </cell>
          <cell r="E6067">
            <v>2188</v>
          </cell>
          <cell r="F6067" t="str">
            <v>Bedwell Primary School</v>
          </cell>
          <cell r="G6067" t="str">
            <v>Maintained</v>
          </cell>
          <cell r="H6067" t="str">
            <v>Community school</v>
          </cell>
          <cell r="I6067">
            <v>14913</v>
          </cell>
          <cell r="J6067">
            <v>24008.399999999998</v>
          </cell>
        </row>
        <row r="6068">
          <cell r="B6068">
            <v>9192193</v>
          </cell>
          <cell r="C6068">
            <v>919</v>
          </cell>
          <cell r="D6068" t="str">
            <v>Hertfordshire</v>
          </cell>
          <cell r="E6068">
            <v>2193</v>
          </cell>
          <cell r="F6068" t="str">
            <v>Chaulden Infants' and Nursery</v>
          </cell>
          <cell r="G6068" t="str">
            <v>Maintained</v>
          </cell>
          <cell r="H6068" t="str">
            <v>Community school</v>
          </cell>
          <cell r="I6068">
            <v>18544</v>
          </cell>
          <cell r="J6068">
            <v>31121.999999999996</v>
          </cell>
        </row>
        <row r="6069">
          <cell r="B6069">
            <v>9192198</v>
          </cell>
          <cell r="C6069">
            <v>919</v>
          </cell>
          <cell r="D6069" t="str">
            <v>Hertfordshire</v>
          </cell>
          <cell r="E6069">
            <v>2198</v>
          </cell>
          <cell r="F6069" t="str">
            <v>Peartree Spring Primary School</v>
          </cell>
          <cell r="G6069" t="str">
            <v>Maintained</v>
          </cell>
          <cell r="H6069" t="str">
            <v>Foundation school</v>
          </cell>
          <cell r="I6069">
            <v>38255</v>
          </cell>
          <cell r="J6069">
            <v>64466.999999999993</v>
          </cell>
        </row>
        <row r="6070">
          <cell r="B6070">
            <v>9192203</v>
          </cell>
          <cell r="C6070">
            <v>919</v>
          </cell>
          <cell r="D6070" t="str">
            <v>Hertfordshire</v>
          </cell>
          <cell r="E6070">
            <v>2203</v>
          </cell>
          <cell r="F6070" t="str">
            <v>Roundwood Primary School</v>
          </cell>
          <cell r="G6070" t="str">
            <v>Maintained</v>
          </cell>
          <cell r="H6070" t="str">
            <v>Community school</v>
          </cell>
          <cell r="I6070">
            <v>33327</v>
          </cell>
          <cell r="J6070">
            <v>54018.899999999994</v>
          </cell>
        </row>
        <row r="6071">
          <cell r="B6071">
            <v>9192210</v>
          </cell>
          <cell r="C6071">
            <v>919</v>
          </cell>
          <cell r="D6071" t="str">
            <v>Hertfordshire</v>
          </cell>
          <cell r="E6071">
            <v>2210</v>
          </cell>
          <cell r="F6071" t="str">
            <v>Chambersbury Primary School</v>
          </cell>
          <cell r="G6071" t="str">
            <v>Maintained</v>
          </cell>
          <cell r="H6071" t="str">
            <v>Foundation school</v>
          </cell>
          <cell r="I6071">
            <v>17636</v>
          </cell>
          <cell r="J6071">
            <v>29788.199999999997</v>
          </cell>
        </row>
        <row r="6072">
          <cell r="B6072">
            <v>9192219</v>
          </cell>
          <cell r="C6072">
            <v>919</v>
          </cell>
          <cell r="D6072" t="str">
            <v>Hertfordshire</v>
          </cell>
          <cell r="E6072">
            <v>2219</v>
          </cell>
          <cell r="F6072" t="str">
            <v>Windermere Primary School</v>
          </cell>
          <cell r="G6072" t="str">
            <v>Maintained</v>
          </cell>
          <cell r="H6072" t="str">
            <v>Community school</v>
          </cell>
          <cell r="I6072">
            <v>14654</v>
          </cell>
          <cell r="J6072">
            <v>25564.499999999996</v>
          </cell>
        </row>
        <row r="6073">
          <cell r="B6073">
            <v>9192223</v>
          </cell>
          <cell r="C6073">
            <v>919</v>
          </cell>
          <cell r="D6073" t="str">
            <v>Hertfordshire</v>
          </cell>
          <cell r="E6073">
            <v>2223</v>
          </cell>
          <cell r="F6073" t="str">
            <v>Anstey First School</v>
          </cell>
          <cell r="G6073" t="str">
            <v>Maintained</v>
          </cell>
          <cell r="H6073" t="str">
            <v>Community school</v>
          </cell>
          <cell r="I6073">
            <v>5706</v>
          </cell>
          <cell r="J6073">
            <v>8669.6999999999989</v>
          </cell>
        </row>
        <row r="6074">
          <cell r="B6074">
            <v>9192224</v>
          </cell>
          <cell r="C6074">
            <v>919</v>
          </cell>
          <cell r="D6074" t="str">
            <v>Hertfordshire</v>
          </cell>
          <cell r="E6074">
            <v>2224</v>
          </cell>
          <cell r="F6074" t="str">
            <v>Monksmead School</v>
          </cell>
          <cell r="G6074" t="str">
            <v>Maintained</v>
          </cell>
          <cell r="H6074" t="str">
            <v>Community school</v>
          </cell>
          <cell r="I6074">
            <v>20230</v>
          </cell>
          <cell r="J6074">
            <v>34901.1</v>
          </cell>
        </row>
        <row r="6075">
          <cell r="B6075">
            <v>9192225</v>
          </cell>
          <cell r="C6075">
            <v>919</v>
          </cell>
          <cell r="D6075" t="str">
            <v>Hertfordshire</v>
          </cell>
          <cell r="E6075">
            <v>2225</v>
          </cell>
          <cell r="F6075" t="str">
            <v>Howe Dell Primary School</v>
          </cell>
          <cell r="G6075" t="str">
            <v>Maintained</v>
          </cell>
          <cell r="H6075" t="str">
            <v>Community school</v>
          </cell>
          <cell r="I6075">
            <v>38773</v>
          </cell>
          <cell r="J6075">
            <v>68246.099999999991</v>
          </cell>
        </row>
        <row r="6076">
          <cell r="B6076">
            <v>9192227</v>
          </cell>
          <cell r="C6076">
            <v>919</v>
          </cell>
          <cell r="D6076" t="str">
            <v>Hertfordshire</v>
          </cell>
          <cell r="E6076">
            <v>2227</v>
          </cell>
          <cell r="F6076" t="str">
            <v>Oakwood Primary School</v>
          </cell>
          <cell r="G6076" t="str">
            <v>Maintained</v>
          </cell>
          <cell r="H6076" t="str">
            <v>Community school</v>
          </cell>
          <cell r="I6076">
            <v>32938</v>
          </cell>
          <cell r="J6076">
            <v>54241.2</v>
          </cell>
        </row>
        <row r="6077">
          <cell r="B6077">
            <v>9192228</v>
          </cell>
          <cell r="C6077">
            <v>919</v>
          </cell>
          <cell r="D6077" t="str">
            <v>Hertfordshire</v>
          </cell>
          <cell r="E6077">
            <v>2228</v>
          </cell>
          <cell r="F6077" t="str">
            <v>Northfields Infants and Nursery School</v>
          </cell>
          <cell r="G6077" t="str">
            <v>Maintained</v>
          </cell>
          <cell r="H6077" t="str">
            <v>Community school</v>
          </cell>
          <cell r="I6077">
            <v>25935</v>
          </cell>
          <cell r="J6077">
            <v>39791.699999999997</v>
          </cell>
        </row>
        <row r="6078">
          <cell r="B6078">
            <v>9192229</v>
          </cell>
          <cell r="C6078">
            <v>919</v>
          </cell>
          <cell r="D6078" t="str">
            <v>Hertfordshire</v>
          </cell>
          <cell r="E6078">
            <v>2229</v>
          </cell>
          <cell r="F6078" t="str">
            <v>Purwell Primary School</v>
          </cell>
          <cell r="G6078" t="str">
            <v>Maintained</v>
          </cell>
          <cell r="H6078" t="str">
            <v>Community school</v>
          </cell>
          <cell r="I6078">
            <v>10893</v>
          </cell>
          <cell r="J6078">
            <v>17339.399999999998</v>
          </cell>
        </row>
        <row r="6079">
          <cell r="B6079">
            <v>9192237</v>
          </cell>
          <cell r="C6079">
            <v>919</v>
          </cell>
          <cell r="D6079" t="str">
            <v>Hertfordshire</v>
          </cell>
          <cell r="E6079">
            <v>2237</v>
          </cell>
          <cell r="F6079" t="str">
            <v>Harwood Hill Junior Mixed Infant and Nursery School</v>
          </cell>
          <cell r="G6079" t="str">
            <v>Maintained</v>
          </cell>
          <cell r="H6079" t="str">
            <v>Community school</v>
          </cell>
          <cell r="I6079">
            <v>16729</v>
          </cell>
          <cell r="J6079">
            <v>27342.899999999998</v>
          </cell>
        </row>
        <row r="6080">
          <cell r="B6080">
            <v>9192240</v>
          </cell>
          <cell r="C6080">
            <v>919</v>
          </cell>
          <cell r="D6080" t="str">
            <v>Hertfordshire</v>
          </cell>
          <cell r="E6080">
            <v>2240</v>
          </cell>
          <cell r="F6080" t="str">
            <v>Creswick Primary &amp; Nursery School</v>
          </cell>
          <cell r="G6080" t="str">
            <v>Maintained</v>
          </cell>
          <cell r="H6080" t="str">
            <v>Community school</v>
          </cell>
          <cell r="I6080">
            <v>28010</v>
          </cell>
          <cell r="J6080">
            <v>43793.1</v>
          </cell>
        </row>
        <row r="6081">
          <cell r="B6081">
            <v>9192242</v>
          </cell>
          <cell r="C6081">
            <v>919</v>
          </cell>
          <cell r="D6081" t="str">
            <v>Hertfordshire</v>
          </cell>
          <cell r="E6081">
            <v>2242</v>
          </cell>
          <cell r="F6081" t="str">
            <v>Thorley Hill Primary School</v>
          </cell>
          <cell r="G6081" t="str">
            <v>Maintained</v>
          </cell>
          <cell r="H6081" t="str">
            <v>Community school</v>
          </cell>
          <cell r="I6081">
            <v>19581</v>
          </cell>
          <cell r="J6081">
            <v>32900.399999999994</v>
          </cell>
        </row>
        <row r="6082">
          <cell r="B6082">
            <v>9192243</v>
          </cell>
          <cell r="C6082">
            <v>919</v>
          </cell>
          <cell r="D6082" t="str">
            <v>Hertfordshire</v>
          </cell>
          <cell r="E6082">
            <v>2243</v>
          </cell>
          <cell r="F6082" t="str">
            <v>Micklem Primary School</v>
          </cell>
          <cell r="G6082" t="str">
            <v>Maintained</v>
          </cell>
          <cell r="H6082" t="str">
            <v>Community school</v>
          </cell>
          <cell r="I6082">
            <v>13876</v>
          </cell>
          <cell r="J6082">
            <v>22674.6</v>
          </cell>
        </row>
        <row r="6083">
          <cell r="B6083">
            <v>9192251</v>
          </cell>
          <cell r="C6083">
            <v>919</v>
          </cell>
          <cell r="D6083" t="str">
            <v>Hertfordshire</v>
          </cell>
          <cell r="E6083">
            <v>2251</v>
          </cell>
          <cell r="F6083" t="str">
            <v>The Reddings Primary School</v>
          </cell>
          <cell r="G6083" t="str">
            <v>Maintained</v>
          </cell>
          <cell r="H6083" t="str">
            <v>Community school</v>
          </cell>
          <cell r="I6083">
            <v>18155</v>
          </cell>
          <cell r="J6083">
            <v>30010.499999999996</v>
          </cell>
        </row>
        <row r="6084">
          <cell r="B6084">
            <v>9192252</v>
          </cell>
          <cell r="C6084">
            <v>919</v>
          </cell>
          <cell r="D6084" t="str">
            <v>Hertfordshire</v>
          </cell>
          <cell r="E6084">
            <v>2252</v>
          </cell>
          <cell r="F6084" t="str">
            <v>How Wood Primary and Nursery School</v>
          </cell>
          <cell r="G6084" t="str">
            <v>Maintained</v>
          </cell>
          <cell r="H6084" t="str">
            <v>Community school</v>
          </cell>
          <cell r="I6084">
            <v>15561</v>
          </cell>
          <cell r="J6084">
            <v>26898.3</v>
          </cell>
        </row>
        <row r="6085">
          <cell r="B6085">
            <v>9192253</v>
          </cell>
          <cell r="C6085">
            <v>919</v>
          </cell>
          <cell r="D6085" t="str">
            <v>Hertfordshire</v>
          </cell>
          <cell r="E6085">
            <v>2253</v>
          </cell>
          <cell r="F6085" t="str">
            <v>Redbourn Primary School</v>
          </cell>
          <cell r="G6085" t="str">
            <v>Maintained</v>
          </cell>
          <cell r="H6085" t="str">
            <v>Community school</v>
          </cell>
          <cell r="I6085">
            <v>34364</v>
          </cell>
          <cell r="J6085">
            <v>53129.7</v>
          </cell>
        </row>
        <row r="6086">
          <cell r="B6086">
            <v>9192258</v>
          </cell>
          <cell r="C6086">
            <v>919</v>
          </cell>
          <cell r="D6086" t="str">
            <v>Hertfordshire</v>
          </cell>
          <cell r="E6086">
            <v>2258</v>
          </cell>
          <cell r="F6086" t="str">
            <v>Skyswood Primary &amp; Nursery School</v>
          </cell>
          <cell r="G6086" t="str">
            <v>Maintained</v>
          </cell>
          <cell r="H6086" t="str">
            <v>Community school</v>
          </cell>
          <cell r="I6086">
            <v>22434</v>
          </cell>
          <cell r="J6086">
            <v>38235.599999999999</v>
          </cell>
        </row>
        <row r="6087">
          <cell r="B6087">
            <v>9192263</v>
          </cell>
          <cell r="C6087">
            <v>919</v>
          </cell>
          <cell r="D6087" t="str">
            <v>Hertfordshire</v>
          </cell>
          <cell r="E6087">
            <v>2263</v>
          </cell>
          <cell r="F6087" t="str">
            <v>Goffs Oak Primary &amp; Nursery School</v>
          </cell>
          <cell r="G6087" t="str">
            <v>Maintained</v>
          </cell>
          <cell r="H6087" t="str">
            <v>Community school</v>
          </cell>
          <cell r="I6087">
            <v>20748</v>
          </cell>
          <cell r="J6087">
            <v>35123.399999999994</v>
          </cell>
        </row>
        <row r="6088">
          <cell r="B6088">
            <v>9192266</v>
          </cell>
          <cell r="C6088">
            <v>919</v>
          </cell>
          <cell r="D6088" t="str">
            <v>Hertfordshire</v>
          </cell>
          <cell r="E6088">
            <v>2266</v>
          </cell>
          <cell r="F6088" t="str">
            <v>Eastbury Farm Primary School</v>
          </cell>
          <cell r="G6088" t="str">
            <v>Maintained</v>
          </cell>
          <cell r="H6088" t="str">
            <v>Community school</v>
          </cell>
          <cell r="I6088">
            <v>31901</v>
          </cell>
          <cell r="J6088">
            <v>55352.7</v>
          </cell>
        </row>
        <row r="6089">
          <cell r="B6089">
            <v>9192274</v>
          </cell>
          <cell r="C6089">
            <v>919</v>
          </cell>
          <cell r="D6089" t="str">
            <v>Hertfordshire</v>
          </cell>
          <cell r="E6089">
            <v>2274</v>
          </cell>
          <cell r="F6089" t="str">
            <v>Gade Valley Primary School</v>
          </cell>
          <cell r="G6089" t="str">
            <v>Maintained</v>
          </cell>
          <cell r="H6089" t="str">
            <v>Community school</v>
          </cell>
          <cell r="I6089">
            <v>18285</v>
          </cell>
          <cell r="J6089">
            <v>30677.399999999998</v>
          </cell>
        </row>
        <row r="6090">
          <cell r="B6090">
            <v>9192283</v>
          </cell>
          <cell r="C6090">
            <v>919</v>
          </cell>
          <cell r="D6090" t="str">
            <v>Hertfordshire</v>
          </cell>
          <cell r="E6090">
            <v>2283</v>
          </cell>
          <cell r="F6090" t="str">
            <v>Homerswood Primary and Nursery School</v>
          </cell>
          <cell r="G6090" t="str">
            <v>Maintained</v>
          </cell>
          <cell r="H6090" t="str">
            <v>Community school</v>
          </cell>
          <cell r="I6090">
            <v>16858</v>
          </cell>
          <cell r="J6090">
            <v>28676.699999999997</v>
          </cell>
        </row>
        <row r="6091">
          <cell r="B6091">
            <v>9192288</v>
          </cell>
          <cell r="C6091">
            <v>919</v>
          </cell>
          <cell r="D6091" t="str">
            <v>Hertfordshire</v>
          </cell>
          <cell r="E6091">
            <v>2288</v>
          </cell>
          <cell r="F6091" t="str">
            <v>Westfield Primary School and Nursery</v>
          </cell>
          <cell r="G6091" t="str">
            <v>Maintained</v>
          </cell>
          <cell r="H6091" t="str">
            <v>Community school</v>
          </cell>
          <cell r="I6091">
            <v>17896</v>
          </cell>
          <cell r="J6091">
            <v>30677.399999999998</v>
          </cell>
        </row>
        <row r="6092">
          <cell r="B6092">
            <v>9192289</v>
          </cell>
          <cell r="C6092">
            <v>919</v>
          </cell>
          <cell r="D6092" t="str">
            <v>Hertfordshire</v>
          </cell>
          <cell r="E6092">
            <v>2289</v>
          </cell>
          <cell r="F6092" t="str">
            <v>Downfield Primary School</v>
          </cell>
          <cell r="G6092" t="str">
            <v>Maintained</v>
          </cell>
          <cell r="H6092" t="str">
            <v>Community school</v>
          </cell>
          <cell r="I6092">
            <v>28010</v>
          </cell>
          <cell r="J6092">
            <v>45126.899999999994</v>
          </cell>
        </row>
        <row r="6093">
          <cell r="B6093">
            <v>9192293</v>
          </cell>
          <cell r="C6093">
            <v>919</v>
          </cell>
          <cell r="D6093" t="str">
            <v>Hertfordshire</v>
          </cell>
          <cell r="E6093">
            <v>2293</v>
          </cell>
          <cell r="F6093" t="str">
            <v>Pixies Hill Primary School</v>
          </cell>
          <cell r="G6093" t="str">
            <v>Maintained</v>
          </cell>
          <cell r="H6093" t="str">
            <v>Community school</v>
          </cell>
          <cell r="I6093">
            <v>18285</v>
          </cell>
          <cell r="J6093">
            <v>31788.899999999998</v>
          </cell>
        </row>
        <row r="6094">
          <cell r="B6094">
            <v>9192301</v>
          </cell>
          <cell r="C6094">
            <v>919</v>
          </cell>
          <cell r="D6094" t="str">
            <v>Hertfordshire</v>
          </cell>
          <cell r="E6094">
            <v>2301</v>
          </cell>
          <cell r="F6094" t="str">
            <v>Swing Gate Infant School and Nursery</v>
          </cell>
          <cell r="G6094" t="str">
            <v>Maintained</v>
          </cell>
          <cell r="H6094" t="str">
            <v>Community school</v>
          </cell>
          <cell r="I6094">
            <v>33586</v>
          </cell>
          <cell r="J6094">
            <v>55352.7</v>
          </cell>
        </row>
        <row r="6095">
          <cell r="B6095">
            <v>9192302</v>
          </cell>
          <cell r="C6095">
            <v>919</v>
          </cell>
          <cell r="D6095" t="str">
            <v>Hertfordshire</v>
          </cell>
          <cell r="E6095">
            <v>2302</v>
          </cell>
          <cell r="F6095" t="str">
            <v>Oaklands Primary School</v>
          </cell>
          <cell r="G6095" t="str">
            <v>Maintained</v>
          </cell>
          <cell r="H6095" t="str">
            <v>Community school</v>
          </cell>
          <cell r="I6095">
            <v>17766</v>
          </cell>
          <cell r="J6095">
            <v>31788.899999999998</v>
          </cell>
        </row>
        <row r="6096">
          <cell r="B6096">
            <v>9192304</v>
          </cell>
          <cell r="C6096">
            <v>919</v>
          </cell>
          <cell r="D6096" t="str">
            <v>Hertfordshire</v>
          </cell>
          <cell r="E6096">
            <v>2304</v>
          </cell>
          <cell r="F6096" t="str">
            <v>Hollybush Primary School</v>
          </cell>
          <cell r="G6096" t="str">
            <v>Maintained</v>
          </cell>
          <cell r="H6096" t="str">
            <v>Community school</v>
          </cell>
          <cell r="I6096">
            <v>11412</v>
          </cell>
          <cell r="J6096">
            <v>20451.599999999999</v>
          </cell>
        </row>
        <row r="6097">
          <cell r="B6097">
            <v>9192308</v>
          </cell>
          <cell r="C6097">
            <v>919</v>
          </cell>
          <cell r="D6097" t="str">
            <v>Hertfordshire</v>
          </cell>
          <cell r="E6097">
            <v>2308</v>
          </cell>
          <cell r="F6097" t="str">
            <v>Maple Cross Junior Mixed Infant and Nursery School</v>
          </cell>
          <cell r="G6097" t="str">
            <v>Maintained</v>
          </cell>
          <cell r="H6097" t="str">
            <v>Community school</v>
          </cell>
          <cell r="I6097">
            <v>13876</v>
          </cell>
          <cell r="J6097">
            <v>17339.399999999998</v>
          </cell>
        </row>
        <row r="6098">
          <cell r="B6098">
            <v>9192312</v>
          </cell>
          <cell r="C6098">
            <v>919</v>
          </cell>
          <cell r="D6098" t="str">
            <v>Hertfordshire</v>
          </cell>
          <cell r="E6098">
            <v>2312</v>
          </cell>
          <cell r="F6098" t="str">
            <v>Moss Bury Primary School and Nursery</v>
          </cell>
          <cell r="G6098" t="str">
            <v>Maintained</v>
          </cell>
          <cell r="H6098" t="str">
            <v>Community school</v>
          </cell>
          <cell r="I6098">
            <v>17377</v>
          </cell>
          <cell r="J6098">
            <v>24230.699999999997</v>
          </cell>
        </row>
        <row r="6099">
          <cell r="B6099">
            <v>9192314</v>
          </cell>
          <cell r="C6099">
            <v>919</v>
          </cell>
          <cell r="D6099" t="str">
            <v>Hertfordshire</v>
          </cell>
          <cell r="E6099">
            <v>2314</v>
          </cell>
          <cell r="F6099" t="str">
            <v>Westfield Community Primary School</v>
          </cell>
          <cell r="G6099" t="str">
            <v>Maintained</v>
          </cell>
          <cell r="H6099" t="str">
            <v>Community school</v>
          </cell>
          <cell r="I6099">
            <v>9337</v>
          </cell>
          <cell r="J6099">
            <v>16450.199999999997</v>
          </cell>
        </row>
        <row r="6100">
          <cell r="B6100">
            <v>9192316</v>
          </cell>
          <cell r="C6100">
            <v>919</v>
          </cell>
          <cell r="D6100" t="str">
            <v>Hertfordshire</v>
          </cell>
          <cell r="E6100">
            <v>2316</v>
          </cell>
          <cell r="F6100" t="str">
            <v>Priors Wood Primary School</v>
          </cell>
          <cell r="G6100" t="str">
            <v>Maintained</v>
          </cell>
          <cell r="H6100" t="str">
            <v>Community school</v>
          </cell>
          <cell r="I6100">
            <v>14654</v>
          </cell>
          <cell r="J6100">
            <v>24008.399999999998</v>
          </cell>
        </row>
        <row r="6101">
          <cell r="B6101">
            <v>9192317</v>
          </cell>
          <cell r="C6101">
            <v>919</v>
          </cell>
          <cell r="D6101" t="str">
            <v>Hertfordshire</v>
          </cell>
          <cell r="E6101">
            <v>2317</v>
          </cell>
          <cell r="F6101" t="str">
            <v>Brookland Infant and Nursery School</v>
          </cell>
          <cell r="G6101" t="str">
            <v>Maintained</v>
          </cell>
          <cell r="H6101" t="str">
            <v>Community school</v>
          </cell>
          <cell r="I6101">
            <v>49147</v>
          </cell>
          <cell r="J6101">
            <v>86474.7</v>
          </cell>
        </row>
        <row r="6102">
          <cell r="B6102">
            <v>9192322</v>
          </cell>
          <cell r="C6102">
            <v>919</v>
          </cell>
          <cell r="D6102" t="str">
            <v>Hertfordshire</v>
          </cell>
          <cell r="E6102">
            <v>2322</v>
          </cell>
          <cell r="F6102" t="str">
            <v>Goldfield Infants' and Nursery School</v>
          </cell>
          <cell r="G6102" t="str">
            <v>Maintained</v>
          </cell>
          <cell r="H6102" t="str">
            <v>Community school</v>
          </cell>
          <cell r="I6102">
            <v>34494</v>
          </cell>
          <cell r="J6102">
            <v>59131.799999999996</v>
          </cell>
        </row>
        <row r="6103">
          <cell r="B6103">
            <v>9192326</v>
          </cell>
          <cell r="C6103">
            <v>919</v>
          </cell>
          <cell r="D6103" t="str">
            <v>Hertfordshire</v>
          </cell>
          <cell r="E6103">
            <v>2326</v>
          </cell>
          <cell r="F6103" t="str">
            <v>Greenway Primary and Nursery School</v>
          </cell>
          <cell r="G6103" t="str">
            <v>Maintained</v>
          </cell>
          <cell r="H6103" t="str">
            <v>Community school</v>
          </cell>
          <cell r="I6103">
            <v>22045</v>
          </cell>
          <cell r="J6103">
            <v>37346.399999999994</v>
          </cell>
        </row>
        <row r="6104">
          <cell r="B6104">
            <v>9192327</v>
          </cell>
          <cell r="C6104">
            <v>919</v>
          </cell>
          <cell r="D6104" t="str">
            <v>Hertfordshire</v>
          </cell>
          <cell r="E6104">
            <v>2327</v>
          </cell>
          <cell r="F6104" t="str">
            <v>Thorn Grove Primary School</v>
          </cell>
          <cell r="G6104" t="str">
            <v>Maintained</v>
          </cell>
          <cell r="H6104" t="str">
            <v>Community school</v>
          </cell>
          <cell r="I6104">
            <v>15043</v>
          </cell>
          <cell r="J6104">
            <v>29788.199999999997</v>
          </cell>
        </row>
        <row r="6105">
          <cell r="B6105">
            <v>9192331</v>
          </cell>
          <cell r="C6105">
            <v>919</v>
          </cell>
          <cell r="D6105" t="str">
            <v>Hertfordshire</v>
          </cell>
          <cell r="E6105">
            <v>2331</v>
          </cell>
          <cell r="F6105" t="str">
            <v>Icknield Walk First School</v>
          </cell>
          <cell r="G6105" t="str">
            <v>Maintained</v>
          </cell>
          <cell r="H6105" t="str">
            <v>Community school</v>
          </cell>
          <cell r="I6105">
            <v>36439</v>
          </cell>
          <cell r="J6105">
            <v>61577.1</v>
          </cell>
        </row>
        <row r="6106">
          <cell r="B6106">
            <v>9192332</v>
          </cell>
          <cell r="C6106">
            <v>919</v>
          </cell>
          <cell r="D6106" t="str">
            <v>Hertfordshire</v>
          </cell>
          <cell r="E6106">
            <v>2332</v>
          </cell>
          <cell r="F6106" t="str">
            <v>Cunningham Hill Infant School</v>
          </cell>
          <cell r="G6106" t="str">
            <v>Maintained</v>
          </cell>
          <cell r="H6106" t="str">
            <v>Community school</v>
          </cell>
          <cell r="I6106">
            <v>38255</v>
          </cell>
          <cell r="J6106">
            <v>63133.2</v>
          </cell>
        </row>
        <row r="6107">
          <cell r="B6107">
            <v>9192336</v>
          </cell>
          <cell r="C6107">
            <v>919</v>
          </cell>
          <cell r="D6107" t="str">
            <v>Hertfordshire</v>
          </cell>
          <cell r="E6107">
            <v>2336</v>
          </cell>
          <cell r="F6107" t="str">
            <v>The Grove Infant and Nursery School</v>
          </cell>
          <cell r="G6107" t="str">
            <v>Maintained</v>
          </cell>
          <cell r="H6107" t="str">
            <v>Community school</v>
          </cell>
          <cell r="I6107">
            <v>60948</v>
          </cell>
          <cell r="J6107">
            <v>102035.7</v>
          </cell>
        </row>
        <row r="6108">
          <cell r="B6108">
            <v>9192338</v>
          </cell>
          <cell r="C6108">
            <v>919</v>
          </cell>
          <cell r="D6108" t="str">
            <v>Hertfordshire</v>
          </cell>
          <cell r="E6108">
            <v>2338</v>
          </cell>
          <cell r="F6108" t="str">
            <v>Kings Langley Primary School</v>
          </cell>
          <cell r="G6108" t="str">
            <v>Maintained</v>
          </cell>
          <cell r="H6108" t="str">
            <v>Community school</v>
          </cell>
          <cell r="I6108">
            <v>39681</v>
          </cell>
          <cell r="J6108">
            <v>65133.899999999994</v>
          </cell>
        </row>
        <row r="6109">
          <cell r="B6109">
            <v>9192339</v>
          </cell>
          <cell r="C6109">
            <v>919</v>
          </cell>
          <cell r="D6109" t="str">
            <v>Hertfordshire</v>
          </cell>
          <cell r="E6109">
            <v>2339</v>
          </cell>
          <cell r="F6109" t="str">
            <v>Forres Primary School</v>
          </cell>
          <cell r="G6109" t="str">
            <v>Maintained</v>
          </cell>
          <cell r="H6109" t="str">
            <v>Community school</v>
          </cell>
          <cell r="I6109">
            <v>29307</v>
          </cell>
          <cell r="J6109">
            <v>46238.399999999994</v>
          </cell>
        </row>
        <row r="6110">
          <cell r="B6110">
            <v>9192341</v>
          </cell>
          <cell r="C6110">
            <v>919</v>
          </cell>
          <cell r="D6110" t="str">
            <v>Hertfordshire</v>
          </cell>
          <cell r="E6110">
            <v>2341</v>
          </cell>
          <cell r="F6110" t="str">
            <v>Martins Wood Primary School</v>
          </cell>
          <cell r="G6110" t="str">
            <v>Maintained</v>
          </cell>
          <cell r="H6110" t="str">
            <v>Community school</v>
          </cell>
          <cell r="I6110">
            <v>47591</v>
          </cell>
          <cell r="J6110">
            <v>84474</v>
          </cell>
        </row>
        <row r="6111">
          <cell r="B6111">
            <v>9192343</v>
          </cell>
          <cell r="C6111">
            <v>919</v>
          </cell>
          <cell r="D6111" t="str">
            <v>Hertfordshire</v>
          </cell>
          <cell r="E6111">
            <v>2343</v>
          </cell>
          <cell r="F6111" t="str">
            <v>Dundale Primary School and Nursery</v>
          </cell>
          <cell r="G6111" t="str">
            <v>Maintained</v>
          </cell>
          <cell r="H6111" t="str">
            <v>Community school</v>
          </cell>
          <cell r="I6111">
            <v>16988</v>
          </cell>
          <cell r="J6111">
            <v>25342.199999999997</v>
          </cell>
        </row>
        <row r="6112">
          <cell r="B6112">
            <v>9192348</v>
          </cell>
          <cell r="C6112">
            <v>919</v>
          </cell>
          <cell r="D6112" t="str">
            <v>Hertfordshire</v>
          </cell>
          <cell r="E6112">
            <v>2348</v>
          </cell>
          <cell r="F6112" t="str">
            <v>Arnett Hills Junior Mixed and Infant School</v>
          </cell>
          <cell r="G6112" t="str">
            <v>Maintained</v>
          </cell>
          <cell r="H6112" t="str">
            <v>Community school</v>
          </cell>
          <cell r="I6112">
            <v>19711</v>
          </cell>
          <cell r="J6112">
            <v>33345</v>
          </cell>
        </row>
        <row r="6113">
          <cell r="B6113">
            <v>9192349</v>
          </cell>
          <cell r="C6113">
            <v>919</v>
          </cell>
          <cell r="D6113" t="str">
            <v>Hertfordshire</v>
          </cell>
          <cell r="E6113">
            <v>2349</v>
          </cell>
          <cell r="F6113" t="str">
            <v>Holywell Primary School</v>
          </cell>
          <cell r="G6113" t="str">
            <v>Maintained</v>
          </cell>
          <cell r="H6113" t="str">
            <v>Community school</v>
          </cell>
          <cell r="I6113">
            <v>24509</v>
          </cell>
          <cell r="J6113">
            <v>35790.299999999996</v>
          </cell>
        </row>
        <row r="6114">
          <cell r="B6114">
            <v>9192353</v>
          </cell>
          <cell r="C6114">
            <v>919</v>
          </cell>
          <cell r="D6114" t="str">
            <v>Hertfordshire</v>
          </cell>
          <cell r="E6114">
            <v>2353</v>
          </cell>
          <cell r="F6114" t="str">
            <v>Trotts Hill Primary and Nursery School</v>
          </cell>
          <cell r="G6114" t="str">
            <v>Maintained</v>
          </cell>
          <cell r="H6114" t="str">
            <v>Community school</v>
          </cell>
          <cell r="I6114">
            <v>19063</v>
          </cell>
          <cell r="J6114">
            <v>28454.399999999998</v>
          </cell>
        </row>
        <row r="6115">
          <cell r="B6115">
            <v>9192354</v>
          </cell>
          <cell r="C6115">
            <v>919</v>
          </cell>
          <cell r="D6115" t="str">
            <v>Hertfordshire</v>
          </cell>
          <cell r="E6115">
            <v>2354</v>
          </cell>
          <cell r="F6115" t="str">
            <v>Cassiobury Infant and Nursery School</v>
          </cell>
          <cell r="G6115" t="str">
            <v>Maintained</v>
          </cell>
          <cell r="H6115" t="str">
            <v>Community school</v>
          </cell>
          <cell r="I6115">
            <v>63801</v>
          </cell>
          <cell r="J6115">
            <v>110927.7</v>
          </cell>
        </row>
        <row r="6116">
          <cell r="B6116">
            <v>9192356</v>
          </cell>
          <cell r="C6116">
            <v>919</v>
          </cell>
          <cell r="D6116" t="str">
            <v>Hertfordshire</v>
          </cell>
          <cell r="E6116">
            <v>2356</v>
          </cell>
          <cell r="F6116" t="str">
            <v>Panshanger Primary School</v>
          </cell>
          <cell r="G6116" t="str">
            <v>Maintained</v>
          </cell>
          <cell r="H6116" t="str">
            <v>Community school</v>
          </cell>
          <cell r="I6116">
            <v>18414</v>
          </cell>
          <cell r="J6116">
            <v>30232.799999999999</v>
          </cell>
        </row>
        <row r="6117">
          <cell r="B6117">
            <v>9192360</v>
          </cell>
          <cell r="C6117">
            <v>919</v>
          </cell>
          <cell r="D6117" t="str">
            <v>Hertfordshire</v>
          </cell>
          <cell r="E6117">
            <v>2360</v>
          </cell>
          <cell r="F6117" t="str">
            <v>Bournehall Primary School</v>
          </cell>
          <cell r="G6117" t="str">
            <v>Maintained</v>
          </cell>
          <cell r="H6117" t="str">
            <v>Community school</v>
          </cell>
          <cell r="I6117">
            <v>16729</v>
          </cell>
          <cell r="J6117">
            <v>27565.199999999997</v>
          </cell>
        </row>
        <row r="6118">
          <cell r="B6118">
            <v>9192362</v>
          </cell>
          <cell r="C6118">
            <v>919</v>
          </cell>
          <cell r="D6118" t="str">
            <v>Hertfordshire</v>
          </cell>
          <cell r="E6118">
            <v>2362</v>
          </cell>
          <cell r="F6118" t="str">
            <v>Mill Mead Primary School</v>
          </cell>
          <cell r="G6118" t="str">
            <v>Maintained</v>
          </cell>
          <cell r="H6118" t="str">
            <v>Community school</v>
          </cell>
          <cell r="I6118">
            <v>18155</v>
          </cell>
          <cell r="J6118">
            <v>33122.699999999997</v>
          </cell>
        </row>
        <row r="6119">
          <cell r="B6119">
            <v>9192364</v>
          </cell>
          <cell r="C6119">
            <v>919</v>
          </cell>
          <cell r="D6119" t="str">
            <v>Hertfordshire</v>
          </cell>
          <cell r="E6119">
            <v>2364</v>
          </cell>
          <cell r="F6119" t="str">
            <v>Maple Primary School</v>
          </cell>
          <cell r="G6119" t="str">
            <v>Maintained</v>
          </cell>
          <cell r="H6119" t="str">
            <v>Community school</v>
          </cell>
          <cell r="I6119">
            <v>21656</v>
          </cell>
          <cell r="J6119">
            <v>36234.899999999994</v>
          </cell>
        </row>
        <row r="6120">
          <cell r="B6120">
            <v>9192365</v>
          </cell>
          <cell r="C6120">
            <v>919</v>
          </cell>
          <cell r="D6120" t="str">
            <v>Hertfordshire</v>
          </cell>
          <cell r="E6120">
            <v>2365</v>
          </cell>
          <cell r="F6120" t="str">
            <v>Round Diamond Primary School</v>
          </cell>
          <cell r="G6120" t="str">
            <v>Maintained</v>
          </cell>
          <cell r="H6120" t="str">
            <v>Community school</v>
          </cell>
          <cell r="I6120">
            <v>37217</v>
          </cell>
          <cell r="J6120">
            <v>63577.799999999996</v>
          </cell>
        </row>
        <row r="6121">
          <cell r="B6121">
            <v>9192375</v>
          </cell>
          <cell r="C6121">
            <v>919</v>
          </cell>
          <cell r="D6121" t="str">
            <v>Hertfordshire</v>
          </cell>
          <cell r="E6121">
            <v>2375</v>
          </cell>
          <cell r="F6121" t="str">
            <v>Andrews Lane Primary School</v>
          </cell>
          <cell r="G6121" t="str">
            <v>Maintained</v>
          </cell>
          <cell r="H6121" t="str">
            <v>Community school</v>
          </cell>
          <cell r="I6121">
            <v>11931</v>
          </cell>
          <cell r="J6121">
            <v>18006.3</v>
          </cell>
        </row>
        <row r="6122">
          <cell r="B6122">
            <v>9192378</v>
          </cell>
          <cell r="C6122">
            <v>919</v>
          </cell>
          <cell r="D6122" t="str">
            <v>Hertfordshire</v>
          </cell>
          <cell r="E6122">
            <v>2378</v>
          </cell>
          <cell r="F6122" t="str">
            <v>Newberries Primary School</v>
          </cell>
          <cell r="G6122" t="str">
            <v>Maintained</v>
          </cell>
          <cell r="H6122" t="str">
            <v>Community school</v>
          </cell>
          <cell r="I6122">
            <v>20230</v>
          </cell>
          <cell r="J6122">
            <v>35345.699999999997</v>
          </cell>
        </row>
        <row r="6123">
          <cell r="B6123">
            <v>9192379</v>
          </cell>
          <cell r="C6123">
            <v>919</v>
          </cell>
          <cell r="D6123" t="str">
            <v>Hertfordshire</v>
          </cell>
          <cell r="E6123">
            <v>2379</v>
          </cell>
          <cell r="F6123" t="str">
            <v>Rickmansworth Park Junior Mixed and Infant School</v>
          </cell>
          <cell r="G6123" t="str">
            <v>Maintained</v>
          </cell>
          <cell r="H6123" t="str">
            <v>Community school</v>
          </cell>
          <cell r="I6123">
            <v>22045</v>
          </cell>
          <cell r="J6123">
            <v>36679.5</v>
          </cell>
        </row>
        <row r="6124">
          <cell r="B6124">
            <v>9192380</v>
          </cell>
          <cell r="C6124">
            <v>919</v>
          </cell>
          <cell r="D6124" t="str">
            <v>Hertfordshire</v>
          </cell>
          <cell r="E6124">
            <v>2380</v>
          </cell>
          <cell r="F6124" t="str">
            <v>Mandeville Primary School</v>
          </cell>
          <cell r="G6124" t="str">
            <v>Maintained</v>
          </cell>
          <cell r="H6124" t="str">
            <v>Community school</v>
          </cell>
          <cell r="I6124">
            <v>19970</v>
          </cell>
          <cell r="J6124">
            <v>36457.199999999997</v>
          </cell>
        </row>
        <row r="6125">
          <cell r="B6125">
            <v>9192386</v>
          </cell>
          <cell r="C6125">
            <v>919</v>
          </cell>
          <cell r="D6125" t="str">
            <v>Hertfordshire</v>
          </cell>
          <cell r="E6125">
            <v>2386</v>
          </cell>
          <cell r="F6125" t="str">
            <v>Millfield First and Nursery School</v>
          </cell>
          <cell r="G6125" t="str">
            <v>Maintained</v>
          </cell>
          <cell r="H6125" t="str">
            <v>Community school</v>
          </cell>
          <cell r="I6125">
            <v>33197</v>
          </cell>
          <cell r="J6125">
            <v>60020.999999999993</v>
          </cell>
        </row>
        <row r="6126">
          <cell r="B6126">
            <v>9192387</v>
          </cell>
          <cell r="C6126">
            <v>919</v>
          </cell>
          <cell r="D6126" t="str">
            <v>Hertfordshire</v>
          </cell>
          <cell r="E6126">
            <v>2387</v>
          </cell>
          <cell r="F6126" t="str">
            <v>Hillmead Primary School</v>
          </cell>
          <cell r="G6126" t="str">
            <v>Maintained</v>
          </cell>
          <cell r="H6126" t="str">
            <v>Community school</v>
          </cell>
          <cell r="I6126">
            <v>21656</v>
          </cell>
          <cell r="J6126">
            <v>35568</v>
          </cell>
        </row>
        <row r="6127">
          <cell r="B6127">
            <v>9192391</v>
          </cell>
          <cell r="C6127">
            <v>919</v>
          </cell>
          <cell r="D6127" t="str">
            <v>Hertfordshire</v>
          </cell>
          <cell r="E6127">
            <v>2391</v>
          </cell>
          <cell r="F6127" t="str">
            <v>The Ryde School</v>
          </cell>
          <cell r="G6127" t="str">
            <v>Maintained</v>
          </cell>
          <cell r="H6127" t="str">
            <v>Community school</v>
          </cell>
          <cell r="I6127">
            <v>20489</v>
          </cell>
          <cell r="J6127">
            <v>34456.5</v>
          </cell>
        </row>
        <row r="6128">
          <cell r="B6128">
            <v>9192392</v>
          </cell>
          <cell r="C6128">
            <v>919</v>
          </cell>
          <cell r="D6128" t="str">
            <v>Hertfordshire</v>
          </cell>
          <cell r="E6128">
            <v>2392</v>
          </cell>
          <cell r="F6128" t="str">
            <v>William Ransom Primary School</v>
          </cell>
          <cell r="G6128" t="str">
            <v>Maintained</v>
          </cell>
          <cell r="H6128" t="str">
            <v>Community school</v>
          </cell>
          <cell r="I6128">
            <v>45646</v>
          </cell>
          <cell r="J6128">
            <v>77138.099999999991</v>
          </cell>
        </row>
        <row r="6129">
          <cell r="B6129">
            <v>9192393</v>
          </cell>
          <cell r="C6129">
            <v>919</v>
          </cell>
          <cell r="D6129" t="str">
            <v>Hertfordshire</v>
          </cell>
          <cell r="E6129">
            <v>2393</v>
          </cell>
          <cell r="F6129" t="str">
            <v>Prae Wood Primary School</v>
          </cell>
          <cell r="G6129" t="str">
            <v>Maintained</v>
          </cell>
          <cell r="H6129" t="str">
            <v>Community school</v>
          </cell>
          <cell r="I6129">
            <v>41886</v>
          </cell>
          <cell r="J6129">
            <v>69579.899999999994</v>
          </cell>
        </row>
        <row r="6130">
          <cell r="B6130">
            <v>9192394</v>
          </cell>
          <cell r="C6130">
            <v>919</v>
          </cell>
          <cell r="D6130" t="str">
            <v>Hertfordshire</v>
          </cell>
          <cell r="E6130">
            <v>2394</v>
          </cell>
          <cell r="F6130" t="str">
            <v>The Giles Infant and Nursery School</v>
          </cell>
          <cell r="G6130" t="str">
            <v>Maintained</v>
          </cell>
          <cell r="H6130" t="str">
            <v>Community school</v>
          </cell>
          <cell r="I6130">
            <v>45516</v>
          </cell>
          <cell r="J6130">
            <v>76471.199999999997</v>
          </cell>
        </row>
        <row r="6131">
          <cell r="B6131">
            <v>9192395</v>
          </cell>
          <cell r="C6131">
            <v>919</v>
          </cell>
          <cell r="D6131" t="str">
            <v>Hertfordshire</v>
          </cell>
          <cell r="E6131">
            <v>2395</v>
          </cell>
          <cell r="F6131" t="str">
            <v>Kingsway Infants' School</v>
          </cell>
          <cell r="G6131" t="str">
            <v>Maintained</v>
          </cell>
          <cell r="H6131" t="str">
            <v>Community school</v>
          </cell>
          <cell r="I6131">
            <v>35791</v>
          </cell>
          <cell r="J6131">
            <v>64466.999999999993</v>
          </cell>
        </row>
        <row r="6132">
          <cell r="B6132">
            <v>9192397</v>
          </cell>
          <cell r="C6132">
            <v>919</v>
          </cell>
          <cell r="D6132" t="str">
            <v>Hertfordshire</v>
          </cell>
          <cell r="E6132">
            <v>2397</v>
          </cell>
          <cell r="F6132" t="str">
            <v>Kingshill Infant School</v>
          </cell>
          <cell r="G6132" t="str">
            <v>Maintained</v>
          </cell>
          <cell r="H6132" t="str">
            <v>Community school</v>
          </cell>
          <cell r="I6132">
            <v>38644</v>
          </cell>
          <cell r="J6132">
            <v>62243.999999999993</v>
          </cell>
        </row>
        <row r="6133">
          <cell r="B6133">
            <v>9192406</v>
          </cell>
          <cell r="C6133">
            <v>919</v>
          </cell>
          <cell r="D6133" t="str">
            <v>Hertfordshire</v>
          </cell>
          <cell r="E6133">
            <v>2406</v>
          </cell>
          <cell r="F6133" t="str">
            <v>Woolenwick Infant and Nursery School</v>
          </cell>
          <cell r="G6133" t="str">
            <v>Maintained</v>
          </cell>
          <cell r="H6133" t="str">
            <v>Community school</v>
          </cell>
          <cell r="I6133">
            <v>36828</v>
          </cell>
          <cell r="J6133">
            <v>58909.499999999993</v>
          </cell>
        </row>
        <row r="6134">
          <cell r="B6134">
            <v>9192407</v>
          </cell>
          <cell r="C6134">
            <v>919</v>
          </cell>
          <cell r="D6134" t="str">
            <v>Hertfordshire</v>
          </cell>
          <cell r="E6134">
            <v>2407</v>
          </cell>
          <cell r="F6134" t="str">
            <v>Leavesden JMI School</v>
          </cell>
          <cell r="G6134" t="str">
            <v>Maintained</v>
          </cell>
          <cell r="H6134" t="str">
            <v>Community school</v>
          </cell>
          <cell r="I6134">
            <v>30085</v>
          </cell>
          <cell r="J6134">
            <v>50017.499999999993</v>
          </cell>
        </row>
        <row r="6135">
          <cell r="B6135">
            <v>9192411</v>
          </cell>
          <cell r="C6135">
            <v>919</v>
          </cell>
          <cell r="D6135" t="str">
            <v>Hertfordshire</v>
          </cell>
          <cell r="E6135">
            <v>2411</v>
          </cell>
          <cell r="F6135" t="str">
            <v>Longlands Primary School and Nursery</v>
          </cell>
          <cell r="G6135" t="str">
            <v>Maintained</v>
          </cell>
          <cell r="H6135" t="str">
            <v>Community school</v>
          </cell>
          <cell r="I6135">
            <v>15691</v>
          </cell>
          <cell r="J6135">
            <v>28009.8</v>
          </cell>
        </row>
        <row r="6136">
          <cell r="B6136">
            <v>9192412</v>
          </cell>
          <cell r="C6136">
            <v>919</v>
          </cell>
          <cell r="D6136" t="str">
            <v>Hertfordshire</v>
          </cell>
          <cell r="E6136">
            <v>2412</v>
          </cell>
          <cell r="F6136" t="str">
            <v>The Lea Primary School and Nursery</v>
          </cell>
          <cell r="G6136" t="str">
            <v>Maintained</v>
          </cell>
          <cell r="H6136" t="str">
            <v>Community school</v>
          </cell>
          <cell r="I6136">
            <v>14135</v>
          </cell>
          <cell r="J6136">
            <v>28898.999999999996</v>
          </cell>
        </row>
        <row r="6137">
          <cell r="B6137">
            <v>9192414</v>
          </cell>
          <cell r="C6137">
            <v>919</v>
          </cell>
          <cell r="D6137" t="str">
            <v>Hertfordshire</v>
          </cell>
          <cell r="E6137">
            <v>2414</v>
          </cell>
          <cell r="F6137" t="str">
            <v>Wheatcroft Primary School</v>
          </cell>
          <cell r="G6137" t="str">
            <v>Maintained</v>
          </cell>
          <cell r="H6137" t="str">
            <v>Community school</v>
          </cell>
          <cell r="I6137">
            <v>29307</v>
          </cell>
          <cell r="J6137">
            <v>50462.1</v>
          </cell>
        </row>
        <row r="6138">
          <cell r="B6138">
            <v>9192415</v>
          </cell>
          <cell r="C6138">
            <v>919</v>
          </cell>
          <cell r="D6138" t="str">
            <v>Hertfordshire</v>
          </cell>
          <cell r="E6138">
            <v>2415</v>
          </cell>
          <cell r="F6138" t="str">
            <v>Mary Exton Primary School</v>
          </cell>
          <cell r="G6138" t="str">
            <v>Maintained</v>
          </cell>
          <cell r="H6138" t="str">
            <v>Community school</v>
          </cell>
          <cell r="I6138">
            <v>19841</v>
          </cell>
          <cell r="J6138">
            <v>24897.599999999999</v>
          </cell>
        </row>
        <row r="6139">
          <cell r="B6139">
            <v>9192416</v>
          </cell>
          <cell r="C6139">
            <v>919</v>
          </cell>
          <cell r="D6139" t="str">
            <v>Hertfordshire</v>
          </cell>
          <cell r="E6139">
            <v>2416</v>
          </cell>
          <cell r="F6139" t="str">
            <v>Lordship Farm Primary School</v>
          </cell>
          <cell r="G6139" t="str">
            <v>Maintained</v>
          </cell>
          <cell r="H6139" t="str">
            <v>Community school</v>
          </cell>
          <cell r="I6139">
            <v>37088</v>
          </cell>
          <cell r="J6139">
            <v>63800.1</v>
          </cell>
        </row>
        <row r="6140">
          <cell r="B6140">
            <v>9192417</v>
          </cell>
          <cell r="C6140">
            <v>919</v>
          </cell>
          <cell r="D6140" t="str">
            <v>Hertfordshire</v>
          </cell>
          <cell r="E6140">
            <v>2417</v>
          </cell>
          <cell r="F6140" t="str">
            <v>Studlands Rise First School</v>
          </cell>
          <cell r="G6140" t="str">
            <v>Maintained</v>
          </cell>
          <cell r="H6140" t="str">
            <v>Community school</v>
          </cell>
          <cell r="I6140">
            <v>19581</v>
          </cell>
          <cell r="J6140">
            <v>31566.6</v>
          </cell>
        </row>
        <row r="6141">
          <cell r="B6141">
            <v>9192422</v>
          </cell>
          <cell r="C6141">
            <v>919</v>
          </cell>
          <cell r="D6141" t="str">
            <v>Hertfordshire</v>
          </cell>
          <cell r="E6141">
            <v>2422</v>
          </cell>
          <cell r="F6141" t="str">
            <v>Lime Walk Primary School</v>
          </cell>
          <cell r="G6141" t="str">
            <v>Maintained</v>
          </cell>
          <cell r="H6141" t="str">
            <v>Community school</v>
          </cell>
          <cell r="I6141">
            <v>14524</v>
          </cell>
          <cell r="J6141">
            <v>26675.999999999996</v>
          </cell>
        </row>
        <row r="6142">
          <cell r="B6142">
            <v>9192424</v>
          </cell>
          <cell r="C6142">
            <v>919</v>
          </cell>
          <cell r="D6142" t="str">
            <v>Hertfordshire</v>
          </cell>
          <cell r="E6142">
            <v>2424</v>
          </cell>
          <cell r="F6142" t="str">
            <v>Fairfields Primary School and Nursery</v>
          </cell>
          <cell r="G6142" t="str">
            <v>Maintained</v>
          </cell>
          <cell r="H6142" t="str">
            <v>Community school</v>
          </cell>
          <cell r="I6142">
            <v>36569</v>
          </cell>
          <cell r="J6142">
            <v>65578.5</v>
          </cell>
        </row>
        <row r="6143">
          <cell r="B6143">
            <v>9192426</v>
          </cell>
          <cell r="C6143">
            <v>919</v>
          </cell>
          <cell r="D6143" t="str">
            <v>Hertfordshire</v>
          </cell>
          <cell r="E6143">
            <v>2426</v>
          </cell>
          <cell r="F6143" t="str">
            <v>Aycliffe Drive Primary School</v>
          </cell>
          <cell r="G6143" t="str">
            <v>Maintained</v>
          </cell>
          <cell r="H6143" t="str">
            <v>Community school</v>
          </cell>
          <cell r="I6143">
            <v>20230</v>
          </cell>
          <cell r="J6143">
            <v>32900.399999999994</v>
          </cell>
        </row>
        <row r="6144">
          <cell r="B6144">
            <v>9192428</v>
          </cell>
          <cell r="C6144">
            <v>919</v>
          </cell>
          <cell r="D6144" t="str">
            <v>Hertfordshire</v>
          </cell>
          <cell r="E6144">
            <v>2428</v>
          </cell>
          <cell r="F6144" t="str">
            <v>Samuel Lucas Junior Mixed and Infant School</v>
          </cell>
          <cell r="G6144" t="str">
            <v>Maintained</v>
          </cell>
          <cell r="H6144" t="str">
            <v>Community school</v>
          </cell>
          <cell r="I6144">
            <v>38514</v>
          </cell>
          <cell r="J6144">
            <v>68023.799999999988</v>
          </cell>
        </row>
        <row r="6145">
          <cell r="B6145">
            <v>9192433</v>
          </cell>
          <cell r="C6145">
            <v>919</v>
          </cell>
          <cell r="D6145" t="str">
            <v>Hertfordshire</v>
          </cell>
          <cell r="E6145">
            <v>2433</v>
          </cell>
          <cell r="F6145" t="str">
            <v>Coates Way JMI and Nursery School</v>
          </cell>
          <cell r="G6145" t="str">
            <v>Maintained</v>
          </cell>
          <cell r="H6145" t="str">
            <v>Community school</v>
          </cell>
          <cell r="I6145">
            <v>16729</v>
          </cell>
          <cell r="J6145">
            <v>26453.699999999997</v>
          </cell>
        </row>
        <row r="6146">
          <cell r="B6146">
            <v>9192437</v>
          </cell>
          <cell r="C6146">
            <v>919</v>
          </cell>
          <cell r="D6146" t="str">
            <v>Hertfordshire</v>
          </cell>
          <cell r="E6146">
            <v>2437</v>
          </cell>
          <cell r="F6146" t="str">
            <v>High Beeches Primary School</v>
          </cell>
          <cell r="G6146" t="str">
            <v>Maintained</v>
          </cell>
          <cell r="H6146" t="str">
            <v>Community school</v>
          </cell>
          <cell r="I6146">
            <v>42923</v>
          </cell>
          <cell r="J6146">
            <v>73803.599999999991</v>
          </cell>
        </row>
        <row r="6147">
          <cell r="B6147">
            <v>9192442</v>
          </cell>
          <cell r="C6147">
            <v>919</v>
          </cell>
          <cell r="D6147" t="str">
            <v>Hertfordshire</v>
          </cell>
          <cell r="E6147">
            <v>2442</v>
          </cell>
          <cell r="F6147" t="str">
            <v>Stonehill School</v>
          </cell>
          <cell r="G6147" t="str">
            <v>Maintained</v>
          </cell>
          <cell r="H6147" t="str">
            <v>Community school</v>
          </cell>
          <cell r="I6147">
            <v>16988</v>
          </cell>
          <cell r="J6147">
            <v>30899.699999999997</v>
          </cell>
        </row>
        <row r="6148">
          <cell r="B6148">
            <v>9192443</v>
          </cell>
          <cell r="C6148">
            <v>919</v>
          </cell>
          <cell r="D6148" t="str">
            <v>Hertfordshire</v>
          </cell>
          <cell r="E6148">
            <v>2443</v>
          </cell>
          <cell r="F6148" t="str">
            <v>Richard Whittington Primary School</v>
          </cell>
          <cell r="G6148" t="str">
            <v>Maintained</v>
          </cell>
          <cell r="H6148" t="str">
            <v>Community school</v>
          </cell>
          <cell r="I6148">
            <v>24898</v>
          </cell>
          <cell r="J6148">
            <v>39347.1</v>
          </cell>
        </row>
        <row r="6149">
          <cell r="B6149">
            <v>9192446</v>
          </cell>
          <cell r="C6149">
            <v>919</v>
          </cell>
          <cell r="D6149" t="str">
            <v>Hertfordshire</v>
          </cell>
          <cell r="E6149">
            <v>2446</v>
          </cell>
          <cell r="F6149" t="str">
            <v>Watchlytes Primary School</v>
          </cell>
          <cell r="G6149" t="str">
            <v>Maintained</v>
          </cell>
          <cell r="H6149" t="str">
            <v>Community school</v>
          </cell>
          <cell r="I6149">
            <v>16080</v>
          </cell>
          <cell r="J6149">
            <v>27120.6</v>
          </cell>
        </row>
        <row r="6150">
          <cell r="B6150">
            <v>9192448</v>
          </cell>
          <cell r="C6150">
            <v>919</v>
          </cell>
          <cell r="D6150" t="str">
            <v>Hertfordshire</v>
          </cell>
          <cell r="E6150">
            <v>2448</v>
          </cell>
          <cell r="F6150" t="str">
            <v>Brockswood Primary School</v>
          </cell>
          <cell r="G6150" t="str">
            <v>Maintained</v>
          </cell>
          <cell r="H6150" t="str">
            <v>Community school</v>
          </cell>
          <cell r="I6150">
            <v>14654</v>
          </cell>
          <cell r="J6150">
            <v>24675.3</v>
          </cell>
        </row>
        <row r="6151">
          <cell r="B6151">
            <v>9192451</v>
          </cell>
          <cell r="C6151">
            <v>919</v>
          </cell>
          <cell r="D6151" t="str">
            <v>Hertfordshire</v>
          </cell>
          <cell r="E6151">
            <v>2451</v>
          </cell>
          <cell r="F6151" t="str">
            <v>Ashtree Primary School and Nursery</v>
          </cell>
          <cell r="G6151" t="str">
            <v>Maintained</v>
          </cell>
          <cell r="H6151" t="str">
            <v>Community school</v>
          </cell>
          <cell r="I6151">
            <v>22175</v>
          </cell>
          <cell r="J6151">
            <v>38013.299999999996</v>
          </cell>
        </row>
        <row r="6152">
          <cell r="B6152">
            <v>9192452</v>
          </cell>
          <cell r="C6152">
            <v>919</v>
          </cell>
          <cell r="D6152" t="str">
            <v>Hertfordshire</v>
          </cell>
          <cell r="E6152">
            <v>2452</v>
          </cell>
          <cell r="F6152" t="str">
            <v>Sheredes Primary School</v>
          </cell>
          <cell r="G6152" t="str">
            <v>Maintained</v>
          </cell>
          <cell r="H6152" t="str">
            <v>Community school</v>
          </cell>
          <cell r="I6152">
            <v>34364</v>
          </cell>
          <cell r="J6152">
            <v>56908.799999999996</v>
          </cell>
        </row>
        <row r="6153">
          <cell r="B6153">
            <v>9192457</v>
          </cell>
          <cell r="C6153">
            <v>919</v>
          </cell>
          <cell r="D6153" t="str">
            <v>Hertfordshire</v>
          </cell>
          <cell r="E6153">
            <v>2457</v>
          </cell>
          <cell r="F6153" t="str">
            <v>Wood End School</v>
          </cell>
          <cell r="G6153" t="str">
            <v>Maintained</v>
          </cell>
          <cell r="H6153" t="str">
            <v>Community school</v>
          </cell>
          <cell r="I6153">
            <v>39681</v>
          </cell>
          <cell r="J6153">
            <v>65356.2</v>
          </cell>
        </row>
        <row r="6154">
          <cell r="B6154">
            <v>9192462</v>
          </cell>
          <cell r="C6154">
            <v>919</v>
          </cell>
          <cell r="D6154" t="str">
            <v>Hertfordshire</v>
          </cell>
          <cell r="E6154">
            <v>2462</v>
          </cell>
          <cell r="F6154" t="str">
            <v>Bengeo Primary School</v>
          </cell>
          <cell r="G6154" t="str">
            <v>Maintained</v>
          </cell>
          <cell r="H6154" t="str">
            <v>Community school</v>
          </cell>
          <cell r="I6154">
            <v>38255</v>
          </cell>
          <cell r="J6154">
            <v>65800.799999999988</v>
          </cell>
        </row>
        <row r="6155">
          <cell r="B6155">
            <v>9192464</v>
          </cell>
          <cell r="C6155">
            <v>919</v>
          </cell>
          <cell r="D6155" t="str">
            <v>Hertfordshire</v>
          </cell>
          <cell r="E6155">
            <v>2464</v>
          </cell>
          <cell r="F6155" t="str">
            <v>Morgans Primary School &amp; Nursery</v>
          </cell>
          <cell r="G6155" t="str">
            <v>Maintained</v>
          </cell>
          <cell r="H6155" t="str">
            <v>Community school</v>
          </cell>
          <cell r="I6155">
            <v>36050</v>
          </cell>
          <cell r="J6155">
            <v>52685.1</v>
          </cell>
        </row>
        <row r="6156">
          <cell r="B6156">
            <v>9192465</v>
          </cell>
          <cell r="C6156">
            <v>919</v>
          </cell>
          <cell r="D6156" t="str">
            <v>Hertfordshire</v>
          </cell>
          <cell r="E6156">
            <v>2465</v>
          </cell>
          <cell r="F6156" t="str">
            <v>The Leys Primary and Nursery School</v>
          </cell>
          <cell r="G6156" t="str">
            <v>Maintained</v>
          </cell>
          <cell r="H6156" t="str">
            <v>Community school</v>
          </cell>
          <cell r="I6156">
            <v>30474</v>
          </cell>
          <cell r="J6156">
            <v>46905.299999999996</v>
          </cell>
        </row>
        <row r="6157">
          <cell r="B6157">
            <v>9192466</v>
          </cell>
          <cell r="C6157">
            <v>919</v>
          </cell>
          <cell r="D6157" t="str">
            <v>Hertfordshire</v>
          </cell>
          <cell r="E6157">
            <v>2466</v>
          </cell>
          <cell r="F6157" t="str">
            <v>Belswains Primary School</v>
          </cell>
          <cell r="G6157" t="str">
            <v>Maintained</v>
          </cell>
          <cell r="H6157" t="str">
            <v>Community school</v>
          </cell>
          <cell r="I6157">
            <v>22045</v>
          </cell>
          <cell r="J6157">
            <v>44460</v>
          </cell>
        </row>
        <row r="6158">
          <cell r="B6158">
            <v>9192467</v>
          </cell>
          <cell r="C6158">
            <v>919</v>
          </cell>
          <cell r="D6158" t="str">
            <v>Hertfordshire</v>
          </cell>
          <cell r="E6158">
            <v>2467</v>
          </cell>
          <cell r="F6158" t="str">
            <v>Bonneygrove Primary School</v>
          </cell>
          <cell r="G6158" t="str">
            <v>Maintained</v>
          </cell>
          <cell r="H6158" t="str">
            <v>Community school</v>
          </cell>
          <cell r="I6158">
            <v>33586</v>
          </cell>
          <cell r="J6158">
            <v>51128.999999999993</v>
          </cell>
        </row>
        <row r="6159">
          <cell r="B6159">
            <v>9192468</v>
          </cell>
          <cell r="C6159">
            <v>919</v>
          </cell>
          <cell r="D6159" t="str">
            <v>Hertfordshire</v>
          </cell>
          <cell r="E6159">
            <v>2468</v>
          </cell>
          <cell r="F6159" t="str">
            <v>Burleigh Primary School</v>
          </cell>
          <cell r="G6159" t="str">
            <v>Maintained</v>
          </cell>
          <cell r="H6159" t="str">
            <v>Community school</v>
          </cell>
          <cell r="I6159">
            <v>25546</v>
          </cell>
          <cell r="J6159">
            <v>44682.299999999996</v>
          </cell>
        </row>
        <row r="6160">
          <cell r="B6160">
            <v>9192469</v>
          </cell>
          <cell r="C6160">
            <v>919</v>
          </cell>
          <cell r="D6160" t="str">
            <v>Hertfordshire</v>
          </cell>
          <cell r="E6160">
            <v>2469</v>
          </cell>
          <cell r="F6160" t="str">
            <v>Hobbs Hill Wood Primary School</v>
          </cell>
          <cell r="G6160" t="str">
            <v>Maintained</v>
          </cell>
          <cell r="H6160" t="str">
            <v>Community school</v>
          </cell>
          <cell r="I6160">
            <v>35531</v>
          </cell>
          <cell r="J6160">
            <v>62021.7</v>
          </cell>
        </row>
        <row r="6161">
          <cell r="B6161">
            <v>9192980</v>
          </cell>
          <cell r="C6161">
            <v>919</v>
          </cell>
          <cell r="D6161" t="str">
            <v>Hertfordshire</v>
          </cell>
          <cell r="E6161">
            <v>2980</v>
          </cell>
          <cell r="F6161" t="str">
            <v>Cranborne Primary School</v>
          </cell>
          <cell r="G6161" t="str">
            <v>Maintained</v>
          </cell>
          <cell r="H6161" t="str">
            <v>Foundation school</v>
          </cell>
          <cell r="I6161">
            <v>41626</v>
          </cell>
          <cell r="J6161">
            <v>70913.7</v>
          </cell>
        </row>
        <row r="6162">
          <cell r="B6162">
            <v>9192982</v>
          </cell>
          <cell r="C6162">
            <v>919</v>
          </cell>
          <cell r="D6162" t="str">
            <v>Hertfordshire</v>
          </cell>
          <cell r="E6162">
            <v>2982</v>
          </cell>
          <cell r="F6162" t="str">
            <v>Ladbrooke Junior Mixed and Infant School</v>
          </cell>
          <cell r="G6162" t="str">
            <v>Maintained</v>
          </cell>
          <cell r="H6162" t="str">
            <v>Community school</v>
          </cell>
          <cell r="I6162">
            <v>19192</v>
          </cell>
          <cell r="J6162">
            <v>32678.1</v>
          </cell>
        </row>
        <row r="6163">
          <cell r="B6163">
            <v>9192985</v>
          </cell>
          <cell r="C6163">
            <v>919</v>
          </cell>
          <cell r="D6163" t="str">
            <v>Hertfordshire</v>
          </cell>
          <cell r="E6163">
            <v>2985</v>
          </cell>
          <cell r="F6163" t="str">
            <v>Oakmere Primary School</v>
          </cell>
          <cell r="G6163" t="str">
            <v>Maintained</v>
          </cell>
          <cell r="H6163" t="str">
            <v>Community school</v>
          </cell>
          <cell r="I6163">
            <v>21916</v>
          </cell>
          <cell r="J6163">
            <v>32678.1</v>
          </cell>
        </row>
        <row r="6164">
          <cell r="B6164">
            <v>9192991</v>
          </cell>
          <cell r="C6164">
            <v>919</v>
          </cell>
          <cell r="D6164" t="str">
            <v>Hertfordshire</v>
          </cell>
          <cell r="E6164">
            <v>2991</v>
          </cell>
          <cell r="F6164" t="str">
            <v>Nascot Wood Infant and Nursery School</v>
          </cell>
          <cell r="G6164" t="str">
            <v>Maintained</v>
          </cell>
          <cell r="H6164" t="str">
            <v>Community school</v>
          </cell>
          <cell r="I6164">
            <v>41237</v>
          </cell>
          <cell r="J6164">
            <v>70024.5</v>
          </cell>
        </row>
        <row r="6165">
          <cell r="B6165">
            <v>9192994</v>
          </cell>
          <cell r="C6165">
            <v>919</v>
          </cell>
          <cell r="D6165" t="str">
            <v>Hertfordshire</v>
          </cell>
          <cell r="E6165">
            <v>2994</v>
          </cell>
          <cell r="F6165" t="str">
            <v>Hartsfield Junior Mixed and Infant School</v>
          </cell>
          <cell r="G6165" t="str">
            <v>Maintained</v>
          </cell>
          <cell r="H6165" t="str">
            <v>Community school</v>
          </cell>
          <cell r="I6165">
            <v>42404</v>
          </cell>
          <cell r="J6165">
            <v>70913.7</v>
          </cell>
        </row>
        <row r="6166">
          <cell r="B6166">
            <v>9192995</v>
          </cell>
          <cell r="C6166">
            <v>919</v>
          </cell>
          <cell r="D6166" t="str">
            <v>Hertfordshire</v>
          </cell>
          <cell r="E6166">
            <v>2995</v>
          </cell>
          <cell r="F6166" t="str">
            <v>Holtsmere End Infant and Nursery School</v>
          </cell>
          <cell r="G6166" t="str">
            <v>Maintained</v>
          </cell>
          <cell r="H6166" t="str">
            <v>Community school</v>
          </cell>
          <cell r="I6166">
            <v>30085</v>
          </cell>
          <cell r="J6166">
            <v>52685.1</v>
          </cell>
        </row>
        <row r="6167">
          <cell r="B6167">
            <v>9192996</v>
          </cell>
          <cell r="C6167">
            <v>919</v>
          </cell>
          <cell r="D6167" t="str">
            <v>Hertfordshire</v>
          </cell>
          <cell r="E6167">
            <v>2996</v>
          </cell>
          <cell r="F6167" t="str">
            <v>Commonswood Primary &amp; Nursery School</v>
          </cell>
          <cell r="G6167" t="str">
            <v>Maintained</v>
          </cell>
          <cell r="H6167" t="str">
            <v>Community school</v>
          </cell>
          <cell r="I6167">
            <v>35920</v>
          </cell>
          <cell r="J6167">
            <v>61132.499999999993</v>
          </cell>
        </row>
        <row r="6168">
          <cell r="B6168">
            <v>9192997</v>
          </cell>
          <cell r="C6168">
            <v>919</v>
          </cell>
          <cell r="D6168" t="str">
            <v>Hertfordshire</v>
          </cell>
          <cell r="E6168">
            <v>2997</v>
          </cell>
          <cell r="F6168" t="str">
            <v>Millbrook School</v>
          </cell>
          <cell r="G6168" t="str">
            <v>Maintained</v>
          </cell>
          <cell r="H6168" t="str">
            <v>Community school</v>
          </cell>
          <cell r="I6168">
            <v>12579</v>
          </cell>
          <cell r="J6168">
            <v>18450.899999999998</v>
          </cell>
        </row>
        <row r="6169">
          <cell r="B6169">
            <v>9193000</v>
          </cell>
          <cell r="C6169">
            <v>919</v>
          </cell>
          <cell r="D6169" t="str">
            <v>Hertfordshire</v>
          </cell>
          <cell r="E6169">
            <v>3000</v>
          </cell>
          <cell r="F6169" t="str">
            <v>Aldbury Church of England Primary and Nursery School</v>
          </cell>
          <cell r="G6169" t="str">
            <v>Maintained</v>
          </cell>
          <cell r="H6169" t="str">
            <v>Voluntary controlled school</v>
          </cell>
          <cell r="I6169">
            <v>9596</v>
          </cell>
          <cell r="J6169">
            <v>17561.699999999997</v>
          </cell>
        </row>
        <row r="6170">
          <cell r="B6170">
            <v>9193004</v>
          </cell>
          <cell r="C6170">
            <v>919</v>
          </cell>
          <cell r="D6170" t="str">
            <v>Hertfordshire</v>
          </cell>
          <cell r="E6170">
            <v>3004</v>
          </cell>
          <cell r="F6170" t="str">
            <v>St Mary's Infants' School</v>
          </cell>
          <cell r="G6170" t="str">
            <v>Maintained</v>
          </cell>
          <cell r="H6170" t="str">
            <v>Voluntary controlled school</v>
          </cell>
          <cell r="I6170">
            <v>31771</v>
          </cell>
          <cell r="J6170">
            <v>47794.499999999993</v>
          </cell>
        </row>
        <row r="6171">
          <cell r="B6171">
            <v>9193006</v>
          </cell>
          <cell r="C6171">
            <v>919</v>
          </cell>
          <cell r="D6171" t="str">
            <v>Hertfordshire</v>
          </cell>
          <cell r="E6171">
            <v>3006</v>
          </cell>
          <cell r="F6171" t="str">
            <v>Barley (VA) Church of England First School</v>
          </cell>
          <cell r="G6171" t="str">
            <v>Maintained</v>
          </cell>
          <cell r="H6171" t="str">
            <v>Voluntary aided school</v>
          </cell>
          <cell r="I6171">
            <v>4798</v>
          </cell>
          <cell r="J6171">
            <v>6224.4</v>
          </cell>
        </row>
        <row r="6172">
          <cell r="B6172">
            <v>9193007</v>
          </cell>
          <cell r="C6172">
            <v>919</v>
          </cell>
          <cell r="D6172" t="str">
            <v>Hertfordshire</v>
          </cell>
          <cell r="E6172">
            <v>3007</v>
          </cell>
          <cell r="F6172" t="str">
            <v>Bayford Church of England Voluntary Controlled Primary School</v>
          </cell>
          <cell r="G6172" t="str">
            <v>Maintained</v>
          </cell>
          <cell r="H6172" t="str">
            <v>Voluntary controlled school</v>
          </cell>
          <cell r="I6172">
            <v>7522</v>
          </cell>
          <cell r="J6172">
            <v>13115.699999999999</v>
          </cell>
        </row>
        <row r="6173">
          <cell r="B6173">
            <v>9193008</v>
          </cell>
          <cell r="C6173">
            <v>919</v>
          </cell>
          <cell r="D6173" t="str">
            <v>Hertfordshire</v>
          </cell>
          <cell r="E6173">
            <v>3008</v>
          </cell>
          <cell r="F6173" t="str">
            <v>Tonwell St Mary's Church of England Primary School</v>
          </cell>
          <cell r="G6173" t="str">
            <v>Maintained</v>
          </cell>
          <cell r="H6173" t="str">
            <v>Voluntary controlled school</v>
          </cell>
          <cell r="I6173">
            <v>3891</v>
          </cell>
          <cell r="J6173">
            <v>5112.8999999999996</v>
          </cell>
        </row>
        <row r="6174">
          <cell r="B6174">
            <v>9193009</v>
          </cell>
          <cell r="C6174">
            <v>919</v>
          </cell>
          <cell r="D6174" t="str">
            <v>Hertfordshire</v>
          </cell>
          <cell r="E6174">
            <v>3009</v>
          </cell>
          <cell r="F6174" t="str">
            <v>Benington Church of England Primary School</v>
          </cell>
          <cell r="G6174" t="str">
            <v>Maintained</v>
          </cell>
          <cell r="H6174" t="str">
            <v>Voluntary controlled school</v>
          </cell>
          <cell r="I6174">
            <v>10634</v>
          </cell>
          <cell r="J6174">
            <v>16227.9</v>
          </cell>
        </row>
        <row r="6175">
          <cell r="B6175">
            <v>9193011</v>
          </cell>
          <cell r="C6175">
            <v>919</v>
          </cell>
          <cell r="D6175" t="str">
            <v>Hertfordshire</v>
          </cell>
          <cell r="E6175">
            <v>3011</v>
          </cell>
          <cell r="F6175" t="str">
            <v>Layston Church of England First School</v>
          </cell>
          <cell r="G6175" t="str">
            <v>Maintained</v>
          </cell>
          <cell r="H6175" t="str">
            <v>Voluntary controlled school</v>
          </cell>
          <cell r="I6175">
            <v>21267</v>
          </cell>
          <cell r="J6175">
            <v>32678.1</v>
          </cell>
        </row>
        <row r="6176">
          <cell r="B6176">
            <v>9193013</v>
          </cell>
          <cell r="C6176">
            <v>919</v>
          </cell>
          <cell r="D6176" t="str">
            <v>Hertfordshire</v>
          </cell>
          <cell r="E6176">
            <v>3013</v>
          </cell>
          <cell r="F6176" t="str">
            <v>Codicote Church of England Primary School</v>
          </cell>
          <cell r="G6176" t="str">
            <v>Maintained</v>
          </cell>
          <cell r="H6176" t="str">
            <v>Voluntary controlled school</v>
          </cell>
          <cell r="I6176">
            <v>23861</v>
          </cell>
          <cell r="J6176">
            <v>43793.1</v>
          </cell>
        </row>
        <row r="6177">
          <cell r="B6177">
            <v>9193015</v>
          </cell>
          <cell r="C6177">
            <v>919</v>
          </cell>
          <cell r="D6177" t="str">
            <v>Hertfordshire</v>
          </cell>
          <cell r="E6177">
            <v>3015</v>
          </cell>
          <cell r="F6177" t="str">
            <v>Essendon CofE (VC) Primary School</v>
          </cell>
          <cell r="G6177" t="str">
            <v>Maintained</v>
          </cell>
          <cell r="H6177" t="str">
            <v>Voluntary controlled school</v>
          </cell>
          <cell r="I6177">
            <v>8429</v>
          </cell>
          <cell r="J6177">
            <v>13560.3</v>
          </cell>
        </row>
        <row r="6178">
          <cell r="B6178">
            <v>9193016</v>
          </cell>
          <cell r="C6178">
            <v>919</v>
          </cell>
          <cell r="D6178" t="str">
            <v>Hertfordshire</v>
          </cell>
          <cell r="E6178">
            <v>3016</v>
          </cell>
          <cell r="F6178" t="str">
            <v>Furneux Pelham Church of England School</v>
          </cell>
          <cell r="G6178" t="str">
            <v>Maintained</v>
          </cell>
          <cell r="H6178" t="str">
            <v>Voluntary controlled school</v>
          </cell>
          <cell r="I6178">
            <v>9207</v>
          </cell>
          <cell r="J6178">
            <v>14449.499999999998</v>
          </cell>
        </row>
        <row r="6179">
          <cell r="B6179">
            <v>9193018</v>
          </cell>
          <cell r="C6179">
            <v>919</v>
          </cell>
          <cell r="D6179" t="str">
            <v>Hertfordshire</v>
          </cell>
          <cell r="E6179">
            <v>3018</v>
          </cell>
          <cell r="F6179" t="str">
            <v>Graveley Primary School</v>
          </cell>
          <cell r="G6179" t="str">
            <v>Maintained</v>
          </cell>
          <cell r="H6179" t="str">
            <v>Voluntary controlled school</v>
          </cell>
          <cell r="I6179">
            <v>9596</v>
          </cell>
          <cell r="J6179">
            <v>16227.9</v>
          </cell>
        </row>
        <row r="6180">
          <cell r="B6180">
            <v>9193020</v>
          </cell>
          <cell r="C6180">
            <v>919</v>
          </cell>
          <cell r="D6180" t="str">
            <v>Hertfordshire</v>
          </cell>
          <cell r="E6180">
            <v>3020</v>
          </cell>
          <cell r="F6180" t="str">
            <v>Ponsbourne St Mary's Church of England Primary School</v>
          </cell>
          <cell r="G6180" t="str">
            <v>Maintained</v>
          </cell>
          <cell r="H6180" t="str">
            <v>Voluntary controlled school</v>
          </cell>
          <cell r="I6180">
            <v>9596</v>
          </cell>
          <cell r="J6180">
            <v>15338.699999999999</v>
          </cell>
        </row>
        <row r="6181">
          <cell r="B6181">
            <v>9193025</v>
          </cell>
          <cell r="C6181">
            <v>919</v>
          </cell>
          <cell r="D6181" t="str">
            <v>Hertfordshire</v>
          </cell>
          <cell r="E6181">
            <v>3025</v>
          </cell>
          <cell r="F6181" t="str">
            <v>Hertford St Andrew CofE Primary School</v>
          </cell>
          <cell r="G6181" t="str">
            <v>Maintained</v>
          </cell>
          <cell r="H6181" t="str">
            <v>Voluntary controlled school</v>
          </cell>
          <cell r="I6181">
            <v>5706</v>
          </cell>
          <cell r="J6181">
            <v>10225.799999999999</v>
          </cell>
        </row>
        <row r="6182">
          <cell r="B6182">
            <v>9193026</v>
          </cell>
          <cell r="C6182">
            <v>919</v>
          </cell>
          <cell r="D6182" t="str">
            <v>Hertfordshire</v>
          </cell>
          <cell r="E6182">
            <v>3026</v>
          </cell>
          <cell r="F6182" t="str">
            <v>High Wych Church of England Primary School</v>
          </cell>
          <cell r="G6182" t="str">
            <v>Maintained</v>
          </cell>
          <cell r="H6182" t="str">
            <v>Voluntary controlled school</v>
          </cell>
          <cell r="I6182">
            <v>18155</v>
          </cell>
          <cell r="J6182">
            <v>28898.999999999996</v>
          </cell>
        </row>
        <row r="6183">
          <cell r="B6183">
            <v>9193029</v>
          </cell>
          <cell r="C6183">
            <v>919</v>
          </cell>
          <cell r="D6183" t="str">
            <v>Hertfordshire</v>
          </cell>
          <cell r="E6183">
            <v>3029</v>
          </cell>
          <cell r="F6183" t="str">
            <v>Wormley CofE Primary School</v>
          </cell>
          <cell r="G6183" t="str">
            <v>Maintained</v>
          </cell>
          <cell r="H6183" t="str">
            <v>Voluntary controlled school</v>
          </cell>
          <cell r="I6183">
            <v>31771</v>
          </cell>
          <cell r="J6183">
            <v>53129.7</v>
          </cell>
        </row>
        <row r="6184">
          <cell r="B6184">
            <v>9193030</v>
          </cell>
          <cell r="C6184">
            <v>919</v>
          </cell>
          <cell r="D6184" t="str">
            <v>Hertfordshire</v>
          </cell>
          <cell r="E6184">
            <v>3030</v>
          </cell>
          <cell r="F6184" t="str">
            <v>Ickleford Primary School</v>
          </cell>
          <cell r="G6184" t="str">
            <v>Maintained</v>
          </cell>
          <cell r="H6184" t="str">
            <v>Voluntary controlled school</v>
          </cell>
          <cell r="I6184">
            <v>17118</v>
          </cell>
          <cell r="J6184">
            <v>30455.1</v>
          </cell>
        </row>
        <row r="6185">
          <cell r="B6185">
            <v>9193032</v>
          </cell>
          <cell r="C6185">
            <v>919</v>
          </cell>
          <cell r="D6185" t="str">
            <v>Hertfordshire</v>
          </cell>
          <cell r="E6185">
            <v>3032</v>
          </cell>
          <cell r="F6185" t="str">
            <v>Little Munden Church of England Voluntary Controlled Primary School</v>
          </cell>
          <cell r="G6185" t="str">
            <v>Maintained</v>
          </cell>
          <cell r="H6185" t="str">
            <v>Voluntary controlled school</v>
          </cell>
          <cell r="I6185">
            <v>6225</v>
          </cell>
          <cell r="J6185">
            <v>9114.2999999999993</v>
          </cell>
        </row>
        <row r="6186">
          <cell r="B6186">
            <v>9193034</v>
          </cell>
          <cell r="C6186">
            <v>919</v>
          </cell>
          <cell r="D6186" t="str">
            <v>Hertfordshire</v>
          </cell>
          <cell r="E6186">
            <v>3034</v>
          </cell>
          <cell r="F6186" t="str">
            <v>Preston Primary School</v>
          </cell>
          <cell r="G6186" t="str">
            <v>Maintained</v>
          </cell>
          <cell r="H6186" t="str">
            <v>Voluntary controlled school</v>
          </cell>
          <cell r="I6186">
            <v>9596</v>
          </cell>
          <cell r="J6186">
            <v>14671.8</v>
          </cell>
        </row>
        <row r="6187">
          <cell r="B6187">
            <v>9193038</v>
          </cell>
          <cell r="C6187">
            <v>919</v>
          </cell>
          <cell r="D6187" t="str">
            <v>Hertfordshire</v>
          </cell>
          <cell r="E6187">
            <v>3038</v>
          </cell>
          <cell r="F6187" t="str">
            <v>Spellbrook CofE Primary School</v>
          </cell>
          <cell r="G6187" t="str">
            <v>Maintained</v>
          </cell>
          <cell r="H6187" t="str">
            <v>Voluntary controlled school</v>
          </cell>
          <cell r="I6187">
            <v>8300</v>
          </cell>
          <cell r="J6187">
            <v>14227.199999999999</v>
          </cell>
        </row>
        <row r="6188">
          <cell r="B6188">
            <v>9193039</v>
          </cell>
          <cell r="C6188">
            <v>919</v>
          </cell>
          <cell r="D6188" t="str">
            <v>Hertfordshire</v>
          </cell>
          <cell r="E6188">
            <v>3039</v>
          </cell>
          <cell r="F6188" t="str">
            <v>Roger De Clare First CofE School</v>
          </cell>
          <cell r="G6188" t="str">
            <v>Maintained</v>
          </cell>
          <cell r="H6188" t="str">
            <v>Voluntary controlled school</v>
          </cell>
          <cell r="I6188">
            <v>38773</v>
          </cell>
          <cell r="J6188">
            <v>65133.899999999994</v>
          </cell>
        </row>
        <row r="6189">
          <cell r="B6189">
            <v>9193040</v>
          </cell>
          <cell r="C6189">
            <v>919</v>
          </cell>
          <cell r="D6189" t="str">
            <v>Hertfordshire</v>
          </cell>
          <cell r="E6189">
            <v>3040</v>
          </cell>
          <cell r="F6189" t="str">
            <v>St Andrew's Church of England Voluntary Controlled Primary School</v>
          </cell>
          <cell r="G6189" t="str">
            <v>Maintained</v>
          </cell>
          <cell r="H6189" t="str">
            <v>Voluntary controlled school</v>
          </cell>
          <cell r="I6189">
            <v>18285</v>
          </cell>
          <cell r="J6189">
            <v>30455.1</v>
          </cell>
        </row>
        <row r="6190">
          <cell r="B6190">
            <v>9193041</v>
          </cell>
          <cell r="C6190">
            <v>919</v>
          </cell>
          <cell r="D6190" t="str">
            <v>Hertfordshire</v>
          </cell>
          <cell r="E6190">
            <v>3041</v>
          </cell>
          <cell r="F6190" t="str">
            <v>Thundridge Church of England Primary School</v>
          </cell>
          <cell r="G6190" t="str">
            <v>Maintained</v>
          </cell>
          <cell r="H6190" t="str">
            <v>Voluntary controlled school</v>
          </cell>
          <cell r="I6190">
            <v>4280</v>
          </cell>
          <cell r="J6190">
            <v>6224.4</v>
          </cell>
        </row>
        <row r="6191">
          <cell r="B6191">
            <v>9193043</v>
          </cell>
          <cell r="C6191">
            <v>919</v>
          </cell>
          <cell r="D6191" t="str">
            <v>Hertfordshire</v>
          </cell>
          <cell r="E6191">
            <v>3043</v>
          </cell>
          <cell r="F6191" t="str">
            <v>St Catherine's Church of England Primary School</v>
          </cell>
          <cell r="G6191" t="str">
            <v>Maintained</v>
          </cell>
          <cell r="H6191" t="str">
            <v>Voluntary controlled school</v>
          </cell>
          <cell r="I6191">
            <v>22953</v>
          </cell>
          <cell r="J6191">
            <v>38902.5</v>
          </cell>
        </row>
        <row r="6192">
          <cell r="B6192">
            <v>9193045</v>
          </cell>
          <cell r="C6192">
            <v>919</v>
          </cell>
          <cell r="D6192" t="str">
            <v>Hertfordshire</v>
          </cell>
          <cell r="E6192">
            <v>3045</v>
          </cell>
          <cell r="F6192" t="str">
            <v>Wareside Church of England Primary School</v>
          </cell>
          <cell r="G6192" t="str">
            <v>Maintained</v>
          </cell>
          <cell r="H6192" t="str">
            <v>Voluntary controlled school</v>
          </cell>
          <cell r="I6192">
            <v>1946</v>
          </cell>
          <cell r="J6192">
            <v>4890.5999999999995</v>
          </cell>
        </row>
        <row r="6193">
          <cell r="B6193">
            <v>9193047</v>
          </cell>
          <cell r="C6193">
            <v>919</v>
          </cell>
          <cell r="D6193" t="str">
            <v>Hertfordshire</v>
          </cell>
          <cell r="E6193">
            <v>3047</v>
          </cell>
          <cell r="F6193" t="str">
            <v>Weston Primary &amp; Nursery School</v>
          </cell>
          <cell r="G6193" t="str">
            <v>Maintained</v>
          </cell>
          <cell r="H6193" t="str">
            <v>Voluntary controlled school</v>
          </cell>
          <cell r="I6193">
            <v>11412</v>
          </cell>
          <cell r="J6193">
            <v>19340.099999999999</v>
          </cell>
        </row>
        <row r="6194">
          <cell r="B6194">
            <v>9193049</v>
          </cell>
          <cell r="C6194">
            <v>919</v>
          </cell>
          <cell r="D6194" t="str">
            <v>Hertfordshire</v>
          </cell>
          <cell r="E6194">
            <v>3049</v>
          </cell>
          <cell r="F6194" t="str">
            <v>Potten End CofE Primary School</v>
          </cell>
          <cell r="G6194" t="str">
            <v>Maintained</v>
          </cell>
          <cell r="H6194" t="str">
            <v>Voluntary controlled school</v>
          </cell>
          <cell r="I6194">
            <v>18414</v>
          </cell>
          <cell r="J6194">
            <v>31788.899999999998</v>
          </cell>
        </row>
        <row r="6195">
          <cell r="B6195">
            <v>9193053</v>
          </cell>
          <cell r="C6195">
            <v>919</v>
          </cell>
          <cell r="D6195" t="str">
            <v>Hertfordshire</v>
          </cell>
          <cell r="E6195">
            <v>3053</v>
          </cell>
          <cell r="F6195" t="str">
            <v>Dewhurst St Mary CofE Primary School</v>
          </cell>
          <cell r="G6195" t="str">
            <v>Maintained</v>
          </cell>
          <cell r="H6195" t="str">
            <v>Voluntary controlled school</v>
          </cell>
          <cell r="I6195">
            <v>15172</v>
          </cell>
          <cell r="J6195">
            <v>26231.399999999998</v>
          </cell>
        </row>
        <row r="6196">
          <cell r="B6196">
            <v>9193054</v>
          </cell>
          <cell r="C6196">
            <v>919</v>
          </cell>
          <cell r="D6196" t="str">
            <v>Hertfordshire</v>
          </cell>
          <cell r="E6196">
            <v>3054</v>
          </cell>
          <cell r="F6196" t="str">
            <v>Leverstock Green Church of England Primary School</v>
          </cell>
          <cell r="G6196" t="str">
            <v>Maintained</v>
          </cell>
          <cell r="H6196" t="str">
            <v>Voluntary controlled school</v>
          </cell>
          <cell r="I6196">
            <v>18674</v>
          </cell>
          <cell r="J6196">
            <v>30455.1</v>
          </cell>
        </row>
        <row r="6197">
          <cell r="B6197">
            <v>9193301</v>
          </cell>
          <cell r="C6197">
            <v>919</v>
          </cell>
          <cell r="D6197" t="str">
            <v>Hertfordshire</v>
          </cell>
          <cell r="E6197">
            <v>3301</v>
          </cell>
          <cell r="F6197" t="str">
            <v>St Paul's Church of England Primary School, Langleybury</v>
          </cell>
          <cell r="G6197" t="str">
            <v>Maintained</v>
          </cell>
          <cell r="H6197" t="str">
            <v>Voluntary aided school</v>
          </cell>
          <cell r="I6197">
            <v>16340</v>
          </cell>
          <cell r="J6197">
            <v>28454.399999999998</v>
          </cell>
        </row>
        <row r="6198">
          <cell r="B6198">
            <v>9193302</v>
          </cell>
          <cell r="C6198">
            <v>919</v>
          </cell>
          <cell r="D6198" t="str">
            <v>Hertfordshire</v>
          </cell>
          <cell r="E6198">
            <v>3302</v>
          </cell>
          <cell r="F6198" t="str">
            <v>Nash Mills Church of England Primary School</v>
          </cell>
          <cell r="G6198" t="str">
            <v>Maintained</v>
          </cell>
          <cell r="H6198" t="str">
            <v>Voluntary aided school</v>
          </cell>
          <cell r="I6198">
            <v>19841</v>
          </cell>
          <cell r="J6198">
            <v>33345</v>
          </cell>
        </row>
        <row r="6199">
          <cell r="B6199">
            <v>9193303</v>
          </cell>
          <cell r="C6199">
            <v>919</v>
          </cell>
          <cell r="D6199" t="str">
            <v>Hertfordshire</v>
          </cell>
          <cell r="E6199">
            <v>3303</v>
          </cell>
          <cell r="F6199" t="str">
            <v>Albury Church of England Voluntary Aided Primary School</v>
          </cell>
          <cell r="G6199" t="str">
            <v>Maintained</v>
          </cell>
          <cell r="H6199" t="str">
            <v>Voluntary aided school</v>
          </cell>
          <cell r="I6199">
            <v>2464</v>
          </cell>
          <cell r="J6199">
            <v>4890.5999999999995</v>
          </cell>
        </row>
        <row r="6200">
          <cell r="B6200">
            <v>9193306</v>
          </cell>
          <cell r="C6200">
            <v>919</v>
          </cell>
          <cell r="D6200" t="str">
            <v>Hertfordshire</v>
          </cell>
          <cell r="E6200">
            <v>3306</v>
          </cell>
          <cell r="F6200" t="str">
            <v>Ardeley St Lawrence Church of England Voluntary Aided Primary School</v>
          </cell>
          <cell r="G6200" t="str">
            <v>Maintained</v>
          </cell>
          <cell r="H6200" t="str">
            <v>Voluntary aided school</v>
          </cell>
          <cell r="I6200">
            <v>7651</v>
          </cell>
          <cell r="J6200">
            <v>15560.999999999998</v>
          </cell>
        </row>
        <row r="6201">
          <cell r="B6201">
            <v>9193307</v>
          </cell>
          <cell r="C6201">
            <v>919</v>
          </cell>
          <cell r="D6201" t="str">
            <v>Hertfordshire</v>
          </cell>
          <cell r="E6201">
            <v>3307</v>
          </cell>
          <cell r="F6201" t="str">
            <v>Aston St Mary's Church of England Aided Primary School</v>
          </cell>
          <cell r="G6201" t="str">
            <v>Maintained</v>
          </cell>
          <cell r="H6201" t="str">
            <v>Voluntary aided school</v>
          </cell>
          <cell r="I6201">
            <v>14524</v>
          </cell>
          <cell r="J6201">
            <v>22896.899999999998</v>
          </cell>
        </row>
        <row r="6202">
          <cell r="B6202">
            <v>9193308</v>
          </cell>
          <cell r="C6202">
            <v>919</v>
          </cell>
          <cell r="D6202" t="str">
            <v>Hertfordshire</v>
          </cell>
          <cell r="E6202">
            <v>3308</v>
          </cell>
          <cell r="F6202" t="str">
            <v>Barkway VA Church of England First School</v>
          </cell>
          <cell r="G6202" t="str">
            <v>Maintained</v>
          </cell>
          <cell r="H6202" t="str">
            <v>Voluntary aided school</v>
          </cell>
          <cell r="I6202">
            <v>7781</v>
          </cell>
          <cell r="J6202">
            <v>11559.599999999999</v>
          </cell>
        </row>
        <row r="6203">
          <cell r="B6203">
            <v>9193314</v>
          </cell>
          <cell r="C6203">
            <v>919</v>
          </cell>
          <cell r="D6203" t="str">
            <v>Hertfordshire</v>
          </cell>
          <cell r="E6203">
            <v>3314</v>
          </cell>
          <cell r="F6203" t="str">
            <v>Victoria Church of England Infant and Nursery School</v>
          </cell>
          <cell r="G6203" t="str">
            <v>Maintained</v>
          </cell>
          <cell r="H6203" t="str">
            <v>Voluntary aided school</v>
          </cell>
          <cell r="I6203">
            <v>31252</v>
          </cell>
          <cell r="J6203">
            <v>58464.899999999994</v>
          </cell>
        </row>
        <row r="6204">
          <cell r="B6204">
            <v>9193315</v>
          </cell>
          <cell r="C6204">
            <v>919</v>
          </cell>
          <cell r="D6204" t="str">
            <v>Hertfordshire</v>
          </cell>
          <cell r="E6204">
            <v>3315</v>
          </cell>
          <cell r="F6204" t="str">
            <v>St Mary's CofE Primary School, Northchurch</v>
          </cell>
          <cell r="G6204" t="str">
            <v>Maintained</v>
          </cell>
          <cell r="H6204" t="str">
            <v>Voluntary aided school</v>
          </cell>
          <cell r="I6204">
            <v>17507</v>
          </cell>
          <cell r="J6204">
            <v>27565.199999999997</v>
          </cell>
        </row>
        <row r="6205">
          <cell r="B6205">
            <v>9193318</v>
          </cell>
          <cell r="C6205">
            <v>919</v>
          </cell>
          <cell r="D6205" t="str">
            <v>Hertfordshire</v>
          </cell>
          <cell r="E6205">
            <v>3318</v>
          </cell>
          <cell r="F6205" t="str">
            <v>St Joseph's Catholic Primary School</v>
          </cell>
          <cell r="G6205" t="str">
            <v>Maintained</v>
          </cell>
          <cell r="H6205" t="str">
            <v>Voluntary aided school</v>
          </cell>
          <cell r="I6205">
            <v>33846</v>
          </cell>
          <cell r="J6205">
            <v>63355.499999999993</v>
          </cell>
        </row>
        <row r="6206">
          <cell r="B6206">
            <v>9193319</v>
          </cell>
          <cell r="C6206">
            <v>919</v>
          </cell>
          <cell r="D6206" t="str">
            <v>Hertfordshire</v>
          </cell>
          <cell r="E6206">
            <v>3319</v>
          </cell>
          <cell r="F6206" t="str">
            <v>St Michael's Church of England Primary School</v>
          </cell>
          <cell r="G6206" t="str">
            <v>Maintained</v>
          </cell>
          <cell r="H6206" t="str">
            <v>Voluntary aided school</v>
          </cell>
          <cell r="I6206">
            <v>21138</v>
          </cell>
          <cell r="J6206">
            <v>37346.399999999994</v>
          </cell>
        </row>
        <row r="6207">
          <cell r="B6207">
            <v>9193326</v>
          </cell>
          <cell r="C6207">
            <v>919</v>
          </cell>
          <cell r="D6207" t="str">
            <v>Hertfordshire</v>
          </cell>
          <cell r="E6207">
            <v>3326</v>
          </cell>
          <cell r="F6207" t="str">
            <v>Holy Trinity Church of England Primary School</v>
          </cell>
          <cell r="G6207" t="str">
            <v>Maintained</v>
          </cell>
          <cell r="H6207" t="str">
            <v>Voluntary aided school</v>
          </cell>
          <cell r="I6207">
            <v>17247</v>
          </cell>
          <cell r="J6207">
            <v>31566.6</v>
          </cell>
        </row>
        <row r="6208">
          <cell r="B6208">
            <v>9193327</v>
          </cell>
          <cell r="C6208">
            <v>919</v>
          </cell>
          <cell r="D6208" t="str">
            <v>Hertfordshire</v>
          </cell>
          <cell r="E6208">
            <v>3327</v>
          </cell>
          <cell r="F6208" t="str">
            <v>St Joseph's Catholic Primary School</v>
          </cell>
          <cell r="G6208" t="str">
            <v>Maintained</v>
          </cell>
          <cell r="H6208" t="str">
            <v>Voluntary aided school</v>
          </cell>
          <cell r="I6208">
            <v>19322</v>
          </cell>
          <cell r="J6208">
            <v>34011.899999999994</v>
          </cell>
        </row>
        <row r="6209">
          <cell r="B6209">
            <v>9193329</v>
          </cell>
          <cell r="C6209">
            <v>919</v>
          </cell>
          <cell r="D6209" t="str">
            <v>Hertfordshire</v>
          </cell>
          <cell r="E6209">
            <v>3329</v>
          </cell>
          <cell r="F6209" t="str">
            <v>All Saints Church of England Voluntary Aided Primary School, Datchworth</v>
          </cell>
          <cell r="G6209" t="str">
            <v>Maintained</v>
          </cell>
          <cell r="H6209" t="str">
            <v>Voluntary aided school</v>
          </cell>
          <cell r="I6209">
            <v>13876</v>
          </cell>
          <cell r="J6209">
            <v>24008.399999999998</v>
          </cell>
        </row>
        <row r="6210">
          <cell r="B6210">
            <v>9193333</v>
          </cell>
          <cell r="C6210">
            <v>919</v>
          </cell>
          <cell r="D6210" t="str">
            <v>Hertfordshire</v>
          </cell>
          <cell r="E6210">
            <v>3333</v>
          </cell>
          <cell r="F6210" t="str">
            <v>St Nicholas Elstree Church of England VA Primary School</v>
          </cell>
          <cell r="G6210" t="str">
            <v>Maintained</v>
          </cell>
          <cell r="H6210" t="str">
            <v>Voluntary aided school</v>
          </cell>
          <cell r="I6210">
            <v>15172</v>
          </cell>
          <cell r="J6210">
            <v>21340.799999999999</v>
          </cell>
        </row>
        <row r="6211">
          <cell r="B6211">
            <v>9193334</v>
          </cell>
          <cell r="C6211">
            <v>919</v>
          </cell>
          <cell r="D6211" t="str">
            <v>Hertfordshire</v>
          </cell>
          <cell r="E6211">
            <v>3334</v>
          </cell>
          <cell r="F6211" t="str">
            <v>St John the Baptist Voluntary Aided Church of England Primary School</v>
          </cell>
          <cell r="G6211" t="str">
            <v>Maintained</v>
          </cell>
          <cell r="H6211" t="str">
            <v>Voluntary aided school</v>
          </cell>
          <cell r="I6211">
            <v>13098</v>
          </cell>
          <cell r="J6211">
            <v>21118.5</v>
          </cell>
        </row>
        <row r="6212">
          <cell r="B6212">
            <v>9193335</v>
          </cell>
          <cell r="C6212">
            <v>919</v>
          </cell>
          <cell r="D6212" t="str">
            <v>Hertfordshire</v>
          </cell>
          <cell r="E6212">
            <v>3335</v>
          </cell>
          <cell r="F6212" t="str">
            <v>Great Gaddesden Church of England Primary School</v>
          </cell>
          <cell r="G6212" t="str">
            <v>Maintained</v>
          </cell>
          <cell r="H6212" t="str">
            <v>Voluntary aided school</v>
          </cell>
          <cell r="I6212">
            <v>5706</v>
          </cell>
          <cell r="J6212">
            <v>10003.5</v>
          </cell>
        </row>
        <row r="6213">
          <cell r="B6213">
            <v>9193336</v>
          </cell>
          <cell r="C6213">
            <v>919</v>
          </cell>
          <cell r="D6213" t="str">
            <v>Hertfordshire</v>
          </cell>
          <cell r="E6213">
            <v>3336</v>
          </cell>
          <cell r="F6213" t="str">
            <v>St Nicholas CofE VA Primary School</v>
          </cell>
          <cell r="G6213" t="str">
            <v>Maintained</v>
          </cell>
          <cell r="H6213" t="str">
            <v>Voluntary aided school</v>
          </cell>
          <cell r="I6213">
            <v>14524</v>
          </cell>
          <cell r="J6213">
            <v>22007.699999999997</v>
          </cell>
        </row>
        <row r="6214">
          <cell r="B6214">
            <v>9193339</v>
          </cell>
          <cell r="C6214">
            <v>919</v>
          </cell>
          <cell r="D6214" t="str">
            <v>Hertfordshire</v>
          </cell>
          <cell r="E6214">
            <v>3339</v>
          </cell>
          <cell r="F6214" t="str">
            <v>St John's Voluntary Aided Church of England Primary School, Lemsford</v>
          </cell>
          <cell r="G6214" t="str">
            <v>Maintained</v>
          </cell>
          <cell r="H6214" t="str">
            <v>Voluntary aided school</v>
          </cell>
          <cell r="I6214">
            <v>10245</v>
          </cell>
          <cell r="J6214">
            <v>18228.599999999999</v>
          </cell>
        </row>
        <row r="6215">
          <cell r="B6215">
            <v>9193341</v>
          </cell>
          <cell r="C6215">
            <v>919</v>
          </cell>
          <cell r="D6215" t="str">
            <v>Hertfordshire</v>
          </cell>
          <cell r="E6215">
            <v>3341</v>
          </cell>
          <cell r="F6215" t="str">
            <v>St Joseph's Catholic Primary School</v>
          </cell>
          <cell r="G6215" t="str">
            <v>Maintained</v>
          </cell>
          <cell r="H6215" t="str">
            <v>Voluntary aided school</v>
          </cell>
          <cell r="I6215">
            <v>20230</v>
          </cell>
          <cell r="J6215">
            <v>33345</v>
          </cell>
        </row>
        <row r="6216">
          <cell r="B6216">
            <v>9193344</v>
          </cell>
          <cell r="C6216">
            <v>919</v>
          </cell>
          <cell r="D6216" t="str">
            <v>Hertfordshire</v>
          </cell>
          <cell r="E6216">
            <v>3344</v>
          </cell>
          <cell r="F6216" t="str">
            <v>Broxbourne CofE Primary School</v>
          </cell>
          <cell r="G6216" t="str">
            <v>Maintained</v>
          </cell>
          <cell r="H6216" t="str">
            <v>Voluntary aided school</v>
          </cell>
          <cell r="I6216">
            <v>20100</v>
          </cell>
          <cell r="J6216">
            <v>30677.399999999998</v>
          </cell>
        </row>
        <row r="6217">
          <cell r="B6217">
            <v>9193345</v>
          </cell>
          <cell r="C6217">
            <v>919</v>
          </cell>
          <cell r="D6217" t="str">
            <v>Hertfordshire</v>
          </cell>
          <cell r="E6217">
            <v>3345</v>
          </cell>
          <cell r="F6217" t="str">
            <v>St Augustine's Catholic Primary School</v>
          </cell>
          <cell r="G6217" t="str">
            <v>Maintained</v>
          </cell>
          <cell r="H6217" t="str">
            <v>Voluntary aided school</v>
          </cell>
          <cell r="I6217">
            <v>17118</v>
          </cell>
          <cell r="J6217">
            <v>28454.399999999998</v>
          </cell>
        </row>
        <row r="6218">
          <cell r="B6218">
            <v>9193347</v>
          </cell>
          <cell r="C6218">
            <v>919</v>
          </cell>
          <cell r="D6218" t="str">
            <v>Hertfordshire</v>
          </cell>
          <cell r="E6218">
            <v>3347</v>
          </cell>
          <cell r="F6218" t="str">
            <v>Hormead Church of England (VA) First School</v>
          </cell>
          <cell r="G6218" t="str">
            <v>Maintained</v>
          </cell>
          <cell r="H6218" t="str">
            <v>Voluntary aided school</v>
          </cell>
          <cell r="I6218">
            <v>9985</v>
          </cell>
          <cell r="J6218">
            <v>17784</v>
          </cell>
        </row>
        <row r="6219">
          <cell r="B6219">
            <v>9193348</v>
          </cell>
          <cell r="C6219">
            <v>919</v>
          </cell>
          <cell r="D6219" t="str">
            <v>Hertfordshire</v>
          </cell>
          <cell r="E6219">
            <v>3348</v>
          </cell>
          <cell r="F6219" t="str">
            <v>St Ippolyts Church of England Aided Primary School</v>
          </cell>
          <cell r="G6219" t="str">
            <v>Maintained</v>
          </cell>
          <cell r="H6219" t="str">
            <v>Voluntary aided school</v>
          </cell>
          <cell r="I6219">
            <v>16340</v>
          </cell>
          <cell r="J6219">
            <v>24230.699999999997</v>
          </cell>
        </row>
        <row r="6220">
          <cell r="B6220">
            <v>9193349</v>
          </cell>
          <cell r="C6220">
            <v>919</v>
          </cell>
          <cell r="D6220" t="str">
            <v>Hertfordshire</v>
          </cell>
          <cell r="E6220">
            <v>3349</v>
          </cell>
          <cell r="F6220" t="str">
            <v>St Paul's Church of England Voluntary Aided Primary School, Chipperfield</v>
          </cell>
          <cell r="G6220" t="str">
            <v>Maintained</v>
          </cell>
          <cell r="H6220" t="str">
            <v>Voluntary aided school</v>
          </cell>
          <cell r="I6220">
            <v>16858</v>
          </cell>
          <cell r="J6220">
            <v>32455.8</v>
          </cell>
        </row>
        <row r="6221">
          <cell r="B6221">
            <v>9193350</v>
          </cell>
          <cell r="C6221">
            <v>919</v>
          </cell>
          <cell r="D6221" t="str">
            <v>Hertfordshire</v>
          </cell>
          <cell r="E6221">
            <v>3350</v>
          </cell>
          <cell r="F6221" t="str">
            <v>Norton St Nicholas CofE (VA) Primary School</v>
          </cell>
          <cell r="G6221" t="str">
            <v>Maintained</v>
          </cell>
          <cell r="H6221" t="str">
            <v>Voluntary aided school</v>
          </cell>
          <cell r="I6221">
            <v>16080</v>
          </cell>
          <cell r="J6221">
            <v>26898.3</v>
          </cell>
        </row>
        <row r="6222">
          <cell r="B6222">
            <v>9193352</v>
          </cell>
          <cell r="C6222">
            <v>919</v>
          </cell>
          <cell r="D6222" t="str">
            <v>Hertfordshire</v>
          </cell>
          <cell r="E6222">
            <v>3352</v>
          </cell>
          <cell r="F6222" t="str">
            <v>Little Gaddesden Church of England Voluntary Aided Primary School</v>
          </cell>
          <cell r="G6222" t="str">
            <v>Maintained</v>
          </cell>
          <cell r="H6222" t="str">
            <v>Voluntary aided school</v>
          </cell>
          <cell r="I6222">
            <v>10374</v>
          </cell>
          <cell r="J6222">
            <v>18673.199999999997</v>
          </cell>
        </row>
        <row r="6223">
          <cell r="B6223">
            <v>9193353</v>
          </cell>
          <cell r="C6223">
            <v>919</v>
          </cell>
          <cell r="D6223" t="str">
            <v>Hertfordshire</v>
          </cell>
          <cell r="E6223">
            <v>3353</v>
          </cell>
          <cell r="F6223" t="str">
            <v>St Andrew's CE Primary School and Nursery</v>
          </cell>
          <cell r="G6223" t="str">
            <v>Maintained</v>
          </cell>
          <cell r="H6223" t="str">
            <v>Voluntary aided school</v>
          </cell>
          <cell r="I6223">
            <v>17507</v>
          </cell>
          <cell r="J6223">
            <v>28676.699999999997</v>
          </cell>
        </row>
        <row r="6224">
          <cell r="B6224">
            <v>9193357</v>
          </cell>
          <cell r="C6224">
            <v>919</v>
          </cell>
          <cell r="D6224" t="str">
            <v>Hertfordshire</v>
          </cell>
          <cell r="E6224">
            <v>3357</v>
          </cell>
          <cell r="F6224" t="str">
            <v>Offley Endowed Primary School and Nursery</v>
          </cell>
          <cell r="G6224" t="str">
            <v>Maintained</v>
          </cell>
          <cell r="H6224" t="str">
            <v>Voluntary aided school</v>
          </cell>
          <cell r="I6224">
            <v>9596</v>
          </cell>
          <cell r="J6224">
            <v>22452.3</v>
          </cell>
        </row>
        <row r="6225">
          <cell r="B6225">
            <v>9193358</v>
          </cell>
          <cell r="C6225">
            <v>919</v>
          </cell>
          <cell r="D6225" t="str">
            <v>Hertfordshire</v>
          </cell>
          <cell r="E6225">
            <v>3358</v>
          </cell>
          <cell r="F6225" t="str">
            <v>Cockernhoe Endowed CofE Primary School</v>
          </cell>
          <cell r="G6225" t="str">
            <v>Maintained</v>
          </cell>
          <cell r="H6225" t="str">
            <v>Voluntary aided school</v>
          </cell>
          <cell r="I6225">
            <v>7911</v>
          </cell>
          <cell r="J6225">
            <v>12671.099999999999</v>
          </cell>
        </row>
        <row r="6226">
          <cell r="B6226">
            <v>9193359</v>
          </cell>
          <cell r="C6226">
            <v>919</v>
          </cell>
          <cell r="D6226" t="str">
            <v>Hertfordshire</v>
          </cell>
          <cell r="E6226">
            <v>3359</v>
          </cell>
          <cell r="F6226" t="str">
            <v>St Mary's Church of England Primary School, Rickmansworth</v>
          </cell>
          <cell r="G6226" t="str">
            <v>Maintained</v>
          </cell>
          <cell r="H6226" t="str">
            <v>Voluntary aided school</v>
          </cell>
          <cell r="I6226">
            <v>18285</v>
          </cell>
          <cell r="J6226">
            <v>27787.499999999996</v>
          </cell>
        </row>
        <row r="6227">
          <cell r="B6227">
            <v>9193360</v>
          </cell>
          <cell r="C6227">
            <v>919</v>
          </cell>
          <cell r="D6227" t="str">
            <v>Hertfordshire</v>
          </cell>
          <cell r="E6227">
            <v>3360</v>
          </cell>
          <cell r="F6227" t="str">
            <v>St Peter's Church of England Voluntary Aided Primary School</v>
          </cell>
          <cell r="G6227" t="str">
            <v>Maintained</v>
          </cell>
          <cell r="H6227" t="str">
            <v>Voluntary aided school</v>
          </cell>
          <cell r="I6227">
            <v>19322</v>
          </cell>
          <cell r="J6227">
            <v>33789.599999999999</v>
          </cell>
        </row>
        <row r="6228">
          <cell r="B6228">
            <v>9193361</v>
          </cell>
          <cell r="C6228">
            <v>919</v>
          </cell>
          <cell r="D6228" t="str">
            <v>Hertfordshire</v>
          </cell>
          <cell r="E6228">
            <v>3361</v>
          </cell>
          <cell r="F6228" t="str">
            <v>The Abbey Church of England Voluntary Aided Primary School, St Albans</v>
          </cell>
          <cell r="G6228" t="str">
            <v>Maintained</v>
          </cell>
          <cell r="H6228" t="str">
            <v>Voluntary aided school</v>
          </cell>
          <cell r="I6228">
            <v>20359</v>
          </cell>
          <cell r="J6228">
            <v>33345</v>
          </cell>
        </row>
        <row r="6229">
          <cell r="B6229">
            <v>9193363</v>
          </cell>
          <cell r="C6229">
            <v>919</v>
          </cell>
          <cell r="D6229" t="str">
            <v>Hertfordshire</v>
          </cell>
          <cell r="E6229">
            <v>3363</v>
          </cell>
          <cell r="F6229" t="str">
            <v>St Michael's Church of England Voluntary Aided Primary School, St Albans</v>
          </cell>
          <cell r="G6229" t="str">
            <v>Maintained</v>
          </cell>
          <cell r="H6229" t="str">
            <v>Voluntary aided school</v>
          </cell>
          <cell r="I6229">
            <v>13357</v>
          </cell>
          <cell r="J6229">
            <v>26231.399999999998</v>
          </cell>
        </row>
        <row r="6230">
          <cell r="B6230">
            <v>9193364</v>
          </cell>
          <cell r="C6230">
            <v>919</v>
          </cell>
          <cell r="D6230" t="str">
            <v>Hertfordshire</v>
          </cell>
          <cell r="E6230">
            <v>3364</v>
          </cell>
          <cell r="F6230" t="str">
            <v>Park Street Church of England Voluntary Aided Primary School</v>
          </cell>
          <cell r="G6230" t="str">
            <v>Maintained</v>
          </cell>
          <cell r="H6230" t="str">
            <v>Voluntary aided school</v>
          </cell>
          <cell r="I6230">
            <v>13487</v>
          </cell>
          <cell r="J6230">
            <v>19562.399999999998</v>
          </cell>
        </row>
        <row r="6231">
          <cell r="B6231">
            <v>9193366</v>
          </cell>
          <cell r="C6231">
            <v>919</v>
          </cell>
          <cell r="D6231" t="str">
            <v>Hertfordshire</v>
          </cell>
          <cell r="E6231">
            <v>3366</v>
          </cell>
          <cell r="F6231" t="str">
            <v>Puller Memorial, Church of England, Voluntary Aided Primary School</v>
          </cell>
          <cell r="G6231" t="str">
            <v>Maintained</v>
          </cell>
          <cell r="H6231" t="str">
            <v>Voluntary aided school</v>
          </cell>
          <cell r="I6231">
            <v>5317</v>
          </cell>
          <cell r="J6231">
            <v>10892.699999999999</v>
          </cell>
        </row>
        <row r="6232">
          <cell r="B6232">
            <v>9193367</v>
          </cell>
          <cell r="C6232">
            <v>919</v>
          </cell>
          <cell r="D6232" t="str">
            <v>Hertfordshire</v>
          </cell>
          <cell r="E6232">
            <v>3367</v>
          </cell>
          <cell r="F6232" t="str">
            <v>St Thomas of Canterbury Roman Catholic Primary School</v>
          </cell>
          <cell r="G6232" t="str">
            <v>Maintained</v>
          </cell>
          <cell r="H6232" t="str">
            <v>Voluntary aided school</v>
          </cell>
          <cell r="I6232">
            <v>9985</v>
          </cell>
          <cell r="J6232">
            <v>17117.099999999999</v>
          </cell>
        </row>
        <row r="6233">
          <cell r="B6233">
            <v>9193368</v>
          </cell>
          <cell r="C6233">
            <v>919</v>
          </cell>
          <cell r="D6233" t="str">
            <v>Hertfordshire</v>
          </cell>
          <cell r="E6233">
            <v>3368</v>
          </cell>
          <cell r="F6233" t="str">
            <v>Stapleford Primary School</v>
          </cell>
          <cell r="G6233" t="str">
            <v>Maintained</v>
          </cell>
          <cell r="H6233" t="str">
            <v>Voluntary aided school</v>
          </cell>
          <cell r="I6233">
            <v>6873</v>
          </cell>
          <cell r="J6233">
            <v>10448.099999999999</v>
          </cell>
        </row>
        <row r="6234">
          <cell r="B6234">
            <v>9193369</v>
          </cell>
          <cell r="C6234">
            <v>919</v>
          </cell>
          <cell r="D6234" t="str">
            <v>Hertfordshire</v>
          </cell>
          <cell r="E6234">
            <v>3369</v>
          </cell>
          <cell r="F6234" t="str">
            <v>St Nicholas CofE (VA) Primary School and Nursery</v>
          </cell>
          <cell r="G6234" t="str">
            <v>Maintained</v>
          </cell>
          <cell r="H6234" t="str">
            <v>Voluntary aided school</v>
          </cell>
          <cell r="I6234">
            <v>18803</v>
          </cell>
          <cell r="J6234">
            <v>34901.1</v>
          </cell>
        </row>
        <row r="6235">
          <cell r="B6235">
            <v>9193370</v>
          </cell>
          <cell r="C6235">
            <v>919</v>
          </cell>
          <cell r="D6235" t="str">
            <v>Hertfordshire</v>
          </cell>
          <cell r="E6235">
            <v>3370</v>
          </cell>
          <cell r="F6235" t="str">
            <v>Tewin Cowper Church of England Voluntary Aided Primary School</v>
          </cell>
          <cell r="G6235" t="str">
            <v>Maintained</v>
          </cell>
          <cell r="H6235" t="str">
            <v>Voluntary aided school</v>
          </cell>
          <cell r="I6235">
            <v>15432</v>
          </cell>
          <cell r="J6235">
            <v>26009.1</v>
          </cell>
        </row>
        <row r="6236">
          <cell r="B6236">
            <v>9193373</v>
          </cell>
          <cell r="C6236">
            <v>919</v>
          </cell>
          <cell r="D6236" t="str">
            <v>Hertfordshire</v>
          </cell>
          <cell r="E6236">
            <v>3373</v>
          </cell>
          <cell r="F6236" t="str">
            <v>Long Marston VA Church of England Primary School</v>
          </cell>
          <cell r="G6236" t="str">
            <v>Maintained</v>
          </cell>
          <cell r="H6236" t="str">
            <v>Voluntary aided school</v>
          </cell>
          <cell r="I6236">
            <v>8689</v>
          </cell>
          <cell r="J6236">
            <v>12671.099999999999</v>
          </cell>
        </row>
        <row r="6237">
          <cell r="B6237">
            <v>9193376</v>
          </cell>
          <cell r="C6237">
            <v>919</v>
          </cell>
          <cell r="D6237" t="str">
            <v>Hertfordshire</v>
          </cell>
          <cell r="E6237">
            <v>3376</v>
          </cell>
          <cell r="F6237" t="str">
            <v>St John's CofE Primary School</v>
          </cell>
          <cell r="G6237" t="str">
            <v>Maintained</v>
          </cell>
          <cell r="H6237" t="str">
            <v>Voluntary aided school</v>
          </cell>
          <cell r="I6237">
            <v>17118</v>
          </cell>
          <cell r="J6237">
            <v>28676.699999999997</v>
          </cell>
        </row>
        <row r="6238">
          <cell r="B6238">
            <v>9193378</v>
          </cell>
          <cell r="C6238">
            <v>919</v>
          </cell>
          <cell r="D6238" t="str">
            <v>Hertfordshire</v>
          </cell>
          <cell r="E6238">
            <v>3378</v>
          </cell>
          <cell r="F6238" t="str">
            <v>St Michael's Woolmer Green CofE VA Primary School</v>
          </cell>
          <cell r="G6238" t="str">
            <v>Maintained</v>
          </cell>
          <cell r="H6238" t="str">
            <v>Voluntary aided school</v>
          </cell>
          <cell r="I6238">
            <v>15951</v>
          </cell>
          <cell r="J6238">
            <v>27120.6</v>
          </cell>
        </row>
        <row r="6239">
          <cell r="B6239">
            <v>9193379</v>
          </cell>
          <cell r="C6239">
            <v>919</v>
          </cell>
          <cell r="D6239" t="str">
            <v>Hertfordshire</v>
          </cell>
          <cell r="E6239">
            <v>3379</v>
          </cell>
          <cell r="F6239" t="str">
            <v>St Helen's Church of England Primary School</v>
          </cell>
          <cell r="G6239" t="str">
            <v>Maintained</v>
          </cell>
          <cell r="H6239" t="str">
            <v>Voluntary aided school</v>
          </cell>
          <cell r="I6239">
            <v>27232</v>
          </cell>
          <cell r="J6239">
            <v>36679.5</v>
          </cell>
        </row>
        <row r="6240">
          <cell r="B6240">
            <v>9193380</v>
          </cell>
          <cell r="C6240">
            <v>919</v>
          </cell>
          <cell r="D6240" t="str">
            <v>Hertfordshire</v>
          </cell>
          <cell r="E6240">
            <v>3380</v>
          </cell>
          <cell r="F6240" t="str">
            <v>St Bartholomew's Church of England Voluntary Aided Primary School, Wigginton</v>
          </cell>
          <cell r="G6240" t="str">
            <v>Maintained</v>
          </cell>
          <cell r="H6240" t="str">
            <v>Voluntary aided school</v>
          </cell>
          <cell r="I6240">
            <v>9467</v>
          </cell>
          <cell r="J6240">
            <v>17561.699999999997</v>
          </cell>
        </row>
        <row r="6241">
          <cell r="B6241">
            <v>9193382</v>
          </cell>
          <cell r="C6241">
            <v>919</v>
          </cell>
          <cell r="D6241" t="str">
            <v>Hertfordshire</v>
          </cell>
          <cell r="E6241">
            <v>3382</v>
          </cell>
          <cell r="F6241" t="str">
            <v>Our Lady  Catholic Primary School</v>
          </cell>
          <cell r="G6241" t="str">
            <v>Maintained</v>
          </cell>
          <cell r="H6241" t="str">
            <v>Voluntary aided school</v>
          </cell>
          <cell r="I6241">
            <v>20748</v>
          </cell>
          <cell r="J6241">
            <v>33345</v>
          </cell>
        </row>
        <row r="6242">
          <cell r="B6242">
            <v>9193383</v>
          </cell>
          <cell r="C6242">
            <v>919</v>
          </cell>
          <cell r="D6242" t="str">
            <v>Hertfordshire</v>
          </cell>
          <cell r="E6242">
            <v>3383</v>
          </cell>
          <cell r="F6242" t="str">
            <v>St Joseph Catholic Primary School</v>
          </cell>
          <cell r="G6242" t="str">
            <v>Maintained</v>
          </cell>
          <cell r="H6242" t="str">
            <v>Voluntary aided school</v>
          </cell>
          <cell r="I6242">
            <v>17766</v>
          </cell>
          <cell r="J6242">
            <v>32678.1</v>
          </cell>
        </row>
        <row r="6243">
          <cell r="B6243">
            <v>9193384</v>
          </cell>
          <cell r="C6243">
            <v>919</v>
          </cell>
          <cell r="D6243" t="str">
            <v>Hertfordshire</v>
          </cell>
          <cell r="E6243">
            <v>3384</v>
          </cell>
          <cell r="F6243" t="str">
            <v>St Teresa Catholic Primary School</v>
          </cell>
          <cell r="G6243" t="str">
            <v>Maintained</v>
          </cell>
          <cell r="H6243" t="str">
            <v>Voluntary aided school</v>
          </cell>
          <cell r="I6243">
            <v>16469</v>
          </cell>
          <cell r="J6243">
            <v>27342.899999999998</v>
          </cell>
        </row>
        <row r="6244">
          <cell r="B6244">
            <v>9193385</v>
          </cell>
          <cell r="C6244">
            <v>919</v>
          </cell>
          <cell r="D6244" t="str">
            <v>Hertfordshire</v>
          </cell>
          <cell r="E6244">
            <v>3385</v>
          </cell>
          <cell r="F6244" t="str">
            <v>St Andrew's Church of England Voluntary Aided Primary School, Hitchin</v>
          </cell>
          <cell r="G6244" t="str">
            <v>Maintained</v>
          </cell>
          <cell r="H6244" t="str">
            <v>Voluntary aided school</v>
          </cell>
          <cell r="I6244">
            <v>19581</v>
          </cell>
          <cell r="J6244">
            <v>33789.599999999999</v>
          </cell>
        </row>
        <row r="6245">
          <cell r="B6245">
            <v>9193388</v>
          </cell>
          <cell r="C6245">
            <v>919</v>
          </cell>
          <cell r="D6245" t="str">
            <v>Hertfordshire</v>
          </cell>
          <cell r="E6245">
            <v>3388</v>
          </cell>
          <cell r="F6245" t="str">
            <v>St Philip Howard Catholic Primary School</v>
          </cell>
          <cell r="G6245" t="str">
            <v>Maintained</v>
          </cell>
          <cell r="H6245" t="str">
            <v>Voluntary aided school</v>
          </cell>
          <cell r="I6245">
            <v>38125</v>
          </cell>
          <cell r="J6245">
            <v>63800.1</v>
          </cell>
        </row>
        <row r="6246">
          <cell r="B6246">
            <v>9193389</v>
          </cell>
          <cell r="C6246">
            <v>919</v>
          </cell>
          <cell r="D6246" t="str">
            <v>Hertfordshire</v>
          </cell>
          <cell r="E6246">
            <v>3389</v>
          </cell>
          <cell r="F6246" t="str">
            <v>St Adrian Roman Catholic Primary School</v>
          </cell>
          <cell r="G6246" t="str">
            <v>Maintained</v>
          </cell>
          <cell r="H6246" t="str">
            <v>Voluntary aided school</v>
          </cell>
          <cell r="I6246">
            <v>19581</v>
          </cell>
          <cell r="J6246">
            <v>33122.699999999997</v>
          </cell>
        </row>
        <row r="6247">
          <cell r="B6247">
            <v>9193391</v>
          </cell>
          <cell r="C6247">
            <v>919</v>
          </cell>
          <cell r="D6247" t="str">
            <v>Hertfordshire</v>
          </cell>
          <cell r="E6247">
            <v>3391</v>
          </cell>
          <cell r="F6247" t="str">
            <v>Saint Albert the Great Catholic Primary School</v>
          </cell>
          <cell r="G6247" t="str">
            <v>Maintained</v>
          </cell>
          <cell r="H6247" t="str">
            <v>Voluntary aided school</v>
          </cell>
          <cell r="I6247">
            <v>18285</v>
          </cell>
          <cell r="J6247">
            <v>29788.199999999997</v>
          </cell>
        </row>
        <row r="6248">
          <cell r="B6248">
            <v>9193393</v>
          </cell>
          <cell r="C6248">
            <v>919</v>
          </cell>
          <cell r="D6248" t="str">
            <v>Hertfordshire</v>
          </cell>
          <cell r="E6248">
            <v>3393</v>
          </cell>
          <cell r="F6248" t="str">
            <v>All Saints Church of England Primary School and Nursery, Bishop's Stortford</v>
          </cell>
          <cell r="G6248" t="str">
            <v>Maintained</v>
          </cell>
          <cell r="H6248" t="str">
            <v>Voluntary aided school</v>
          </cell>
          <cell r="I6248">
            <v>16210</v>
          </cell>
          <cell r="J6248">
            <v>29788.199999999997</v>
          </cell>
        </row>
        <row r="6249">
          <cell r="B6249">
            <v>9193394</v>
          </cell>
          <cell r="C6249">
            <v>919</v>
          </cell>
          <cell r="D6249" t="str">
            <v>Hertfordshire</v>
          </cell>
          <cell r="E6249">
            <v>3394</v>
          </cell>
          <cell r="F6249" t="str">
            <v>Christ Church CofE (VA) Primary School and Nursery, Ware</v>
          </cell>
          <cell r="G6249" t="str">
            <v>Maintained</v>
          </cell>
          <cell r="H6249" t="str">
            <v>Voluntary aided school</v>
          </cell>
          <cell r="I6249">
            <v>23342</v>
          </cell>
          <cell r="J6249">
            <v>41570.1</v>
          </cell>
        </row>
        <row r="6250">
          <cell r="B6250">
            <v>9193397</v>
          </cell>
          <cell r="C6250">
            <v>919</v>
          </cell>
          <cell r="D6250" t="str">
            <v>Hertfordshire</v>
          </cell>
          <cell r="E6250">
            <v>3397</v>
          </cell>
          <cell r="F6250" t="str">
            <v>St Margaret Clitherow Roman Catholic Primary School</v>
          </cell>
          <cell r="G6250" t="str">
            <v>Maintained</v>
          </cell>
          <cell r="H6250" t="str">
            <v>Voluntary aided school</v>
          </cell>
          <cell r="I6250">
            <v>19452</v>
          </cell>
          <cell r="J6250">
            <v>30899.699999999997</v>
          </cell>
        </row>
        <row r="6251">
          <cell r="B6251">
            <v>9193401</v>
          </cell>
          <cell r="C6251">
            <v>919</v>
          </cell>
          <cell r="D6251" t="str">
            <v>Hertfordshire</v>
          </cell>
          <cell r="E6251">
            <v>3401</v>
          </cell>
          <cell r="F6251" t="str">
            <v>St Dominic Catholic Primary School</v>
          </cell>
          <cell r="G6251" t="str">
            <v>Maintained</v>
          </cell>
          <cell r="H6251" t="str">
            <v>Voluntary aided school</v>
          </cell>
          <cell r="I6251">
            <v>19322</v>
          </cell>
          <cell r="J6251">
            <v>30232.799999999999</v>
          </cell>
        </row>
        <row r="6252">
          <cell r="B6252">
            <v>9193402</v>
          </cell>
          <cell r="C6252">
            <v>919</v>
          </cell>
          <cell r="D6252" t="str">
            <v>Hertfordshire</v>
          </cell>
          <cell r="E6252">
            <v>3402</v>
          </cell>
          <cell r="F6252" t="str">
            <v>St Thomas More Roman Catholic Voluntary Aided Primary School</v>
          </cell>
          <cell r="G6252" t="str">
            <v>Maintained</v>
          </cell>
          <cell r="H6252" t="str">
            <v>Voluntary aided school</v>
          </cell>
          <cell r="I6252">
            <v>16858</v>
          </cell>
          <cell r="J6252">
            <v>26231.399999999998</v>
          </cell>
        </row>
        <row r="6253">
          <cell r="B6253">
            <v>9193403</v>
          </cell>
          <cell r="C6253">
            <v>919</v>
          </cell>
          <cell r="D6253" t="str">
            <v>Hertfordshire</v>
          </cell>
          <cell r="E6253">
            <v>3403</v>
          </cell>
          <cell r="F6253" t="str">
            <v>St John Fisher Roman Catholic Primary School</v>
          </cell>
          <cell r="G6253" t="str">
            <v>Maintained</v>
          </cell>
          <cell r="H6253" t="str">
            <v>Voluntary aided school</v>
          </cell>
          <cell r="I6253">
            <v>12838</v>
          </cell>
          <cell r="J6253">
            <v>15783.3</v>
          </cell>
        </row>
        <row r="6254">
          <cell r="B6254">
            <v>9193404</v>
          </cell>
          <cell r="C6254">
            <v>919</v>
          </cell>
          <cell r="D6254" t="str">
            <v>Hertfordshire</v>
          </cell>
          <cell r="E6254">
            <v>3404</v>
          </cell>
          <cell r="F6254" t="str">
            <v>The Holy Family Catholic Primary School</v>
          </cell>
          <cell r="G6254" t="str">
            <v>Maintained</v>
          </cell>
          <cell r="H6254" t="str">
            <v>Voluntary aided school</v>
          </cell>
          <cell r="I6254">
            <v>15691</v>
          </cell>
          <cell r="J6254">
            <v>21118.5</v>
          </cell>
        </row>
        <row r="6255">
          <cell r="B6255">
            <v>9193408</v>
          </cell>
          <cell r="C6255">
            <v>919</v>
          </cell>
          <cell r="D6255" t="str">
            <v>Hertfordshire</v>
          </cell>
          <cell r="E6255">
            <v>3408</v>
          </cell>
          <cell r="F6255" t="str">
            <v>St Cross Catholic Primary School</v>
          </cell>
          <cell r="G6255" t="str">
            <v>Maintained</v>
          </cell>
          <cell r="H6255" t="str">
            <v>Voluntary aided school</v>
          </cell>
          <cell r="I6255">
            <v>19841</v>
          </cell>
          <cell r="J6255">
            <v>35790.299999999996</v>
          </cell>
        </row>
        <row r="6256">
          <cell r="B6256">
            <v>9193409</v>
          </cell>
          <cell r="C6256">
            <v>919</v>
          </cell>
          <cell r="D6256" t="str">
            <v>Hertfordshire</v>
          </cell>
          <cell r="E6256">
            <v>3409</v>
          </cell>
          <cell r="F6256" t="str">
            <v>St Rose's Catholic Infants School</v>
          </cell>
          <cell r="G6256" t="str">
            <v>Maintained</v>
          </cell>
          <cell r="H6256" t="str">
            <v>Voluntary aided school</v>
          </cell>
          <cell r="I6256">
            <v>39033</v>
          </cell>
          <cell r="J6256">
            <v>68023.799999999988</v>
          </cell>
        </row>
        <row r="6257">
          <cell r="B6257">
            <v>9193415</v>
          </cell>
          <cell r="C6257">
            <v>919</v>
          </cell>
          <cell r="D6257" t="str">
            <v>Hertfordshire</v>
          </cell>
          <cell r="E6257">
            <v>3415</v>
          </cell>
          <cell r="F6257" t="str">
            <v>Sacred Heart Catholic Primary School and Nursery</v>
          </cell>
          <cell r="G6257" t="str">
            <v>Maintained</v>
          </cell>
          <cell r="H6257" t="str">
            <v>Voluntary aided school</v>
          </cell>
          <cell r="I6257">
            <v>31382</v>
          </cell>
          <cell r="J6257">
            <v>54908.1</v>
          </cell>
        </row>
        <row r="6258">
          <cell r="B6258">
            <v>9193416</v>
          </cell>
          <cell r="C6258">
            <v>919</v>
          </cell>
          <cell r="D6258" t="str">
            <v>Hertfordshire</v>
          </cell>
          <cell r="E6258">
            <v>3416</v>
          </cell>
          <cell r="F6258" t="str">
            <v>Saint Bernadette Catholic Primary School</v>
          </cell>
          <cell r="G6258" t="str">
            <v>Maintained</v>
          </cell>
          <cell r="H6258" t="str">
            <v>Voluntary aided school</v>
          </cell>
          <cell r="I6258">
            <v>19322</v>
          </cell>
          <cell r="J6258">
            <v>30232.799999999999</v>
          </cell>
        </row>
        <row r="6259">
          <cell r="B6259">
            <v>9193419</v>
          </cell>
          <cell r="C6259">
            <v>919</v>
          </cell>
          <cell r="D6259" t="str">
            <v>Hertfordshire</v>
          </cell>
          <cell r="E6259">
            <v>3419</v>
          </cell>
          <cell r="F6259" t="str">
            <v>Welwyn St Mary's Church of England Voluntary Aided Primary School</v>
          </cell>
          <cell r="G6259" t="str">
            <v>Maintained</v>
          </cell>
          <cell r="H6259" t="str">
            <v>Voluntary aided school</v>
          </cell>
          <cell r="I6259">
            <v>42145</v>
          </cell>
          <cell r="J6259">
            <v>72025.2</v>
          </cell>
        </row>
        <row r="6260">
          <cell r="B6260">
            <v>9193421</v>
          </cell>
          <cell r="C6260">
            <v>919</v>
          </cell>
          <cell r="D6260" t="str">
            <v>Hertfordshire</v>
          </cell>
          <cell r="E6260">
            <v>3421</v>
          </cell>
          <cell r="F6260" t="str">
            <v>St Alban &amp; St Stephen Catholic Primary School &amp; Nursery</v>
          </cell>
          <cell r="G6260" t="str">
            <v>Maintained</v>
          </cell>
          <cell r="H6260" t="str">
            <v>Voluntary aided school</v>
          </cell>
          <cell r="I6260">
            <v>43442</v>
          </cell>
          <cell r="J6260">
            <v>74915.099999999991</v>
          </cell>
        </row>
        <row r="6261">
          <cell r="B6261">
            <v>9193423</v>
          </cell>
          <cell r="C6261">
            <v>919</v>
          </cell>
          <cell r="D6261" t="str">
            <v>Hertfordshire</v>
          </cell>
          <cell r="E6261">
            <v>3423</v>
          </cell>
          <cell r="F6261" t="str">
            <v>St Paul's Catholic Primary School</v>
          </cell>
          <cell r="G6261" t="str">
            <v>Maintained</v>
          </cell>
          <cell r="H6261" t="str">
            <v>Voluntary aided school</v>
          </cell>
          <cell r="I6261">
            <v>13876</v>
          </cell>
          <cell r="J6261">
            <v>21118.5</v>
          </cell>
        </row>
        <row r="6262">
          <cell r="B6262">
            <v>9193424</v>
          </cell>
          <cell r="C6262">
            <v>919</v>
          </cell>
          <cell r="D6262" t="str">
            <v>Hertfordshire</v>
          </cell>
          <cell r="E6262">
            <v>3424</v>
          </cell>
          <cell r="F6262" t="str">
            <v>Sacred Heart Catholic Primary School</v>
          </cell>
          <cell r="G6262" t="str">
            <v>Maintained</v>
          </cell>
          <cell r="H6262" t="str">
            <v>Voluntary aided school</v>
          </cell>
          <cell r="I6262">
            <v>17636</v>
          </cell>
          <cell r="J6262">
            <v>24230.699999999997</v>
          </cell>
        </row>
        <row r="6263">
          <cell r="B6263">
            <v>9193428</v>
          </cell>
          <cell r="C6263">
            <v>919</v>
          </cell>
          <cell r="D6263" t="str">
            <v>Hertfordshire</v>
          </cell>
          <cell r="E6263">
            <v>3428</v>
          </cell>
          <cell r="F6263" t="str">
            <v>St Anthony's Catholic Primary School</v>
          </cell>
          <cell r="G6263" t="str">
            <v>Maintained</v>
          </cell>
          <cell r="H6263" t="str">
            <v>Voluntary aided school</v>
          </cell>
          <cell r="I6263">
            <v>39422</v>
          </cell>
          <cell r="J6263">
            <v>63355.499999999993</v>
          </cell>
        </row>
        <row r="6264">
          <cell r="B6264">
            <v>9193975</v>
          </cell>
          <cell r="C6264">
            <v>919</v>
          </cell>
          <cell r="D6264" t="str">
            <v>Hertfordshire</v>
          </cell>
          <cell r="E6264">
            <v>3975</v>
          </cell>
          <cell r="F6264" t="str">
            <v>Pope Paul Catholic Primary School</v>
          </cell>
          <cell r="G6264" t="str">
            <v>Maintained</v>
          </cell>
          <cell r="H6264" t="str">
            <v>Voluntary aided school</v>
          </cell>
          <cell r="I6264">
            <v>19192</v>
          </cell>
          <cell r="J6264">
            <v>32900.399999999994</v>
          </cell>
        </row>
        <row r="6265">
          <cell r="B6265">
            <v>9193976</v>
          </cell>
          <cell r="C6265">
            <v>919</v>
          </cell>
          <cell r="D6265" t="str">
            <v>Hertfordshire</v>
          </cell>
          <cell r="E6265">
            <v>3976</v>
          </cell>
          <cell r="F6265" t="str">
            <v>St Mary's Church of England Primary School</v>
          </cell>
          <cell r="G6265" t="str">
            <v>Maintained</v>
          </cell>
          <cell r="H6265" t="str">
            <v>Voluntary aided school</v>
          </cell>
          <cell r="I6265">
            <v>8689</v>
          </cell>
          <cell r="J6265">
            <v>14004.9</v>
          </cell>
        </row>
        <row r="6266">
          <cell r="B6266">
            <v>9193977</v>
          </cell>
          <cell r="C6266">
            <v>919</v>
          </cell>
          <cell r="D6266" t="str">
            <v>Hertfordshire</v>
          </cell>
          <cell r="E6266">
            <v>3977</v>
          </cell>
          <cell r="F6266" t="str">
            <v>Saint Vincent de Paul Catholic Primary School</v>
          </cell>
          <cell r="G6266" t="str">
            <v>Maintained</v>
          </cell>
          <cell r="H6266" t="str">
            <v>Voluntary aided school</v>
          </cell>
          <cell r="I6266">
            <v>39940</v>
          </cell>
          <cell r="J6266">
            <v>63800.1</v>
          </cell>
        </row>
        <row r="6267">
          <cell r="B6267">
            <v>9194144</v>
          </cell>
          <cell r="C6267">
            <v>919</v>
          </cell>
          <cell r="D6267" t="str">
            <v>Hertfordshire</v>
          </cell>
          <cell r="E6267">
            <v>4144</v>
          </cell>
          <cell r="F6267" t="str">
            <v>Bridgewater Primary School</v>
          </cell>
          <cell r="G6267" t="str">
            <v>Maintained</v>
          </cell>
          <cell r="H6267" t="str">
            <v>Community school</v>
          </cell>
          <cell r="I6267">
            <v>42664</v>
          </cell>
          <cell r="J6267">
            <v>73136.7</v>
          </cell>
        </row>
        <row r="6268">
          <cell r="B6268">
            <v>9195202</v>
          </cell>
          <cell r="C6268">
            <v>919</v>
          </cell>
          <cell r="D6268" t="str">
            <v>Hertfordshire</v>
          </cell>
          <cell r="E6268">
            <v>5202</v>
          </cell>
          <cell r="F6268" t="str">
            <v>Parkside Community Primary School</v>
          </cell>
          <cell r="G6268" t="str">
            <v>Maintained</v>
          </cell>
          <cell r="H6268" t="str">
            <v>Foundation school</v>
          </cell>
          <cell r="I6268">
            <v>14265</v>
          </cell>
          <cell r="J6268">
            <v>27565.199999999997</v>
          </cell>
        </row>
        <row r="6269">
          <cell r="B6269">
            <v>9195203</v>
          </cell>
          <cell r="C6269">
            <v>919</v>
          </cell>
          <cell r="D6269" t="str">
            <v>Hertfordshire</v>
          </cell>
          <cell r="E6269">
            <v>5203</v>
          </cell>
          <cell r="F6269" t="str">
            <v>Hertingfordbury Cowper Primary School</v>
          </cell>
          <cell r="G6269" t="str">
            <v>Maintained</v>
          </cell>
          <cell r="H6269" t="str">
            <v>Voluntary aided school</v>
          </cell>
          <cell r="I6269">
            <v>20619</v>
          </cell>
          <cell r="J6269">
            <v>33345</v>
          </cell>
        </row>
        <row r="6270">
          <cell r="B6270">
            <v>9195204</v>
          </cell>
          <cell r="C6270">
            <v>919</v>
          </cell>
          <cell r="D6270" t="str">
            <v>Hertfordshire</v>
          </cell>
          <cell r="E6270">
            <v>5204</v>
          </cell>
          <cell r="F6270" t="str">
            <v>St Giles' CofE Primary School</v>
          </cell>
          <cell r="G6270" t="str">
            <v>Maintained</v>
          </cell>
          <cell r="H6270" t="str">
            <v>Voluntary aided school</v>
          </cell>
          <cell r="I6270">
            <v>8300</v>
          </cell>
          <cell r="J6270">
            <v>11115</v>
          </cell>
        </row>
        <row r="6271">
          <cell r="B6271">
            <v>9195205</v>
          </cell>
          <cell r="C6271">
            <v>919</v>
          </cell>
          <cell r="D6271" t="str">
            <v>Hertfordshire</v>
          </cell>
          <cell r="E6271">
            <v>5205</v>
          </cell>
          <cell r="F6271" t="str">
            <v>Cuffley School</v>
          </cell>
          <cell r="G6271" t="str">
            <v>Maintained</v>
          </cell>
          <cell r="H6271" t="str">
            <v>Foundation school</v>
          </cell>
          <cell r="I6271">
            <v>39292</v>
          </cell>
          <cell r="J6271">
            <v>66023.099999999991</v>
          </cell>
        </row>
        <row r="6272">
          <cell r="B6272">
            <v>9195207</v>
          </cell>
          <cell r="C6272">
            <v>919</v>
          </cell>
          <cell r="D6272" t="str">
            <v>Hertfordshire</v>
          </cell>
          <cell r="E6272">
            <v>5207</v>
          </cell>
          <cell r="F6272" t="str">
            <v>Little Heath Primary School</v>
          </cell>
          <cell r="G6272" t="str">
            <v>Maintained</v>
          </cell>
          <cell r="H6272" t="str">
            <v>Foundation school</v>
          </cell>
          <cell r="I6272">
            <v>19581</v>
          </cell>
          <cell r="J6272">
            <v>32678.1</v>
          </cell>
        </row>
        <row r="6273">
          <cell r="B6273">
            <v>9195209</v>
          </cell>
          <cell r="C6273">
            <v>919</v>
          </cell>
          <cell r="D6273" t="str">
            <v>Hertfordshire</v>
          </cell>
          <cell r="E6273">
            <v>5209</v>
          </cell>
          <cell r="F6273" t="str">
            <v>Northaw Church of England Primary School</v>
          </cell>
          <cell r="G6273" t="str">
            <v>Maintained</v>
          </cell>
          <cell r="H6273" t="str">
            <v>Voluntary aided school</v>
          </cell>
          <cell r="I6273">
            <v>8818</v>
          </cell>
          <cell r="J6273">
            <v>13337.999999999998</v>
          </cell>
        </row>
        <row r="6274">
          <cell r="B6274">
            <v>9195210</v>
          </cell>
          <cell r="C6274">
            <v>919</v>
          </cell>
          <cell r="D6274" t="str">
            <v>Hertfordshire</v>
          </cell>
          <cell r="E6274">
            <v>5210</v>
          </cell>
          <cell r="F6274" t="str">
            <v>Brookmans Park Primary School</v>
          </cell>
          <cell r="G6274" t="str">
            <v>Maintained</v>
          </cell>
          <cell r="H6274" t="str">
            <v>Foundation school</v>
          </cell>
          <cell r="I6274">
            <v>30344</v>
          </cell>
          <cell r="J6274">
            <v>52462.799999999996</v>
          </cell>
        </row>
        <row r="6275">
          <cell r="B6275">
            <v>9197011</v>
          </cell>
          <cell r="C6275">
            <v>919</v>
          </cell>
          <cell r="D6275" t="str">
            <v>Hertfordshire</v>
          </cell>
          <cell r="E6275">
            <v>7011</v>
          </cell>
          <cell r="F6275" t="str">
            <v>Colnbrook School</v>
          </cell>
          <cell r="G6275" t="str">
            <v>Maintained</v>
          </cell>
          <cell r="H6275" t="str">
            <v>Community special school</v>
          </cell>
          <cell r="I6275">
            <v>5836</v>
          </cell>
          <cell r="J6275">
            <v>9558.9</v>
          </cell>
        </row>
        <row r="6276">
          <cell r="B6276">
            <v>9197013</v>
          </cell>
          <cell r="C6276">
            <v>919</v>
          </cell>
          <cell r="D6276" t="str">
            <v>Hertfordshire</v>
          </cell>
          <cell r="E6276">
            <v>7013</v>
          </cell>
          <cell r="F6276" t="str">
            <v>The Collett School</v>
          </cell>
          <cell r="G6276" t="str">
            <v>Maintained</v>
          </cell>
          <cell r="H6276" t="str">
            <v>Community special school</v>
          </cell>
          <cell r="I6276">
            <v>2983</v>
          </cell>
          <cell r="J6276">
            <v>4446</v>
          </cell>
        </row>
        <row r="6277">
          <cell r="B6277">
            <v>9197019</v>
          </cell>
          <cell r="C6277">
            <v>919</v>
          </cell>
          <cell r="D6277" t="str">
            <v>Hertfordshire</v>
          </cell>
          <cell r="E6277">
            <v>7019</v>
          </cell>
          <cell r="F6277" t="str">
            <v>Middleton School</v>
          </cell>
          <cell r="G6277" t="str">
            <v>Maintained</v>
          </cell>
          <cell r="H6277" t="str">
            <v>Community special school</v>
          </cell>
          <cell r="I6277">
            <v>4928</v>
          </cell>
          <cell r="J6277">
            <v>6446.7</v>
          </cell>
        </row>
        <row r="6278">
          <cell r="B6278">
            <v>9197022</v>
          </cell>
          <cell r="C6278">
            <v>919</v>
          </cell>
          <cell r="D6278" t="str">
            <v>Hertfordshire</v>
          </cell>
          <cell r="E6278">
            <v>7022</v>
          </cell>
          <cell r="F6278" t="str">
            <v>Lonsdale School</v>
          </cell>
          <cell r="G6278" t="str">
            <v>Maintained</v>
          </cell>
          <cell r="H6278" t="str">
            <v>Community special school</v>
          </cell>
          <cell r="I6278">
            <v>2205</v>
          </cell>
          <cell r="J6278">
            <v>5335.2</v>
          </cell>
        </row>
        <row r="6279">
          <cell r="B6279">
            <v>9197023</v>
          </cell>
          <cell r="C6279">
            <v>919</v>
          </cell>
          <cell r="D6279" t="str">
            <v>Hertfordshire</v>
          </cell>
          <cell r="E6279">
            <v>7023</v>
          </cell>
          <cell r="F6279" t="str">
            <v>Lakeside School</v>
          </cell>
          <cell r="G6279" t="str">
            <v>Maintained</v>
          </cell>
          <cell r="H6279" t="str">
            <v>Community special school</v>
          </cell>
          <cell r="I6279">
            <v>2335</v>
          </cell>
          <cell r="J6279">
            <v>2445.2999999999997</v>
          </cell>
        </row>
        <row r="6280">
          <cell r="B6280">
            <v>9197024</v>
          </cell>
          <cell r="C6280">
            <v>919</v>
          </cell>
          <cell r="D6280" t="str">
            <v>Hertfordshire</v>
          </cell>
          <cell r="E6280">
            <v>7024</v>
          </cell>
          <cell r="F6280" t="str">
            <v>Breakspeare School</v>
          </cell>
          <cell r="G6280" t="str">
            <v>Maintained</v>
          </cell>
          <cell r="H6280" t="str">
            <v>Community special school</v>
          </cell>
          <cell r="I6280">
            <v>1816</v>
          </cell>
          <cell r="J6280">
            <v>3112.2</v>
          </cell>
        </row>
        <row r="6281">
          <cell r="B6281">
            <v>9197025</v>
          </cell>
          <cell r="C6281">
            <v>919</v>
          </cell>
          <cell r="D6281" t="str">
            <v>Hertfordshire</v>
          </cell>
          <cell r="E6281">
            <v>7025</v>
          </cell>
          <cell r="F6281" t="str">
            <v>Woodfield School</v>
          </cell>
          <cell r="G6281" t="str">
            <v>Maintained</v>
          </cell>
          <cell r="H6281" t="str">
            <v>Community special school</v>
          </cell>
          <cell r="I6281">
            <v>4020</v>
          </cell>
          <cell r="J6281">
            <v>5335.2</v>
          </cell>
        </row>
        <row r="6282">
          <cell r="B6282">
            <v>9197026</v>
          </cell>
          <cell r="C6282">
            <v>919</v>
          </cell>
          <cell r="D6282" t="str">
            <v>Hertfordshire</v>
          </cell>
          <cell r="E6282">
            <v>7026</v>
          </cell>
          <cell r="F6282" t="str">
            <v>Watling View School</v>
          </cell>
          <cell r="G6282" t="str">
            <v>Maintained</v>
          </cell>
          <cell r="H6282" t="str">
            <v>Community special school</v>
          </cell>
          <cell r="I6282">
            <v>3761</v>
          </cell>
          <cell r="J6282">
            <v>5335.2</v>
          </cell>
        </row>
        <row r="6283">
          <cell r="B6283">
            <v>9197028</v>
          </cell>
          <cell r="C6283">
            <v>919</v>
          </cell>
          <cell r="D6283" t="str">
            <v>Hertfordshire</v>
          </cell>
          <cell r="E6283">
            <v>7028</v>
          </cell>
          <cell r="F6283" t="str">
            <v>Amwell View School</v>
          </cell>
          <cell r="G6283" t="str">
            <v>Maintained</v>
          </cell>
          <cell r="H6283" t="str">
            <v>Community special school</v>
          </cell>
          <cell r="I6283">
            <v>5966</v>
          </cell>
          <cell r="J6283">
            <v>9114.2999999999993</v>
          </cell>
        </row>
        <row r="6284">
          <cell r="B6284">
            <v>9197032</v>
          </cell>
          <cell r="C6284">
            <v>919</v>
          </cell>
          <cell r="D6284" t="str">
            <v>Hertfordshire</v>
          </cell>
          <cell r="E6284">
            <v>7032</v>
          </cell>
          <cell r="F6284" t="str">
            <v>Heathlands School</v>
          </cell>
          <cell r="G6284" t="str">
            <v>Maintained</v>
          </cell>
          <cell r="H6284" t="str">
            <v>Community special school</v>
          </cell>
          <cell r="I6284">
            <v>2853</v>
          </cell>
          <cell r="J6284">
            <v>5557.5</v>
          </cell>
        </row>
        <row r="6285">
          <cell r="B6285">
            <v>9197042</v>
          </cell>
          <cell r="C6285">
            <v>919</v>
          </cell>
          <cell r="D6285" t="str">
            <v>Hertfordshire</v>
          </cell>
          <cell r="E6285">
            <v>7042</v>
          </cell>
          <cell r="F6285" t="str">
            <v>Greenside School</v>
          </cell>
          <cell r="G6285" t="str">
            <v>Maintained</v>
          </cell>
          <cell r="H6285" t="str">
            <v>Community special school</v>
          </cell>
          <cell r="I6285">
            <v>3113</v>
          </cell>
          <cell r="J6285">
            <v>8002.7999999999993</v>
          </cell>
        </row>
        <row r="6286">
          <cell r="B6286">
            <v>9197043</v>
          </cell>
          <cell r="C6286">
            <v>919</v>
          </cell>
          <cell r="D6286" t="str">
            <v>Hertfordshire</v>
          </cell>
          <cell r="E6286">
            <v>7043</v>
          </cell>
          <cell r="F6286" t="str">
            <v>Meadow Wood School</v>
          </cell>
          <cell r="G6286" t="str">
            <v>Maintained</v>
          </cell>
          <cell r="H6286" t="str">
            <v>Community special school</v>
          </cell>
          <cell r="I6286">
            <v>2335</v>
          </cell>
          <cell r="J6286">
            <v>2667.6</v>
          </cell>
        </row>
        <row r="6287">
          <cell r="B6287">
            <v>8101000</v>
          </cell>
          <cell r="C6287">
            <v>810</v>
          </cell>
          <cell r="D6287" t="str">
            <v>Kingston upon Hull, City of</v>
          </cell>
          <cell r="E6287">
            <v>1000</v>
          </cell>
          <cell r="F6287" t="str">
            <v>McMillan Nursery School</v>
          </cell>
          <cell r="G6287" t="str">
            <v>Maintained</v>
          </cell>
          <cell r="H6287" t="str">
            <v>Local authority nursery school</v>
          </cell>
          <cell r="I6287">
            <v>0</v>
          </cell>
          <cell r="J6287">
            <v>0</v>
          </cell>
        </row>
        <row r="6288">
          <cell r="B6288">
            <v>8132100</v>
          </cell>
          <cell r="C6288">
            <v>813</v>
          </cell>
          <cell r="D6288" t="str">
            <v>North Lincolnshire</v>
          </cell>
          <cell r="E6288">
            <v>2100</v>
          </cell>
          <cell r="F6288" t="str">
            <v>Alkborough Primary School</v>
          </cell>
          <cell r="G6288" t="str">
            <v>Maintained</v>
          </cell>
          <cell r="H6288" t="str">
            <v>Community school</v>
          </cell>
          <cell r="I6288">
            <v>5577</v>
          </cell>
          <cell r="J6288">
            <v>10448.099999999999</v>
          </cell>
        </row>
        <row r="6289">
          <cell r="B6289">
            <v>8132101</v>
          </cell>
          <cell r="C6289">
            <v>813</v>
          </cell>
          <cell r="D6289" t="str">
            <v>North Lincolnshire</v>
          </cell>
          <cell r="E6289">
            <v>2101</v>
          </cell>
          <cell r="F6289" t="str">
            <v>Althorpe and Keadby Primary School</v>
          </cell>
          <cell r="G6289" t="str">
            <v>Maintained</v>
          </cell>
          <cell r="H6289" t="str">
            <v>Community school</v>
          </cell>
          <cell r="I6289">
            <v>15043</v>
          </cell>
          <cell r="J6289">
            <v>20451.599999999999</v>
          </cell>
        </row>
        <row r="6290">
          <cell r="B6290">
            <v>8132106</v>
          </cell>
          <cell r="C6290">
            <v>813</v>
          </cell>
          <cell r="D6290" t="str">
            <v>North Lincolnshire</v>
          </cell>
          <cell r="E6290">
            <v>2106</v>
          </cell>
          <cell r="F6290" t="str">
            <v>Brigg Primary School</v>
          </cell>
          <cell r="G6290" t="str">
            <v>Maintained</v>
          </cell>
          <cell r="H6290" t="str">
            <v>Community school</v>
          </cell>
          <cell r="I6290">
            <v>21656</v>
          </cell>
          <cell r="J6290">
            <v>32011.199999999997</v>
          </cell>
        </row>
        <row r="6291">
          <cell r="B6291">
            <v>8132107</v>
          </cell>
          <cell r="C6291">
            <v>813</v>
          </cell>
          <cell r="D6291" t="str">
            <v>North Lincolnshire</v>
          </cell>
          <cell r="E6291">
            <v>2107</v>
          </cell>
          <cell r="F6291" t="str">
            <v>Broughton Primary School</v>
          </cell>
          <cell r="G6291" t="str">
            <v>Maintained</v>
          </cell>
          <cell r="H6291" t="str">
            <v>Community school</v>
          </cell>
          <cell r="I6291">
            <v>31901</v>
          </cell>
          <cell r="J6291">
            <v>49572.899999999994</v>
          </cell>
        </row>
        <row r="6292">
          <cell r="B6292">
            <v>8132108</v>
          </cell>
          <cell r="C6292">
            <v>813</v>
          </cell>
          <cell r="D6292" t="str">
            <v>North Lincolnshire</v>
          </cell>
          <cell r="E6292">
            <v>2108</v>
          </cell>
          <cell r="F6292" t="str">
            <v>Burton-upon-Stather Primary School</v>
          </cell>
          <cell r="G6292" t="str">
            <v>Maintained</v>
          </cell>
          <cell r="H6292" t="str">
            <v>Community school</v>
          </cell>
          <cell r="I6292">
            <v>15432</v>
          </cell>
          <cell r="J6292">
            <v>26898.3</v>
          </cell>
        </row>
        <row r="6293">
          <cell r="B6293">
            <v>8122113</v>
          </cell>
          <cell r="C6293">
            <v>812</v>
          </cell>
          <cell r="D6293" t="str">
            <v>North East Lincolnshire</v>
          </cell>
          <cell r="E6293">
            <v>2113</v>
          </cell>
          <cell r="F6293" t="str">
            <v>Queen Mary Avenue Infant School</v>
          </cell>
          <cell r="G6293" t="str">
            <v>Maintained</v>
          </cell>
          <cell r="H6293" t="str">
            <v>Community school</v>
          </cell>
          <cell r="I6293">
            <v>24120</v>
          </cell>
          <cell r="J6293">
            <v>33122.699999999997</v>
          </cell>
        </row>
        <row r="6294">
          <cell r="B6294">
            <v>8132116</v>
          </cell>
          <cell r="C6294">
            <v>813</v>
          </cell>
          <cell r="D6294" t="str">
            <v>North Lincolnshire</v>
          </cell>
          <cell r="E6294">
            <v>2116</v>
          </cell>
          <cell r="F6294" t="str">
            <v>East Halton Primary School</v>
          </cell>
          <cell r="G6294" t="str">
            <v>Maintained</v>
          </cell>
          <cell r="H6294" t="str">
            <v>Community school</v>
          </cell>
          <cell r="I6294">
            <v>2335</v>
          </cell>
          <cell r="J6294">
            <v>4890.5999999999995</v>
          </cell>
        </row>
        <row r="6295">
          <cell r="B6295">
            <v>8132118</v>
          </cell>
          <cell r="C6295">
            <v>813</v>
          </cell>
          <cell r="D6295" t="str">
            <v>North Lincolnshire</v>
          </cell>
          <cell r="E6295">
            <v>2118</v>
          </cell>
          <cell r="F6295" t="str">
            <v>Goxhill Primary School</v>
          </cell>
          <cell r="G6295" t="str">
            <v>Maintained</v>
          </cell>
          <cell r="H6295" t="str">
            <v>Community school</v>
          </cell>
          <cell r="I6295">
            <v>19841</v>
          </cell>
          <cell r="J6295">
            <v>29565.899999999998</v>
          </cell>
        </row>
        <row r="6296">
          <cell r="B6296">
            <v>8132121</v>
          </cell>
          <cell r="C6296">
            <v>813</v>
          </cell>
          <cell r="D6296" t="str">
            <v>North Lincolnshire</v>
          </cell>
          <cell r="E6296">
            <v>2121</v>
          </cell>
          <cell r="F6296" t="str">
            <v>Kirton Lindsey Primary School</v>
          </cell>
          <cell r="G6296" t="str">
            <v>Maintained</v>
          </cell>
          <cell r="H6296" t="str">
            <v>Community school</v>
          </cell>
          <cell r="I6296">
            <v>20489</v>
          </cell>
          <cell r="J6296">
            <v>32233.499999999996</v>
          </cell>
        </row>
        <row r="6297">
          <cell r="B6297">
            <v>8132122</v>
          </cell>
          <cell r="C6297">
            <v>813</v>
          </cell>
          <cell r="D6297" t="str">
            <v>North Lincolnshire</v>
          </cell>
          <cell r="E6297">
            <v>2122</v>
          </cell>
          <cell r="F6297" t="str">
            <v>Luddington &amp; Garthorpe Primary</v>
          </cell>
          <cell r="G6297" t="str">
            <v>Maintained</v>
          </cell>
          <cell r="H6297" t="str">
            <v>Community school</v>
          </cell>
          <cell r="I6297">
            <v>5187</v>
          </cell>
          <cell r="J6297">
            <v>6446.7</v>
          </cell>
        </row>
        <row r="6298">
          <cell r="B6298">
            <v>8132123</v>
          </cell>
          <cell r="C6298">
            <v>813</v>
          </cell>
          <cell r="D6298" t="str">
            <v>North Lincolnshire</v>
          </cell>
          <cell r="E6298">
            <v>2123</v>
          </cell>
          <cell r="F6298" t="str">
            <v>Messingham Primary School</v>
          </cell>
          <cell r="G6298" t="str">
            <v>Maintained</v>
          </cell>
          <cell r="H6298" t="str">
            <v>Community school</v>
          </cell>
          <cell r="I6298">
            <v>28140</v>
          </cell>
          <cell r="J6298">
            <v>44237.7</v>
          </cell>
        </row>
        <row r="6299">
          <cell r="B6299">
            <v>8132125</v>
          </cell>
          <cell r="C6299">
            <v>813</v>
          </cell>
          <cell r="D6299" t="str">
            <v>North Lincolnshire</v>
          </cell>
          <cell r="E6299">
            <v>2125</v>
          </cell>
          <cell r="F6299" t="str">
            <v>Killingholme Primary School</v>
          </cell>
          <cell r="G6299" t="str">
            <v>Maintained</v>
          </cell>
          <cell r="H6299" t="str">
            <v>Community school</v>
          </cell>
          <cell r="I6299">
            <v>6484</v>
          </cell>
          <cell r="J6299">
            <v>8002.7999999999993</v>
          </cell>
        </row>
        <row r="6300">
          <cell r="B6300">
            <v>8132130</v>
          </cell>
          <cell r="C6300">
            <v>813</v>
          </cell>
          <cell r="D6300" t="str">
            <v>North Lincolnshire</v>
          </cell>
          <cell r="E6300">
            <v>2130</v>
          </cell>
          <cell r="F6300" t="str">
            <v>Bushfield Road Infant School</v>
          </cell>
          <cell r="G6300" t="str">
            <v>Maintained</v>
          </cell>
          <cell r="H6300" t="str">
            <v>Community school</v>
          </cell>
          <cell r="I6300">
            <v>31512</v>
          </cell>
          <cell r="J6300">
            <v>48683.7</v>
          </cell>
        </row>
        <row r="6301">
          <cell r="B6301">
            <v>8132133</v>
          </cell>
          <cell r="C6301">
            <v>813</v>
          </cell>
          <cell r="D6301" t="str">
            <v>North Lincolnshire</v>
          </cell>
          <cell r="E6301">
            <v>2133</v>
          </cell>
          <cell r="F6301" t="str">
            <v>Frodingham Infant School</v>
          </cell>
          <cell r="G6301" t="str">
            <v>Maintained</v>
          </cell>
          <cell r="H6301" t="str">
            <v>Community school</v>
          </cell>
          <cell r="I6301">
            <v>24379</v>
          </cell>
          <cell r="J6301">
            <v>36901.799999999996</v>
          </cell>
        </row>
        <row r="6302">
          <cell r="B6302">
            <v>8132138</v>
          </cell>
          <cell r="C6302">
            <v>813</v>
          </cell>
          <cell r="D6302" t="str">
            <v>North Lincolnshire</v>
          </cell>
          <cell r="E6302">
            <v>2138</v>
          </cell>
          <cell r="F6302" t="str">
            <v>South Ferriby Primary School</v>
          </cell>
          <cell r="G6302" t="str">
            <v>Maintained</v>
          </cell>
          <cell r="H6302" t="str">
            <v>Community school</v>
          </cell>
          <cell r="I6302">
            <v>7781</v>
          </cell>
          <cell r="J6302">
            <v>13560.3</v>
          </cell>
        </row>
        <row r="6303">
          <cell r="B6303">
            <v>8132140</v>
          </cell>
          <cell r="C6303">
            <v>813</v>
          </cell>
          <cell r="D6303" t="str">
            <v>North Lincolnshire</v>
          </cell>
          <cell r="E6303">
            <v>2140</v>
          </cell>
          <cell r="F6303" t="str">
            <v>Winteringham Primary School</v>
          </cell>
          <cell r="G6303" t="str">
            <v>Maintained</v>
          </cell>
          <cell r="H6303" t="str">
            <v>Community school</v>
          </cell>
          <cell r="I6303">
            <v>6873</v>
          </cell>
          <cell r="J6303">
            <v>13560.3</v>
          </cell>
        </row>
        <row r="6304">
          <cell r="B6304">
            <v>8132143</v>
          </cell>
          <cell r="C6304">
            <v>813</v>
          </cell>
          <cell r="D6304" t="str">
            <v>North Lincolnshire</v>
          </cell>
          <cell r="E6304">
            <v>2143</v>
          </cell>
          <cell r="F6304" t="str">
            <v>Priory Lane Community School</v>
          </cell>
          <cell r="G6304" t="str">
            <v>Maintained</v>
          </cell>
          <cell r="H6304" t="str">
            <v>Community school</v>
          </cell>
          <cell r="I6304">
            <v>23731</v>
          </cell>
          <cell r="J6304">
            <v>36901.799999999996</v>
          </cell>
        </row>
        <row r="6305">
          <cell r="B6305">
            <v>8132155</v>
          </cell>
          <cell r="C6305">
            <v>813</v>
          </cell>
          <cell r="D6305" t="str">
            <v>North Lincolnshire</v>
          </cell>
          <cell r="E6305">
            <v>2155</v>
          </cell>
          <cell r="F6305" t="str">
            <v>Enderby Road Infant School</v>
          </cell>
          <cell r="G6305" t="str">
            <v>Maintained</v>
          </cell>
          <cell r="H6305" t="str">
            <v>Community school</v>
          </cell>
          <cell r="I6305">
            <v>17118</v>
          </cell>
          <cell r="J6305">
            <v>23563.8</v>
          </cell>
        </row>
        <row r="6306">
          <cell r="B6306">
            <v>8132173</v>
          </cell>
          <cell r="C6306">
            <v>813</v>
          </cell>
          <cell r="D6306" t="str">
            <v>North Lincolnshire</v>
          </cell>
          <cell r="E6306">
            <v>2173</v>
          </cell>
          <cell r="F6306" t="str">
            <v>Bottesford Infant School</v>
          </cell>
          <cell r="G6306" t="str">
            <v>Maintained</v>
          </cell>
          <cell r="H6306" t="str">
            <v>Community school</v>
          </cell>
          <cell r="I6306">
            <v>50963</v>
          </cell>
          <cell r="J6306">
            <v>81584.099999999991</v>
          </cell>
        </row>
        <row r="6307">
          <cell r="B6307">
            <v>8132174</v>
          </cell>
          <cell r="C6307">
            <v>813</v>
          </cell>
          <cell r="D6307" t="str">
            <v>North Lincolnshire</v>
          </cell>
          <cell r="E6307">
            <v>2174</v>
          </cell>
          <cell r="F6307" t="str">
            <v>Berkeley Primary School</v>
          </cell>
          <cell r="G6307" t="str">
            <v>Maintained</v>
          </cell>
          <cell r="H6307" t="str">
            <v>Community school</v>
          </cell>
          <cell r="I6307">
            <v>44090</v>
          </cell>
          <cell r="J6307">
            <v>64244.7</v>
          </cell>
        </row>
        <row r="6308">
          <cell r="B6308">
            <v>8132567</v>
          </cell>
          <cell r="C6308">
            <v>813</v>
          </cell>
          <cell r="D6308" t="str">
            <v>North Lincolnshire</v>
          </cell>
          <cell r="E6308">
            <v>2567</v>
          </cell>
          <cell r="F6308" t="str">
            <v>Holme Valley Primary School</v>
          </cell>
          <cell r="G6308" t="str">
            <v>Maintained</v>
          </cell>
          <cell r="H6308" t="str">
            <v>Community school</v>
          </cell>
          <cell r="I6308">
            <v>40978</v>
          </cell>
          <cell r="J6308">
            <v>70246.799999999988</v>
          </cell>
        </row>
        <row r="6309">
          <cell r="B6309">
            <v>8132568</v>
          </cell>
          <cell r="C6309">
            <v>813</v>
          </cell>
          <cell r="D6309" t="str">
            <v>North Lincolnshire</v>
          </cell>
          <cell r="E6309">
            <v>2568</v>
          </cell>
          <cell r="F6309" t="str">
            <v>Bowmandale Primary School</v>
          </cell>
          <cell r="G6309" t="str">
            <v>Maintained</v>
          </cell>
          <cell r="H6309" t="str">
            <v>Community school</v>
          </cell>
          <cell r="I6309">
            <v>28140</v>
          </cell>
          <cell r="J6309">
            <v>48683.7</v>
          </cell>
        </row>
        <row r="6310">
          <cell r="B6310">
            <v>8112700</v>
          </cell>
          <cell r="C6310">
            <v>811</v>
          </cell>
          <cell r="D6310" t="str">
            <v>East Riding of Yorkshire</v>
          </cell>
          <cell r="E6310">
            <v>2700</v>
          </cell>
          <cell r="F6310" t="str">
            <v>Aldbrough Primary School</v>
          </cell>
          <cell r="G6310" t="str">
            <v>Maintained</v>
          </cell>
          <cell r="H6310" t="str">
            <v>Community school</v>
          </cell>
          <cell r="I6310">
            <v>10115</v>
          </cell>
          <cell r="J6310">
            <v>18450.899999999998</v>
          </cell>
        </row>
        <row r="6311">
          <cell r="B6311">
            <v>8112701</v>
          </cell>
          <cell r="C6311">
            <v>811</v>
          </cell>
          <cell r="D6311" t="str">
            <v>East Riding of Yorkshire</v>
          </cell>
          <cell r="E6311">
            <v>2701</v>
          </cell>
          <cell r="F6311" t="str">
            <v>Barmby-on-the-Marsh Primary School</v>
          </cell>
          <cell r="G6311" t="str">
            <v>Maintained</v>
          </cell>
          <cell r="H6311" t="str">
            <v>Community school</v>
          </cell>
          <cell r="I6311">
            <v>5187</v>
          </cell>
          <cell r="J6311">
            <v>8002.7999999999993</v>
          </cell>
        </row>
        <row r="6312">
          <cell r="B6312">
            <v>8112702</v>
          </cell>
          <cell r="C6312">
            <v>811</v>
          </cell>
          <cell r="D6312" t="str">
            <v>East Riding of Yorkshire</v>
          </cell>
          <cell r="E6312">
            <v>2702</v>
          </cell>
          <cell r="F6312" t="str">
            <v>Bempton Primary School</v>
          </cell>
          <cell r="G6312" t="str">
            <v>Maintained</v>
          </cell>
          <cell r="H6312" t="str">
            <v>Community school</v>
          </cell>
          <cell r="I6312">
            <v>6873</v>
          </cell>
          <cell r="J6312">
            <v>12671.099999999999</v>
          </cell>
        </row>
        <row r="6313">
          <cell r="B6313">
            <v>8112704</v>
          </cell>
          <cell r="C6313">
            <v>811</v>
          </cell>
          <cell r="D6313" t="str">
            <v>East Riding of Yorkshire</v>
          </cell>
          <cell r="E6313">
            <v>2704</v>
          </cell>
          <cell r="F6313" t="str">
            <v>Beverley St Nicholas Community Primary School</v>
          </cell>
          <cell r="G6313" t="str">
            <v>Maintained</v>
          </cell>
          <cell r="H6313" t="str">
            <v>Community school</v>
          </cell>
          <cell r="I6313">
            <v>19322</v>
          </cell>
          <cell r="J6313">
            <v>28009.8</v>
          </cell>
        </row>
        <row r="6314">
          <cell r="B6314">
            <v>8112706</v>
          </cell>
          <cell r="C6314">
            <v>811</v>
          </cell>
          <cell r="D6314" t="str">
            <v>East Riding of Yorkshire</v>
          </cell>
          <cell r="E6314">
            <v>2706</v>
          </cell>
          <cell r="F6314" t="str">
            <v>Bilton Community Primary School</v>
          </cell>
          <cell r="G6314" t="str">
            <v>Maintained</v>
          </cell>
          <cell r="H6314" t="str">
            <v>Community school</v>
          </cell>
          <cell r="I6314">
            <v>20489</v>
          </cell>
          <cell r="J6314">
            <v>36234.899999999994</v>
          </cell>
        </row>
        <row r="6315">
          <cell r="B6315">
            <v>8112707</v>
          </cell>
          <cell r="C6315">
            <v>811</v>
          </cell>
          <cell r="D6315" t="str">
            <v>East Riding of Yorkshire</v>
          </cell>
          <cell r="E6315">
            <v>2707</v>
          </cell>
          <cell r="F6315" t="str">
            <v>Boynton Primary School</v>
          </cell>
          <cell r="G6315" t="str">
            <v>Maintained</v>
          </cell>
          <cell r="H6315" t="str">
            <v>Community school</v>
          </cell>
          <cell r="I6315">
            <v>4669</v>
          </cell>
          <cell r="J6315">
            <v>5335.2</v>
          </cell>
        </row>
        <row r="6316">
          <cell r="B6316">
            <v>8112708</v>
          </cell>
          <cell r="C6316">
            <v>811</v>
          </cell>
          <cell r="D6316" t="str">
            <v>East Riding of Yorkshire</v>
          </cell>
          <cell r="E6316">
            <v>2708</v>
          </cell>
          <cell r="F6316" t="str">
            <v>Brandesburton Primary School</v>
          </cell>
          <cell r="G6316" t="str">
            <v>Maintained</v>
          </cell>
          <cell r="H6316" t="str">
            <v>Community school</v>
          </cell>
          <cell r="I6316">
            <v>14265</v>
          </cell>
          <cell r="J6316">
            <v>20451.599999999999</v>
          </cell>
        </row>
        <row r="6317">
          <cell r="B6317">
            <v>8112710</v>
          </cell>
          <cell r="C6317">
            <v>811</v>
          </cell>
          <cell r="D6317" t="str">
            <v>East Riding of Yorkshire</v>
          </cell>
          <cell r="E6317">
            <v>2710</v>
          </cell>
          <cell r="F6317" t="str">
            <v>Burlington Infant School</v>
          </cell>
          <cell r="G6317" t="str">
            <v>Maintained</v>
          </cell>
          <cell r="H6317" t="str">
            <v>Community school</v>
          </cell>
          <cell r="I6317">
            <v>32419</v>
          </cell>
          <cell r="J6317">
            <v>50684.399999999994</v>
          </cell>
        </row>
        <row r="6318">
          <cell r="B6318">
            <v>8112715</v>
          </cell>
          <cell r="C6318">
            <v>811</v>
          </cell>
          <cell r="D6318" t="str">
            <v>East Riding of Yorkshire</v>
          </cell>
          <cell r="E6318">
            <v>2715</v>
          </cell>
          <cell r="F6318" t="str">
            <v>Burstwick Community Primary School</v>
          </cell>
          <cell r="G6318" t="str">
            <v>Maintained</v>
          </cell>
          <cell r="H6318" t="str">
            <v>Community school</v>
          </cell>
          <cell r="I6318">
            <v>5836</v>
          </cell>
          <cell r="J6318">
            <v>8002.7999999999993</v>
          </cell>
        </row>
        <row r="6319">
          <cell r="B6319">
            <v>8112718</v>
          </cell>
          <cell r="C6319">
            <v>811</v>
          </cell>
          <cell r="D6319" t="str">
            <v>East Riding of Yorkshire</v>
          </cell>
          <cell r="E6319">
            <v>2718</v>
          </cell>
          <cell r="F6319" t="str">
            <v>Burton Pidsea Primary School</v>
          </cell>
          <cell r="G6319" t="str">
            <v>Maintained</v>
          </cell>
          <cell r="H6319" t="str">
            <v>Community school</v>
          </cell>
          <cell r="I6319">
            <v>6484</v>
          </cell>
          <cell r="J6319">
            <v>10225.799999999999</v>
          </cell>
        </row>
        <row r="6320">
          <cell r="B6320">
            <v>8112720</v>
          </cell>
          <cell r="C6320">
            <v>811</v>
          </cell>
          <cell r="D6320" t="str">
            <v>East Riding of Yorkshire</v>
          </cell>
          <cell r="E6320">
            <v>2720</v>
          </cell>
          <cell r="F6320" t="str">
            <v>Eastrington Primary School</v>
          </cell>
          <cell r="G6320" t="str">
            <v>Maintained</v>
          </cell>
          <cell r="H6320" t="str">
            <v>Community school</v>
          </cell>
          <cell r="I6320">
            <v>10115</v>
          </cell>
          <cell r="J6320">
            <v>18450.899999999998</v>
          </cell>
        </row>
        <row r="6321">
          <cell r="B6321">
            <v>8112721</v>
          </cell>
          <cell r="C6321">
            <v>811</v>
          </cell>
          <cell r="D6321" t="str">
            <v>East Riding of Yorkshire</v>
          </cell>
          <cell r="E6321">
            <v>2721</v>
          </cell>
          <cell r="F6321" t="str">
            <v>Brough Primary School</v>
          </cell>
          <cell r="G6321" t="str">
            <v>Maintained</v>
          </cell>
          <cell r="H6321" t="str">
            <v>Community school</v>
          </cell>
          <cell r="I6321">
            <v>29566</v>
          </cell>
          <cell r="J6321">
            <v>46460.7</v>
          </cell>
        </row>
        <row r="6322">
          <cell r="B6322">
            <v>8112731</v>
          </cell>
          <cell r="C6322">
            <v>811</v>
          </cell>
          <cell r="D6322" t="str">
            <v>East Riding of Yorkshire</v>
          </cell>
          <cell r="E6322">
            <v>2731</v>
          </cell>
          <cell r="F6322" t="str">
            <v>Hedon Primary School</v>
          </cell>
          <cell r="G6322" t="str">
            <v>Maintained</v>
          </cell>
          <cell r="H6322" t="str">
            <v>Community school</v>
          </cell>
          <cell r="I6322">
            <v>12968</v>
          </cell>
          <cell r="J6322">
            <v>22896.899999999998</v>
          </cell>
        </row>
        <row r="6323">
          <cell r="B6323">
            <v>8112732</v>
          </cell>
          <cell r="C6323">
            <v>811</v>
          </cell>
          <cell r="D6323" t="str">
            <v>East Riding of Yorkshire</v>
          </cell>
          <cell r="E6323">
            <v>2732</v>
          </cell>
          <cell r="F6323" t="str">
            <v>Holme-upon-Spalding Moor Primary School</v>
          </cell>
          <cell r="G6323" t="str">
            <v>Maintained</v>
          </cell>
          <cell r="H6323" t="str">
            <v>Community school</v>
          </cell>
          <cell r="I6323">
            <v>17507</v>
          </cell>
          <cell r="J6323">
            <v>30010.499999999996</v>
          </cell>
        </row>
        <row r="6324">
          <cell r="B6324">
            <v>8112733</v>
          </cell>
          <cell r="C6324">
            <v>811</v>
          </cell>
          <cell r="D6324" t="str">
            <v>East Riding of Yorkshire</v>
          </cell>
          <cell r="E6324">
            <v>2733</v>
          </cell>
          <cell r="F6324" t="str">
            <v>Hornsea Community Primary School</v>
          </cell>
          <cell r="G6324" t="str">
            <v>Maintained</v>
          </cell>
          <cell r="H6324" t="str">
            <v>Community school</v>
          </cell>
          <cell r="I6324">
            <v>44479</v>
          </cell>
          <cell r="J6324">
            <v>73803.599999999991</v>
          </cell>
        </row>
        <row r="6325">
          <cell r="B6325">
            <v>8112735</v>
          </cell>
          <cell r="C6325">
            <v>811</v>
          </cell>
          <cell r="D6325" t="str">
            <v>East Riding of Yorkshire</v>
          </cell>
          <cell r="E6325">
            <v>2735</v>
          </cell>
          <cell r="F6325" t="str">
            <v>Hutton Cranswick Community Primary School</v>
          </cell>
          <cell r="G6325" t="str">
            <v>Maintained</v>
          </cell>
          <cell r="H6325" t="str">
            <v>Community school</v>
          </cell>
          <cell r="I6325">
            <v>17896</v>
          </cell>
          <cell r="J6325">
            <v>32455.8</v>
          </cell>
        </row>
        <row r="6326">
          <cell r="B6326">
            <v>8112738</v>
          </cell>
          <cell r="C6326">
            <v>811</v>
          </cell>
          <cell r="D6326" t="str">
            <v>East Riding of Yorkshire</v>
          </cell>
          <cell r="E6326">
            <v>2738</v>
          </cell>
          <cell r="F6326" t="str">
            <v>Nafferton Primary School</v>
          </cell>
          <cell r="G6326" t="str">
            <v>Maintained</v>
          </cell>
          <cell r="H6326" t="str">
            <v>Community school</v>
          </cell>
          <cell r="I6326">
            <v>26065</v>
          </cell>
          <cell r="J6326">
            <v>44237.7</v>
          </cell>
        </row>
        <row r="6327">
          <cell r="B6327">
            <v>8112739</v>
          </cell>
          <cell r="C6327">
            <v>811</v>
          </cell>
          <cell r="D6327" t="str">
            <v>East Riding of Yorkshire</v>
          </cell>
          <cell r="E6327">
            <v>2739</v>
          </cell>
          <cell r="F6327" t="str">
            <v>Newbald Primary School</v>
          </cell>
          <cell r="G6327" t="str">
            <v>Maintained</v>
          </cell>
          <cell r="H6327" t="str">
            <v>Community school</v>
          </cell>
          <cell r="I6327">
            <v>7781</v>
          </cell>
          <cell r="J6327">
            <v>13337.999999999998</v>
          </cell>
        </row>
        <row r="6328">
          <cell r="B6328">
            <v>8112740</v>
          </cell>
          <cell r="C6328">
            <v>811</v>
          </cell>
          <cell r="D6328" t="str">
            <v>East Riding of Yorkshire</v>
          </cell>
          <cell r="E6328">
            <v>2740</v>
          </cell>
          <cell r="F6328" t="str">
            <v>Newport Primary School</v>
          </cell>
          <cell r="G6328" t="str">
            <v>Maintained</v>
          </cell>
          <cell r="H6328" t="str">
            <v>Community school</v>
          </cell>
          <cell r="I6328">
            <v>15172</v>
          </cell>
          <cell r="J6328">
            <v>28009.8</v>
          </cell>
        </row>
        <row r="6329">
          <cell r="B6329">
            <v>8112741</v>
          </cell>
          <cell r="C6329">
            <v>811</v>
          </cell>
          <cell r="D6329" t="str">
            <v>East Riding of Yorkshire</v>
          </cell>
          <cell r="E6329">
            <v>2741</v>
          </cell>
          <cell r="F6329" t="str">
            <v>North Frodingham Primary School</v>
          </cell>
          <cell r="G6329" t="str">
            <v>Maintained</v>
          </cell>
          <cell r="H6329" t="str">
            <v>Community school</v>
          </cell>
          <cell r="I6329">
            <v>4409</v>
          </cell>
          <cell r="J6329">
            <v>8002.7999999999993</v>
          </cell>
        </row>
        <row r="6330">
          <cell r="B6330">
            <v>8112742</v>
          </cell>
          <cell r="C6330">
            <v>811</v>
          </cell>
          <cell r="D6330" t="str">
            <v>East Riding of Yorkshire</v>
          </cell>
          <cell r="E6330">
            <v>2742</v>
          </cell>
          <cell r="F6330" t="str">
            <v>Paull Primary School</v>
          </cell>
          <cell r="G6330" t="str">
            <v>Maintained</v>
          </cell>
          <cell r="H6330" t="str">
            <v>Community school</v>
          </cell>
          <cell r="I6330">
            <v>3761</v>
          </cell>
          <cell r="J6330">
            <v>4001.3999999999996</v>
          </cell>
        </row>
        <row r="6331">
          <cell r="B6331">
            <v>8112744</v>
          </cell>
          <cell r="C6331">
            <v>811</v>
          </cell>
          <cell r="D6331" t="str">
            <v>East Riding of Yorkshire</v>
          </cell>
          <cell r="E6331">
            <v>2744</v>
          </cell>
          <cell r="F6331" t="str">
            <v>Preston Primary School</v>
          </cell>
          <cell r="G6331" t="str">
            <v>Maintained</v>
          </cell>
          <cell r="H6331" t="str">
            <v>Community school</v>
          </cell>
          <cell r="I6331">
            <v>17507</v>
          </cell>
          <cell r="J6331">
            <v>27120.6</v>
          </cell>
        </row>
        <row r="6332">
          <cell r="B6332">
            <v>8112747</v>
          </cell>
          <cell r="C6332">
            <v>811</v>
          </cell>
          <cell r="D6332" t="str">
            <v>East Riding of Yorkshire</v>
          </cell>
          <cell r="E6332">
            <v>2747</v>
          </cell>
          <cell r="F6332" t="str">
            <v>Walkington Primary School</v>
          </cell>
          <cell r="G6332" t="str">
            <v>Maintained</v>
          </cell>
          <cell r="H6332" t="str">
            <v>Community school</v>
          </cell>
          <cell r="I6332">
            <v>16469</v>
          </cell>
          <cell r="J6332">
            <v>25564.499999999996</v>
          </cell>
        </row>
        <row r="6333">
          <cell r="B6333">
            <v>8112748</v>
          </cell>
          <cell r="C6333">
            <v>811</v>
          </cell>
          <cell r="D6333" t="str">
            <v>East Riding of Yorkshire</v>
          </cell>
          <cell r="E6333">
            <v>2748</v>
          </cell>
          <cell r="F6333" t="str">
            <v>Wawne Primary School</v>
          </cell>
          <cell r="G6333" t="str">
            <v>Maintained</v>
          </cell>
          <cell r="H6333" t="str">
            <v>Community school</v>
          </cell>
          <cell r="I6333">
            <v>9207</v>
          </cell>
          <cell r="J6333">
            <v>13782.599999999999</v>
          </cell>
        </row>
        <row r="6334">
          <cell r="B6334">
            <v>8112749</v>
          </cell>
          <cell r="C6334">
            <v>811</v>
          </cell>
          <cell r="D6334" t="str">
            <v>East Riding of Yorkshire</v>
          </cell>
          <cell r="E6334">
            <v>2749</v>
          </cell>
          <cell r="F6334" t="str">
            <v>Welton Primary School</v>
          </cell>
          <cell r="G6334" t="str">
            <v>Maintained</v>
          </cell>
          <cell r="H6334" t="str">
            <v>Community school</v>
          </cell>
          <cell r="I6334">
            <v>27362</v>
          </cell>
          <cell r="J6334">
            <v>43126.2</v>
          </cell>
        </row>
        <row r="6335">
          <cell r="B6335">
            <v>8112754</v>
          </cell>
          <cell r="C6335">
            <v>811</v>
          </cell>
          <cell r="D6335" t="str">
            <v>East Riding of Yorkshire</v>
          </cell>
          <cell r="E6335">
            <v>2754</v>
          </cell>
          <cell r="F6335" t="str">
            <v>Leconfield Primary School</v>
          </cell>
          <cell r="G6335" t="str">
            <v>Maintained</v>
          </cell>
          <cell r="H6335" t="str">
            <v>Community school</v>
          </cell>
          <cell r="I6335">
            <v>11801</v>
          </cell>
          <cell r="J6335">
            <v>19562.399999999998</v>
          </cell>
        </row>
        <row r="6336">
          <cell r="B6336">
            <v>8112757</v>
          </cell>
          <cell r="C6336">
            <v>811</v>
          </cell>
          <cell r="D6336" t="str">
            <v>East Riding of Yorkshire</v>
          </cell>
          <cell r="E6336">
            <v>2757</v>
          </cell>
          <cell r="F6336" t="str">
            <v>Bacon Garth Primary School</v>
          </cell>
          <cell r="G6336" t="str">
            <v>Maintained</v>
          </cell>
          <cell r="H6336" t="str">
            <v>Community school</v>
          </cell>
          <cell r="I6336">
            <v>16340</v>
          </cell>
          <cell r="J6336">
            <v>28676.699999999997</v>
          </cell>
        </row>
        <row r="6337">
          <cell r="B6337">
            <v>8112761</v>
          </cell>
          <cell r="C6337">
            <v>811</v>
          </cell>
          <cell r="D6337" t="str">
            <v>East Riding of Yorkshire</v>
          </cell>
          <cell r="E6337">
            <v>2761</v>
          </cell>
          <cell r="F6337" t="str">
            <v>Bubwith Community Primary School</v>
          </cell>
          <cell r="G6337" t="str">
            <v>Maintained</v>
          </cell>
          <cell r="H6337" t="str">
            <v>Community school</v>
          </cell>
          <cell r="I6337">
            <v>11542</v>
          </cell>
          <cell r="J6337">
            <v>19340.099999999999</v>
          </cell>
        </row>
        <row r="6338">
          <cell r="B6338">
            <v>8112765</v>
          </cell>
          <cell r="C6338">
            <v>811</v>
          </cell>
          <cell r="D6338" t="str">
            <v>East Riding of Yorkshire</v>
          </cell>
          <cell r="E6338">
            <v>2765</v>
          </cell>
          <cell r="F6338" t="str">
            <v>Kirk Ella St Andrew's Community Primary School</v>
          </cell>
          <cell r="G6338" t="str">
            <v>Maintained</v>
          </cell>
          <cell r="H6338" t="str">
            <v>Community school</v>
          </cell>
          <cell r="I6338">
            <v>45516</v>
          </cell>
          <cell r="J6338">
            <v>77360.399999999994</v>
          </cell>
        </row>
        <row r="6339">
          <cell r="B6339">
            <v>8112766</v>
          </cell>
          <cell r="C6339">
            <v>811</v>
          </cell>
          <cell r="D6339" t="str">
            <v>East Riding of Yorkshire</v>
          </cell>
          <cell r="E6339">
            <v>2766</v>
          </cell>
          <cell r="F6339" t="str">
            <v>Skipsea Primary School</v>
          </cell>
          <cell r="G6339" t="str">
            <v>Maintained</v>
          </cell>
          <cell r="H6339" t="str">
            <v>Community school</v>
          </cell>
          <cell r="I6339">
            <v>2464</v>
          </cell>
          <cell r="J6339">
            <v>3779.1</v>
          </cell>
        </row>
        <row r="6340">
          <cell r="B6340">
            <v>8112768</v>
          </cell>
          <cell r="C6340">
            <v>811</v>
          </cell>
          <cell r="D6340" t="str">
            <v>East Riding of Yorkshire</v>
          </cell>
          <cell r="E6340">
            <v>2768</v>
          </cell>
          <cell r="F6340" t="str">
            <v>Westfield Primary School</v>
          </cell>
          <cell r="G6340" t="str">
            <v>Maintained</v>
          </cell>
          <cell r="H6340" t="str">
            <v>Community school</v>
          </cell>
          <cell r="I6340">
            <v>35661</v>
          </cell>
          <cell r="J6340">
            <v>62466.299999999996</v>
          </cell>
        </row>
        <row r="6341">
          <cell r="B6341">
            <v>8112770</v>
          </cell>
          <cell r="C6341">
            <v>811</v>
          </cell>
          <cell r="D6341" t="str">
            <v>East Riding of Yorkshire</v>
          </cell>
          <cell r="E6341">
            <v>2770</v>
          </cell>
          <cell r="F6341" t="str">
            <v>Springhead Primary School</v>
          </cell>
          <cell r="G6341" t="str">
            <v>Maintained</v>
          </cell>
          <cell r="H6341" t="str">
            <v>Community school</v>
          </cell>
          <cell r="I6341">
            <v>19581</v>
          </cell>
          <cell r="J6341">
            <v>32678.1</v>
          </cell>
        </row>
        <row r="6342">
          <cell r="B6342">
            <v>8112771</v>
          </cell>
          <cell r="C6342">
            <v>811</v>
          </cell>
          <cell r="D6342" t="str">
            <v>East Riding of Yorkshire</v>
          </cell>
          <cell r="E6342">
            <v>2771</v>
          </cell>
          <cell r="F6342" t="str">
            <v>Martongate Primary School</v>
          </cell>
          <cell r="G6342" t="str">
            <v>Maintained</v>
          </cell>
          <cell r="H6342" t="str">
            <v>Community school</v>
          </cell>
          <cell r="I6342">
            <v>26843</v>
          </cell>
          <cell r="J6342">
            <v>50017.499999999993</v>
          </cell>
        </row>
        <row r="6343">
          <cell r="B6343">
            <v>8112777</v>
          </cell>
          <cell r="C6343">
            <v>811</v>
          </cell>
          <cell r="D6343" t="str">
            <v>East Riding of Yorkshire</v>
          </cell>
          <cell r="E6343">
            <v>2777</v>
          </cell>
          <cell r="F6343" t="str">
            <v>Acre Heads Primary School</v>
          </cell>
          <cell r="G6343" t="str">
            <v>Maintained</v>
          </cell>
          <cell r="H6343" t="str">
            <v>Community school</v>
          </cell>
          <cell r="I6343">
            <v>43053</v>
          </cell>
          <cell r="J6343">
            <v>72025.2</v>
          </cell>
        </row>
        <row r="6344">
          <cell r="B6344">
            <v>8112778</v>
          </cell>
          <cell r="C6344">
            <v>811</v>
          </cell>
          <cell r="D6344" t="str">
            <v>East Riding of Yorkshire</v>
          </cell>
          <cell r="E6344">
            <v>2778</v>
          </cell>
          <cell r="F6344" t="str">
            <v>Molescroft Primary School</v>
          </cell>
          <cell r="G6344" t="str">
            <v>Maintained</v>
          </cell>
          <cell r="H6344" t="str">
            <v>Community school</v>
          </cell>
          <cell r="I6344">
            <v>43571</v>
          </cell>
          <cell r="J6344">
            <v>74025.899999999994</v>
          </cell>
        </row>
        <row r="6345">
          <cell r="B6345">
            <v>8112780</v>
          </cell>
          <cell r="C6345">
            <v>811</v>
          </cell>
          <cell r="D6345" t="str">
            <v>East Riding of Yorkshire</v>
          </cell>
          <cell r="E6345">
            <v>2780</v>
          </cell>
          <cell r="F6345" t="str">
            <v>Elloughton Primary School</v>
          </cell>
          <cell r="G6345" t="str">
            <v>Maintained</v>
          </cell>
          <cell r="H6345" t="str">
            <v>Community school</v>
          </cell>
          <cell r="I6345">
            <v>42145</v>
          </cell>
          <cell r="J6345">
            <v>66690</v>
          </cell>
        </row>
        <row r="6346">
          <cell r="B6346">
            <v>8112789</v>
          </cell>
          <cell r="C6346">
            <v>811</v>
          </cell>
          <cell r="D6346" t="str">
            <v>East Riding of Yorkshire</v>
          </cell>
          <cell r="E6346">
            <v>2789</v>
          </cell>
          <cell r="F6346" t="str">
            <v>Rawcliffe Primary School</v>
          </cell>
          <cell r="G6346" t="str">
            <v>Maintained</v>
          </cell>
          <cell r="H6346" t="str">
            <v>Community school</v>
          </cell>
          <cell r="I6346">
            <v>9596</v>
          </cell>
          <cell r="J6346">
            <v>14227.199999999999</v>
          </cell>
        </row>
        <row r="6347">
          <cell r="B6347">
            <v>8112790</v>
          </cell>
          <cell r="C6347">
            <v>811</v>
          </cell>
          <cell r="D6347" t="str">
            <v>East Riding of Yorkshire</v>
          </cell>
          <cell r="E6347">
            <v>2790</v>
          </cell>
          <cell r="F6347" t="str">
            <v>Rawcliffe Bridge Primary School</v>
          </cell>
          <cell r="G6347" t="str">
            <v>Maintained</v>
          </cell>
          <cell r="H6347" t="str">
            <v>Community school</v>
          </cell>
          <cell r="I6347">
            <v>3631</v>
          </cell>
          <cell r="J6347">
            <v>6446.7</v>
          </cell>
        </row>
        <row r="6348">
          <cell r="B6348">
            <v>8112796</v>
          </cell>
          <cell r="C6348">
            <v>811</v>
          </cell>
          <cell r="D6348" t="str">
            <v>East Riding of Yorkshire</v>
          </cell>
          <cell r="E6348">
            <v>2796</v>
          </cell>
          <cell r="F6348" t="str">
            <v>Snaith Primary School</v>
          </cell>
          <cell r="G6348" t="str">
            <v>Maintained</v>
          </cell>
          <cell r="H6348" t="str">
            <v>Community school</v>
          </cell>
          <cell r="I6348">
            <v>30604</v>
          </cell>
          <cell r="J6348">
            <v>52240.499999999993</v>
          </cell>
        </row>
        <row r="6349">
          <cell r="B6349">
            <v>8122877</v>
          </cell>
          <cell r="C6349">
            <v>812</v>
          </cell>
          <cell r="D6349" t="str">
            <v>North East Lincolnshire</v>
          </cell>
          <cell r="E6349">
            <v>2877</v>
          </cell>
          <cell r="F6349" t="str">
            <v>Coomb Briggs Primary School</v>
          </cell>
          <cell r="G6349" t="str">
            <v>Maintained</v>
          </cell>
          <cell r="H6349" t="str">
            <v>Community school</v>
          </cell>
          <cell r="I6349">
            <v>17118</v>
          </cell>
          <cell r="J6349">
            <v>26009.1</v>
          </cell>
        </row>
        <row r="6350">
          <cell r="B6350">
            <v>8112879</v>
          </cell>
          <cell r="C6350">
            <v>811</v>
          </cell>
          <cell r="D6350" t="str">
            <v>East Riding of Yorkshire</v>
          </cell>
          <cell r="E6350">
            <v>2879</v>
          </cell>
          <cell r="F6350" t="str">
            <v>New Pasture Lane Primary School</v>
          </cell>
          <cell r="G6350" t="str">
            <v>Maintained</v>
          </cell>
          <cell r="H6350" t="str">
            <v>Community school</v>
          </cell>
          <cell r="I6350">
            <v>7262</v>
          </cell>
          <cell r="J6350">
            <v>12893.4</v>
          </cell>
        </row>
        <row r="6351">
          <cell r="B6351">
            <v>8112881</v>
          </cell>
          <cell r="C6351">
            <v>811</v>
          </cell>
          <cell r="D6351" t="str">
            <v>East Riding of Yorkshire</v>
          </cell>
          <cell r="E6351">
            <v>2881</v>
          </cell>
          <cell r="F6351" t="str">
            <v>Inmans Primary School</v>
          </cell>
          <cell r="G6351" t="str">
            <v>Maintained</v>
          </cell>
          <cell r="H6351" t="str">
            <v>Community school</v>
          </cell>
          <cell r="I6351">
            <v>37866</v>
          </cell>
          <cell r="J6351">
            <v>65578.5</v>
          </cell>
        </row>
        <row r="6352">
          <cell r="B6352">
            <v>8112882</v>
          </cell>
          <cell r="C6352">
            <v>811</v>
          </cell>
          <cell r="D6352" t="str">
            <v>East Riding of Yorkshire</v>
          </cell>
          <cell r="E6352">
            <v>2882</v>
          </cell>
          <cell r="F6352" t="str">
            <v>Market Weighton Infant School</v>
          </cell>
          <cell r="G6352" t="str">
            <v>Maintained</v>
          </cell>
          <cell r="H6352" t="str">
            <v>Community school</v>
          </cell>
          <cell r="I6352">
            <v>50963</v>
          </cell>
          <cell r="J6352">
            <v>84474</v>
          </cell>
        </row>
        <row r="6353">
          <cell r="B6353">
            <v>8112889</v>
          </cell>
          <cell r="C6353">
            <v>811</v>
          </cell>
          <cell r="D6353" t="str">
            <v>East Riding of Yorkshire</v>
          </cell>
          <cell r="E6353">
            <v>2889</v>
          </cell>
          <cell r="F6353" t="str">
            <v>Northfield Infant School</v>
          </cell>
          <cell r="G6353" t="str">
            <v>Maintained</v>
          </cell>
          <cell r="H6353" t="str">
            <v>Community school</v>
          </cell>
          <cell r="I6353">
            <v>24768</v>
          </cell>
          <cell r="J6353">
            <v>46905.299999999996</v>
          </cell>
        </row>
        <row r="6354">
          <cell r="B6354">
            <v>8122899</v>
          </cell>
          <cell r="C6354">
            <v>812</v>
          </cell>
          <cell r="D6354" t="str">
            <v>North East Lincolnshire</v>
          </cell>
          <cell r="E6354">
            <v>2899</v>
          </cell>
          <cell r="F6354" t="str">
            <v>Western Primary School</v>
          </cell>
          <cell r="G6354" t="str">
            <v>Maintained</v>
          </cell>
          <cell r="H6354" t="str">
            <v>Community school</v>
          </cell>
          <cell r="I6354">
            <v>18803</v>
          </cell>
          <cell r="J6354">
            <v>29788.199999999997</v>
          </cell>
        </row>
        <row r="6355">
          <cell r="B6355">
            <v>8132907</v>
          </cell>
          <cell r="C6355">
            <v>813</v>
          </cell>
          <cell r="D6355" t="str">
            <v>North Lincolnshire</v>
          </cell>
          <cell r="E6355">
            <v>2907</v>
          </cell>
          <cell r="F6355" t="str">
            <v>Crosby Primary School</v>
          </cell>
          <cell r="G6355" t="str">
            <v>Maintained</v>
          </cell>
          <cell r="H6355" t="str">
            <v>Community school</v>
          </cell>
          <cell r="I6355">
            <v>22694</v>
          </cell>
          <cell r="J6355">
            <v>35790.299999999996</v>
          </cell>
        </row>
        <row r="6356">
          <cell r="B6356">
            <v>8112908</v>
          </cell>
          <cell r="C6356">
            <v>811</v>
          </cell>
          <cell r="D6356" t="str">
            <v>East Riding of Yorkshire</v>
          </cell>
          <cell r="E6356">
            <v>2908</v>
          </cell>
          <cell r="F6356" t="str">
            <v>Parkside Primary School</v>
          </cell>
          <cell r="G6356" t="str">
            <v>Maintained</v>
          </cell>
          <cell r="H6356" t="str">
            <v>Community school</v>
          </cell>
          <cell r="I6356">
            <v>48240</v>
          </cell>
          <cell r="J6356">
            <v>75359.7</v>
          </cell>
        </row>
        <row r="6357">
          <cell r="B6357">
            <v>8112909</v>
          </cell>
          <cell r="C6357">
            <v>811</v>
          </cell>
          <cell r="D6357" t="str">
            <v>East Riding of Yorkshire</v>
          </cell>
          <cell r="E6357">
            <v>2909</v>
          </cell>
          <cell r="F6357" t="str">
            <v>Kingsway Primary School</v>
          </cell>
          <cell r="G6357" t="str">
            <v>Maintained</v>
          </cell>
          <cell r="H6357" t="str">
            <v>Community school</v>
          </cell>
          <cell r="I6357">
            <v>26714</v>
          </cell>
          <cell r="J6357">
            <v>46016.1</v>
          </cell>
        </row>
        <row r="6358">
          <cell r="B6358">
            <v>8112910</v>
          </cell>
          <cell r="C6358">
            <v>811</v>
          </cell>
          <cell r="D6358" t="str">
            <v>East Riding of Yorkshire</v>
          </cell>
          <cell r="E6358">
            <v>2910</v>
          </cell>
          <cell r="F6358" t="str">
            <v>Marshlands Primary School</v>
          </cell>
          <cell r="G6358" t="str">
            <v>Maintained</v>
          </cell>
          <cell r="H6358" t="str">
            <v>Community school</v>
          </cell>
          <cell r="I6358">
            <v>16210</v>
          </cell>
          <cell r="J6358">
            <v>24230.699999999997</v>
          </cell>
        </row>
        <row r="6359">
          <cell r="B6359">
            <v>8112912</v>
          </cell>
          <cell r="C6359">
            <v>811</v>
          </cell>
          <cell r="D6359" t="str">
            <v>East Riding of Yorkshire</v>
          </cell>
          <cell r="E6359">
            <v>2912</v>
          </cell>
          <cell r="F6359" t="str">
            <v>Reedness Primary School</v>
          </cell>
          <cell r="G6359" t="str">
            <v>Maintained</v>
          </cell>
          <cell r="H6359" t="str">
            <v>Community school</v>
          </cell>
          <cell r="I6359">
            <v>1297</v>
          </cell>
          <cell r="J6359">
            <v>2445.2999999999997</v>
          </cell>
        </row>
        <row r="6360">
          <cell r="B6360">
            <v>8112914</v>
          </cell>
          <cell r="C6360">
            <v>811</v>
          </cell>
          <cell r="D6360" t="str">
            <v>East Riding of Yorkshire</v>
          </cell>
          <cell r="E6360">
            <v>2914</v>
          </cell>
          <cell r="F6360" t="str">
            <v>Boothferry Primary School</v>
          </cell>
          <cell r="G6360" t="str">
            <v>Maintained</v>
          </cell>
          <cell r="H6360" t="str">
            <v>Community school</v>
          </cell>
          <cell r="I6360">
            <v>27621</v>
          </cell>
          <cell r="J6360">
            <v>52685.1</v>
          </cell>
        </row>
        <row r="6361">
          <cell r="B6361">
            <v>8112915</v>
          </cell>
          <cell r="C6361">
            <v>811</v>
          </cell>
          <cell r="D6361" t="str">
            <v>East Riding of Yorkshire</v>
          </cell>
          <cell r="E6361">
            <v>2915</v>
          </cell>
          <cell r="F6361" t="str">
            <v>Swinefleet Primary School</v>
          </cell>
          <cell r="G6361" t="str">
            <v>Maintained</v>
          </cell>
          <cell r="H6361" t="str">
            <v>Community school</v>
          </cell>
          <cell r="I6361">
            <v>4669</v>
          </cell>
          <cell r="J6361">
            <v>8447.4</v>
          </cell>
        </row>
        <row r="6362">
          <cell r="B6362">
            <v>8122929</v>
          </cell>
          <cell r="C6362">
            <v>812</v>
          </cell>
          <cell r="D6362" t="str">
            <v>North East Lincolnshire</v>
          </cell>
          <cell r="E6362">
            <v>2929</v>
          </cell>
          <cell r="F6362" t="str">
            <v>Scartho Infants' School and Nursery</v>
          </cell>
          <cell r="G6362" t="str">
            <v>Maintained</v>
          </cell>
          <cell r="H6362" t="str">
            <v>Community school</v>
          </cell>
          <cell r="I6362">
            <v>34105</v>
          </cell>
          <cell r="J6362">
            <v>50462.1</v>
          </cell>
        </row>
        <row r="6363">
          <cell r="B6363">
            <v>8132940</v>
          </cell>
          <cell r="C6363">
            <v>813</v>
          </cell>
          <cell r="D6363" t="str">
            <v>North Lincolnshire</v>
          </cell>
          <cell r="E6363">
            <v>2940</v>
          </cell>
          <cell r="F6363" t="str">
            <v>Castledyke Primary School</v>
          </cell>
          <cell r="G6363" t="str">
            <v>Maintained</v>
          </cell>
          <cell r="H6363" t="str">
            <v>Community school</v>
          </cell>
          <cell r="I6363">
            <v>14135</v>
          </cell>
          <cell r="J6363">
            <v>22007.699999999997</v>
          </cell>
        </row>
        <row r="6364">
          <cell r="B6364">
            <v>8113011</v>
          </cell>
          <cell r="C6364">
            <v>811</v>
          </cell>
          <cell r="D6364" t="str">
            <v>East Riding of Yorkshire</v>
          </cell>
          <cell r="E6364">
            <v>3011</v>
          </cell>
          <cell r="F6364" t="str">
            <v>Beeford Church of England Voluntary Controlled Primary School</v>
          </cell>
          <cell r="G6364" t="str">
            <v>Maintained</v>
          </cell>
          <cell r="H6364" t="str">
            <v>Voluntary controlled school</v>
          </cell>
          <cell r="I6364">
            <v>8040</v>
          </cell>
          <cell r="J6364">
            <v>10003.5</v>
          </cell>
        </row>
        <row r="6365">
          <cell r="B6365">
            <v>8113012</v>
          </cell>
          <cell r="C6365">
            <v>811</v>
          </cell>
          <cell r="D6365" t="str">
            <v>East Riding of Yorkshire</v>
          </cell>
          <cell r="E6365">
            <v>3012</v>
          </cell>
          <cell r="F6365" t="str">
            <v>Beswick and Watton CofE (VC) School</v>
          </cell>
          <cell r="G6365" t="str">
            <v>Maintained</v>
          </cell>
          <cell r="H6365" t="str">
            <v>Voluntary controlled school</v>
          </cell>
          <cell r="I6365">
            <v>1297</v>
          </cell>
          <cell r="J6365">
            <v>4223.7</v>
          </cell>
        </row>
        <row r="6366">
          <cell r="B6366">
            <v>8113013</v>
          </cell>
          <cell r="C6366">
            <v>811</v>
          </cell>
          <cell r="D6366" t="str">
            <v>East Riding of Yorkshire</v>
          </cell>
          <cell r="E6366">
            <v>3013</v>
          </cell>
          <cell r="F6366" t="str">
            <v>Beverley Minster Church of England Voluntary Controlled Primary School</v>
          </cell>
          <cell r="G6366" t="str">
            <v>Maintained</v>
          </cell>
          <cell r="H6366" t="str">
            <v>Voluntary controlled school</v>
          </cell>
          <cell r="I6366">
            <v>26973</v>
          </cell>
          <cell r="J6366">
            <v>36679.5</v>
          </cell>
        </row>
        <row r="6367">
          <cell r="B6367">
            <v>8113017</v>
          </cell>
          <cell r="C6367">
            <v>811</v>
          </cell>
          <cell r="D6367" t="str">
            <v>East Riding of Yorkshire</v>
          </cell>
          <cell r="E6367">
            <v>3017</v>
          </cell>
          <cell r="F6367" t="str">
            <v>Bishop Wilton Church of England Voluntary Controlled Primary School</v>
          </cell>
          <cell r="G6367" t="str">
            <v>Maintained</v>
          </cell>
          <cell r="H6367" t="str">
            <v>Voluntary controlled school</v>
          </cell>
          <cell r="I6367">
            <v>2594</v>
          </cell>
          <cell r="J6367">
            <v>3779.1</v>
          </cell>
        </row>
        <row r="6368">
          <cell r="B6368">
            <v>8113018</v>
          </cell>
          <cell r="C6368">
            <v>811</v>
          </cell>
          <cell r="D6368" t="str">
            <v>East Riding of Yorkshire</v>
          </cell>
          <cell r="E6368">
            <v>3018</v>
          </cell>
          <cell r="F6368" t="str">
            <v>Burton Agnes Church of England Voluntary Controlled Primary School</v>
          </cell>
          <cell r="G6368" t="str">
            <v>Maintained</v>
          </cell>
          <cell r="H6368" t="str">
            <v>Voluntary controlled school</v>
          </cell>
          <cell r="I6368">
            <v>6095</v>
          </cell>
          <cell r="J6368">
            <v>9558.9</v>
          </cell>
        </row>
        <row r="6369">
          <cell r="B6369">
            <v>8113019</v>
          </cell>
          <cell r="C6369">
            <v>811</v>
          </cell>
          <cell r="D6369" t="str">
            <v>East Riding of Yorkshire</v>
          </cell>
          <cell r="E6369">
            <v>3019</v>
          </cell>
          <cell r="F6369" t="str">
            <v>Driffield Church of England Voluntary Controlled Infant School</v>
          </cell>
          <cell r="G6369" t="str">
            <v>Maintained</v>
          </cell>
          <cell r="H6369" t="str">
            <v>Voluntary controlled school</v>
          </cell>
          <cell r="I6369">
            <v>37347</v>
          </cell>
          <cell r="J6369">
            <v>62243.999999999993</v>
          </cell>
        </row>
        <row r="6370">
          <cell r="B6370">
            <v>8113021</v>
          </cell>
          <cell r="C6370">
            <v>811</v>
          </cell>
          <cell r="D6370" t="str">
            <v>East Riding of Yorkshire</v>
          </cell>
          <cell r="E6370">
            <v>3021</v>
          </cell>
          <cell r="F6370" t="str">
            <v>Flamborough CofE Primary School</v>
          </cell>
          <cell r="G6370" t="str">
            <v>Maintained</v>
          </cell>
          <cell r="H6370" t="str">
            <v>Voluntary controlled school</v>
          </cell>
          <cell r="I6370">
            <v>6225</v>
          </cell>
          <cell r="J6370">
            <v>13560.3</v>
          </cell>
        </row>
        <row r="6371">
          <cell r="B6371">
            <v>8113022</v>
          </cell>
          <cell r="C6371">
            <v>811</v>
          </cell>
          <cell r="D6371" t="str">
            <v>East Riding of Yorkshire</v>
          </cell>
          <cell r="E6371">
            <v>3022</v>
          </cell>
          <cell r="F6371" t="str">
            <v>Garton-on-the-Wolds Church of England Voluntary Controlled Primary School</v>
          </cell>
          <cell r="G6371" t="str">
            <v>Maintained</v>
          </cell>
          <cell r="H6371" t="str">
            <v>Voluntary controlled school</v>
          </cell>
          <cell r="I6371">
            <v>9207</v>
          </cell>
          <cell r="J6371">
            <v>16672.5</v>
          </cell>
        </row>
        <row r="6372">
          <cell r="B6372">
            <v>8113026</v>
          </cell>
          <cell r="C6372">
            <v>811</v>
          </cell>
          <cell r="D6372" t="str">
            <v>East Riding of Yorkshire</v>
          </cell>
          <cell r="E6372">
            <v>3026</v>
          </cell>
          <cell r="F6372" t="str">
            <v>Kilham Church of England Voluntary Controlled School</v>
          </cell>
          <cell r="G6372" t="str">
            <v>Maintained</v>
          </cell>
          <cell r="H6372" t="str">
            <v>Voluntary controlled school</v>
          </cell>
          <cell r="I6372">
            <v>7911</v>
          </cell>
          <cell r="J6372">
            <v>12004.199999999999</v>
          </cell>
        </row>
        <row r="6373">
          <cell r="B6373">
            <v>8113027</v>
          </cell>
          <cell r="C6373">
            <v>811</v>
          </cell>
          <cell r="D6373" t="str">
            <v>East Riding of Yorkshire</v>
          </cell>
          <cell r="E6373">
            <v>3027</v>
          </cell>
          <cell r="F6373" t="str">
            <v>Leven Church of England Voluntary Controlled Primary School</v>
          </cell>
          <cell r="G6373" t="str">
            <v>Maintained</v>
          </cell>
          <cell r="H6373" t="str">
            <v>Voluntary controlled school</v>
          </cell>
          <cell r="I6373">
            <v>12968</v>
          </cell>
          <cell r="J6373">
            <v>26009.1</v>
          </cell>
        </row>
        <row r="6374">
          <cell r="B6374">
            <v>8113030</v>
          </cell>
          <cell r="C6374">
            <v>811</v>
          </cell>
          <cell r="D6374" t="str">
            <v>East Riding of Yorkshire</v>
          </cell>
          <cell r="E6374">
            <v>3030</v>
          </cell>
          <cell r="F6374" t="str">
            <v>Middleton-on-the-Wolds Church of England Voluntary Controlled Primary School</v>
          </cell>
          <cell r="G6374" t="str">
            <v>Maintained</v>
          </cell>
          <cell r="H6374" t="str">
            <v>Voluntary controlled school</v>
          </cell>
          <cell r="I6374">
            <v>2983</v>
          </cell>
          <cell r="J6374">
            <v>4668.2999999999993</v>
          </cell>
        </row>
        <row r="6375">
          <cell r="B6375">
            <v>8113032</v>
          </cell>
          <cell r="C6375">
            <v>811</v>
          </cell>
          <cell r="D6375" t="str">
            <v>East Riding of Yorkshire</v>
          </cell>
          <cell r="E6375">
            <v>3032</v>
          </cell>
          <cell r="F6375" t="str">
            <v>North Ferriby Church of England Voluntary Controlled Primary School</v>
          </cell>
          <cell r="G6375" t="str">
            <v>Maintained</v>
          </cell>
          <cell r="H6375" t="str">
            <v>Voluntary controlled school</v>
          </cell>
          <cell r="I6375">
            <v>26325</v>
          </cell>
          <cell r="J6375">
            <v>39569.399999999994</v>
          </cell>
        </row>
        <row r="6376">
          <cell r="B6376">
            <v>8113034</v>
          </cell>
          <cell r="C6376">
            <v>811</v>
          </cell>
          <cell r="D6376" t="str">
            <v>East Riding of Yorkshire</v>
          </cell>
          <cell r="E6376">
            <v>3034</v>
          </cell>
          <cell r="F6376" t="str">
            <v>Pocklington Church of England Voluntary Controlled Infant School</v>
          </cell>
          <cell r="G6376" t="str">
            <v>Maintained</v>
          </cell>
          <cell r="H6376" t="str">
            <v>Voluntary controlled school</v>
          </cell>
          <cell r="I6376">
            <v>30993</v>
          </cell>
          <cell r="J6376">
            <v>52462.799999999996</v>
          </cell>
        </row>
        <row r="6377">
          <cell r="B6377">
            <v>8113036</v>
          </cell>
          <cell r="C6377">
            <v>811</v>
          </cell>
          <cell r="D6377" t="str">
            <v>East Riding of Yorkshire</v>
          </cell>
          <cell r="E6377">
            <v>3036</v>
          </cell>
          <cell r="F6377" t="str">
            <v>Roos Church of England Voluntary Controlled Primary School</v>
          </cell>
          <cell r="G6377" t="str">
            <v>Maintained</v>
          </cell>
          <cell r="H6377" t="str">
            <v>Voluntary controlled school</v>
          </cell>
          <cell r="I6377">
            <v>9596</v>
          </cell>
          <cell r="J6377">
            <v>11559.599999999999</v>
          </cell>
        </row>
        <row r="6378">
          <cell r="B6378">
            <v>8113037</v>
          </cell>
          <cell r="C6378">
            <v>811</v>
          </cell>
          <cell r="D6378" t="str">
            <v>East Riding of Yorkshire</v>
          </cell>
          <cell r="E6378">
            <v>3037</v>
          </cell>
          <cell r="F6378" t="str">
            <v>Little Weighton Rowley Church of England Voluntary Controlled Primary School</v>
          </cell>
          <cell r="G6378" t="str">
            <v>Maintained</v>
          </cell>
          <cell r="H6378" t="str">
            <v>Voluntary controlled school</v>
          </cell>
          <cell r="I6378">
            <v>5058</v>
          </cell>
          <cell r="J6378">
            <v>10670.4</v>
          </cell>
        </row>
        <row r="6379">
          <cell r="B6379">
            <v>8113039</v>
          </cell>
          <cell r="C6379">
            <v>811</v>
          </cell>
          <cell r="D6379" t="str">
            <v>East Riding of Yorkshire</v>
          </cell>
          <cell r="E6379">
            <v>3039</v>
          </cell>
          <cell r="F6379" t="str">
            <v>Skidby Church of England Voluntary Controlled Primary School</v>
          </cell>
          <cell r="G6379" t="str">
            <v>Maintained</v>
          </cell>
          <cell r="H6379" t="str">
            <v>Voluntary controlled school</v>
          </cell>
          <cell r="I6379">
            <v>6095</v>
          </cell>
          <cell r="J6379">
            <v>11337.3</v>
          </cell>
        </row>
        <row r="6380">
          <cell r="B6380">
            <v>8113040</v>
          </cell>
          <cell r="C6380">
            <v>811</v>
          </cell>
          <cell r="D6380" t="str">
            <v>East Riding of Yorkshire</v>
          </cell>
          <cell r="E6380">
            <v>3040</v>
          </cell>
          <cell r="F6380" t="str">
            <v>Skirlaugh Church of England Voluntary Controlled Primary School</v>
          </cell>
          <cell r="G6380" t="str">
            <v>Maintained</v>
          </cell>
          <cell r="H6380" t="str">
            <v>Voluntary controlled school</v>
          </cell>
          <cell r="I6380">
            <v>12579</v>
          </cell>
          <cell r="J6380">
            <v>23341.5</v>
          </cell>
        </row>
        <row r="6381">
          <cell r="B6381">
            <v>8113042</v>
          </cell>
          <cell r="C6381">
            <v>811</v>
          </cell>
          <cell r="D6381" t="str">
            <v>East Riding of Yorkshire</v>
          </cell>
          <cell r="E6381">
            <v>3042</v>
          </cell>
          <cell r="F6381" t="str">
            <v>Tickton Church of England Voluntary Controlled Primary School</v>
          </cell>
          <cell r="G6381" t="str">
            <v>Maintained</v>
          </cell>
          <cell r="H6381" t="str">
            <v>Voluntary controlled school</v>
          </cell>
          <cell r="I6381">
            <v>18285</v>
          </cell>
          <cell r="J6381">
            <v>28454.399999999998</v>
          </cell>
        </row>
        <row r="6382">
          <cell r="B6382">
            <v>8115203</v>
          </cell>
          <cell r="C6382">
            <v>811</v>
          </cell>
          <cell r="D6382" t="str">
            <v>East Riding of Yorkshire</v>
          </cell>
          <cell r="E6382">
            <v>5203</v>
          </cell>
          <cell r="F6382" t="str">
            <v>Warter Church of England Primary School</v>
          </cell>
          <cell r="G6382" t="str">
            <v>Maintained</v>
          </cell>
          <cell r="H6382" t="str">
            <v>Foundation school</v>
          </cell>
          <cell r="I6382">
            <v>15951</v>
          </cell>
          <cell r="J6382">
            <v>28009.8</v>
          </cell>
        </row>
        <row r="6383">
          <cell r="B6383">
            <v>8113044</v>
          </cell>
          <cell r="C6383">
            <v>811</v>
          </cell>
          <cell r="D6383" t="str">
            <v>East Riding of Yorkshire</v>
          </cell>
          <cell r="E6383">
            <v>3044</v>
          </cell>
          <cell r="F6383" t="str">
            <v>Wetwang Church of England Voluntary Controlled Primary School</v>
          </cell>
          <cell r="G6383" t="str">
            <v>Maintained</v>
          </cell>
          <cell r="H6383" t="str">
            <v>Voluntary controlled school</v>
          </cell>
          <cell r="I6383">
            <v>3372</v>
          </cell>
          <cell r="J6383">
            <v>4668.2999999999993</v>
          </cell>
        </row>
        <row r="6384">
          <cell r="B6384">
            <v>8113045</v>
          </cell>
          <cell r="C6384">
            <v>811</v>
          </cell>
          <cell r="D6384" t="str">
            <v>East Riding of Yorkshire</v>
          </cell>
          <cell r="E6384">
            <v>3045</v>
          </cell>
          <cell r="F6384" t="str">
            <v>Wilberfoss Church of England Voluntary Controlled Primary School</v>
          </cell>
          <cell r="G6384" t="str">
            <v>Maintained</v>
          </cell>
          <cell r="H6384" t="str">
            <v>Voluntary controlled school</v>
          </cell>
          <cell r="I6384">
            <v>18285</v>
          </cell>
          <cell r="J6384">
            <v>30899.699999999997</v>
          </cell>
        </row>
        <row r="6385">
          <cell r="B6385">
            <v>8113046</v>
          </cell>
          <cell r="C6385">
            <v>811</v>
          </cell>
          <cell r="D6385" t="str">
            <v>East Riding of Yorkshire</v>
          </cell>
          <cell r="E6385">
            <v>3046</v>
          </cell>
          <cell r="F6385" t="str">
            <v>Woodmansey Church of England Voluntary Controlled Primary School</v>
          </cell>
          <cell r="G6385" t="str">
            <v>Maintained</v>
          </cell>
          <cell r="H6385" t="str">
            <v>Voluntary controlled school</v>
          </cell>
          <cell r="I6385">
            <v>6225</v>
          </cell>
          <cell r="J6385">
            <v>15338.699999999999</v>
          </cell>
        </row>
        <row r="6386">
          <cell r="B6386">
            <v>8113047</v>
          </cell>
          <cell r="C6386">
            <v>811</v>
          </cell>
          <cell r="D6386" t="str">
            <v>East Riding of Yorkshire</v>
          </cell>
          <cell r="E6386">
            <v>3047</v>
          </cell>
          <cell r="F6386" t="str">
            <v>Bugthorpe Church of England Voluntary Controlled Primary School</v>
          </cell>
          <cell r="G6386" t="str">
            <v>Maintained</v>
          </cell>
          <cell r="H6386" t="str">
            <v>Voluntary controlled school</v>
          </cell>
          <cell r="I6386">
            <v>5058</v>
          </cell>
          <cell r="J6386">
            <v>8669.6999999999989</v>
          </cell>
        </row>
        <row r="6387">
          <cell r="B6387">
            <v>8113048</v>
          </cell>
          <cell r="C6387">
            <v>811</v>
          </cell>
          <cell r="D6387" t="str">
            <v>East Riding of Yorkshire</v>
          </cell>
          <cell r="E6387">
            <v>3048</v>
          </cell>
          <cell r="F6387" t="str">
            <v>Lockington Church of England Voluntary Controlled Primary School</v>
          </cell>
          <cell r="G6387" t="str">
            <v>Maintained</v>
          </cell>
          <cell r="H6387" t="str">
            <v>Voluntary controlled school</v>
          </cell>
          <cell r="I6387">
            <v>4280</v>
          </cell>
          <cell r="J6387">
            <v>6002.0999999999995</v>
          </cell>
        </row>
        <row r="6388">
          <cell r="B6388">
            <v>8113049</v>
          </cell>
          <cell r="C6388">
            <v>811</v>
          </cell>
          <cell r="D6388" t="str">
            <v>East Riding of Yorkshire</v>
          </cell>
          <cell r="E6388">
            <v>3049</v>
          </cell>
          <cell r="F6388" t="str">
            <v>Cherry Burton Church of England Voluntary Controlled Primary School</v>
          </cell>
          <cell r="G6388" t="str">
            <v>Maintained</v>
          </cell>
          <cell r="H6388" t="str">
            <v>Voluntary controlled school</v>
          </cell>
          <cell r="I6388">
            <v>16729</v>
          </cell>
          <cell r="J6388">
            <v>30455.1</v>
          </cell>
        </row>
        <row r="6389">
          <cell r="B6389">
            <v>8113050</v>
          </cell>
          <cell r="C6389">
            <v>811</v>
          </cell>
          <cell r="D6389" t="str">
            <v>East Riding of Yorkshire</v>
          </cell>
          <cell r="E6389">
            <v>3050</v>
          </cell>
          <cell r="F6389" t="str">
            <v>South Cave Church of England Voluntary Controlled Primary School</v>
          </cell>
          <cell r="G6389" t="str">
            <v>Maintained</v>
          </cell>
          <cell r="H6389" t="str">
            <v>Voluntary controlled school</v>
          </cell>
          <cell r="I6389">
            <v>22045</v>
          </cell>
          <cell r="J6389">
            <v>34678.799999999996</v>
          </cell>
        </row>
        <row r="6390">
          <cell r="B6390">
            <v>8133055</v>
          </cell>
          <cell r="C6390">
            <v>813</v>
          </cell>
          <cell r="D6390" t="str">
            <v>North Lincolnshire</v>
          </cell>
          <cell r="E6390">
            <v>3055</v>
          </cell>
          <cell r="F6390" t="str">
            <v>St Barnabas CofE Primary School, Barnetby</v>
          </cell>
          <cell r="G6390" t="str">
            <v>Maintained</v>
          </cell>
          <cell r="H6390" t="str">
            <v>Voluntary controlled school</v>
          </cell>
          <cell r="I6390">
            <v>10245</v>
          </cell>
          <cell r="J6390">
            <v>18895.5</v>
          </cell>
        </row>
        <row r="6391">
          <cell r="B6391">
            <v>8133056</v>
          </cell>
          <cell r="C6391">
            <v>813</v>
          </cell>
          <cell r="D6391" t="str">
            <v>North Lincolnshire</v>
          </cell>
          <cell r="E6391">
            <v>3056</v>
          </cell>
          <cell r="F6391" t="str">
            <v>John Harrison C of E Primary School</v>
          </cell>
          <cell r="G6391" t="str">
            <v>Maintained</v>
          </cell>
          <cell r="H6391" t="str">
            <v>Voluntary controlled school</v>
          </cell>
          <cell r="I6391">
            <v>17118</v>
          </cell>
          <cell r="J6391">
            <v>29343.599999999999</v>
          </cell>
        </row>
        <row r="6392">
          <cell r="B6392">
            <v>8133057</v>
          </cell>
          <cell r="C6392">
            <v>813</v>
          </cell>
          <cell r="D6392" t="str">
            <v>North Lincolnshire</v>
          </cell>
          <cell r="E6392">
            <v>3057</v>
          </cell>
          <cell r="F6392" t="str">
            <v>Barton St Peter's CofE Primary School</v>
          </cell>
          <cell r="G6392" t="str">
            <v>Maintained</v>
          </cell>
          <cell r="H6392" t="str">
            <v>Voluntary controlled school</v>
          </cell>
          <cell r="I6392">
            <v>19452</v>
          </cell>
          <cell r="J6392">
            <v>31121.999999999996</v>
          </cell>
        </row>
        <row r="6393">
          <cell r="B6393">
            <v>8133058</v>
          </cell>
          <cell r="C6393">
            <v>813</v>
          </cell>
          <cell r="D6393" t="str">
            <v>North Lincolnshire</v>
          </cell>
          <cell r="E6393">
            <v>3058</v>
          </cell>
          <cell r="F6393" t="str">
            <v>Belton All Saints CofE Primary School</v>
          </cell>
          <cell r="G6393" t="str">
            <v>Maintained</v>
          </cell>
          <cell r="H6393" t="str">
            <v>Voluntary controlled school</v>
          </cell>
          <cell r="I6393">
            <v>17636</v>
          </cell>
          <cell r="J6393">
            <v>28898.999999999996</v>
          </cell>
        </row>
        <row r="6394">
          <cell r="B6394">
            <v>8133063</v>
          </cell>
          <cell r="C6394">
            <v>813</v>
          </cell>
          <cell r="D6394" t="str">
            <v>North Lincolnshire</v>
          </cell>
          <cell r="E6394">
            <v>3063</v>
          </cell>
          <cell r="F6394" t="str">
            <v>Gunness and Burringham Church of England Primary School</v>
          </cell>
          <cell r="G6394" t="str">
            <v>Maintained</v>
          </cell>
          <cell r="H6394" t="str">
            <v>Voluntary controlled school</v>
          </cell>
          <cell r="I6394">
            <v>8300</v>
          </cell>
          <cell r="J6394">
            <v>17339.399999999998</v>
          </cell>
        </row>
        <row r="6395">
          <cell r="B6395">
            <v>8133064</v>
          </cell>
          <cell r="C6395">
            <v>813</v>
          </cell>
          <cell r="D6395" t="str">
            <v>North Lincolnshire</v>
          </cell>
          <cell r="E6395">
            <v>3064</v>
          </cell>
          <cell r="F6395" t="str">
            <v>Haxey CofE Primary School</v>
          </cell>
          <cell r="G6395" t="str">
            <v>Maintained</v>
          </cell>
          <cell r="H6395" t="str">
            <v>Voluntary controlled school</v>
          </cell>
          <cell r="I6395">
            <v>12060</v>
          </cell>
          <cell r="J6395">
            <v>20007</v>
          </cell>
        </row>
        <row r="6396">
          <cell r="B6396">
            <v>8123065</v>
          </cell>
          <cell r="C6396">
            <v>812</v>
          </cell>
          <cell r="D6396" t="str">
            <v>North East Lincolnshire</v>
          </cell>
          <cell r="E6396">
            <v>3065</v>
          </cell>
          <cell r="F6396" t="str">
            <v>The Humberston CofE Primary School</v>
          </cell>
          <cell r="G6396" t="str">
            <v>Maintained</v>
          </cell>
          <cell r="H6396" t="str">
            <v>Voluntary controlled school</v>
          </cell>
          <cell r="I6396">
            <v>21656</v>
          </cell>
          <cell r="J6396">
            <v>34011.899999999994</v>
          </cell>
        </row>
        <row r="6397">
          <cell r="B6397">
            <v>8133067</v>
          </cell>
          <cell r="C6397">
            <v>813</v>
          </cell>
          <cell r="D6397" t="str">
            <v>North Lincolnshire</v>
          </cell>
          <cell r="E6397">
            <v>3067</v>
          </cell>
          <cell r="F6397" t="str">
            <v>Kirmington CofE Primary School</v>
          </cell>
          <cell r="G6397" t="str">
            <v>Maintained</v>
          </cell>
          <cell r="H6397" t="str">
            <v>Voluntary controlled school</v>
          </cell>
          <cell r="I6397">
            <v>4409</v>
          </cell>
          <cell r="J6397">
            <v>8002.7999999999993</v>
          </cell>
        </row>
        <row r="6398">
          <cell r="B6398">
            <v>8123068</v>
          </cell>
          <cell r="C6398">
            <v>812</v>
          </cell>
          <cell r="D6398" t="str">
            <v>North East Lincolnshire</v>
          </cell>
          <cell r="E6398">
            <v>3068</v>
          </cell>
          <cell r="F6398" t="str">
            <v>Stanford Junior and Infant School</v>
          </cell>
          <cell r="G6398" t="str">
            <v>Maintained</v>
          </cell>
          <cell r="H6398" t="str">
            <v>Voluntary controlled school</v>
          </cell>
          <cell r="I6398">
            <v>17896</v>
          </cell>
          <cell r="J6398">
            <v>31121.999999999996</v>
          </cell>
        </row>
        <row r="6399">
          <cell r="B6399">
            <v>8133071</v>
          </cell>
          <cell r="C6399">
            <v>813</v>
          </cell>
          <cell r="D6399" t="str">
            <v>North Lincolnshire</v>
          </cell>
          <cell r="E6399">
            <v>3071</v>
          </cell>
          <cell r="F6399" t="str">
            <v>Scunthorpe CofE Primary School</v>
          </cell>
          <cell r="G6399" t="str">
            <v>Maintained</v>
          </cell>
          <cell r="H6399" t="str">
            <v>Voluntary controlled school</v>
          </cell>
          <cell r="I6399">
            <v>13487</v>
          </cell>
          <cell r="J6399">
            <v>18673.199999999997</v>
          </cell>
        </row>
        <row r="6400">
          <cell r="B6400">
            <v>8123072</v>
          </cell>
          <cell r="C6400">
            <v>812</v>
          </cell>
          <cell r="D6400" t="str">
            <v>North East Lincolnshire</v>
          </cell>
          <cell r="E6400">
            <v>3072</v>
          </cell>
          <cell r="F6400" t="str">
            <v>Stallingborough CofE Primary School</v>
          </cell>
          <cell r="G6400" t="str">
            <v>Maintained</v>
          </cell>
          <cell r="H6400" t="str">
            <v>Voluntary controlled school</v>
          </cell>
          <cell r="I6400">
            <v>11801</v>
          </cell>
          <cell r="J6400">
            <v>19562.399999999998</v>
          </cell>
        </row>
        <row r="6401">
          <cell r="B6401">
            <v>8133073</v>
          </cell>
          <cell r="C6401">
            <v>813</v>
          </cell>
          <cell r="D6401" t="str">
            <v>North Lincolnshire</v>
          </cell>
          <cell r="E6401">
            <v>3073</v>
          </cell>
          <cell r="F6401" t="str">
            <v>West Butterwick C of E Primary School</v>
          </cell>
          <cell r="G6401" t="str">
            <v>Maintained</v>
          </cell>
          <cell r="H6401" t="str">
            <v>Voluntary controlled school</v>
          </cell>
          <cell r="I6401">
            <v>3242</v>
          </cell>
          <cell r="J6401">
            <v>3779.1</v>
          </cell>
        </row>
        <row r="6402">
          <cell r="B6402">
            <v>8133075</v>
          </cell>
          <cell r="C6402">
            <v>813</v>
          </cell>
          <cell r="D6402" t="str">
            <v>North Lincolnshire</v>
          </cell>
          <cell r="E6402">
            <v>3075</v>
          </cell>
          <cell r="F6402" t="str">
            <v>Winterton Church of England Infants' School</v>
          </cell>
          <cell r="G6402" t="str">
            <v>Maintained</v>
          </cell>
          <cell r="H6402" t="str">
            <v>Voluntary controlled school</v>
          </cell>
          <cell r="I6402">
            <v>20748</v>
          </cell>
          <cell r="J6402">
            <v>33789.599999999999</v>
          </cell>
        </row>
        <row r="6403">
          <cell r="B6403">
            <v>8133077</v>
          </cell>
          <cell r="C6403">
            <v>813</v>
          </cell>
          <cell r="D6403" t="str">
            <v>North Lincolnshire</v>
          </cell>
          <cell r="E6403">
            <v>3077</v>
          </cell>
          <cell r="F6403" t="str">
            <v>Wroot Travis Charity Church of England Primary School</v>
          </cell>
          <cell r="G6403" t="str">
            <v>Maintained</v>
          </cell>
          <cell r="H6403" t="str">
            <v>Voluntary controlled school</v>
          </cell>
          <cell r="I6403">
            <v>2983</v>
          </cell>
          <cell r="J6403">
            <v>4446</v>
          </cell>
        </row>
        <row r="6404">
          <cell r="B6404">
            <v>8133078</v>
          </cell>
          <cell r="C6404">
            <v>813</v>
          </cell>
          <cell r="D6404" t="str">
            <v>North Lincolnshire</v>
          </cell>
          <cell r="E6404">
            <v>3078</v>
          </cell>
          <cell r="F6404" t="str">
            <v>New Holland Church of England and Methodist Primary School</v>
          </cell>
          <cell r="G6404" t="str">
            <v>Maintained</v>
          </cell>
          <cell r="H6404" t="str">
            <v>Voluntary controlled school</v>
          </cell>
          <cell r="I6404">
            <v>2075</v>
          </cell>
          <cell r="J6404">
            <v>2667.6</v>
          </cell>
        </row>
        <row r="6405">
          <cell r="B6405">
            <v>8113081</v>
          </cell>
          <cell r="C6405">
            <v>811</v>
          </cell>
          <cell r="D6405" t="str">
            <v>East Riding of Yorkshire</v>
          </cell>
          <cell r="E6405">
            <v>3081</v>
          </cell>
          <cell r="F6405" t="str">
            <v>Cowick Church of England Voluntary Controlled Primary School</v>
          </cell>
          <cell r="G6405" t="str">
            <v>Maintained</v>
          </cell>
          <cell r="H6405" t="str">
            <v>Voluntary controlled school</v>
          </cell>
          <cell r="I6405">
            <v>10115</v>
          </cell>
          <cell r="J6405">
            <v>15560.999999999998</v>
          </cell>
        </row>
        <row r="6406">
          <cell r="B6406">
            <v>8113082</v>
          </cell>
          <cell r="C6406">
            <v>811</v>
          </cell>
          <cell r="D6406" t="str">
            <v>East Riding of Yorkshire</v>
          </cell>
          <cell r="E6406">
            <v>3082</v>
          </cell>
          <cell r="F6406" t="str">
            <v>Sutton Upon Derwent Church of England Voluntary Controlled Primary School</v>
          </cell>
          <cell r="G6406" t="str">
            <v>Maintained</v>
          </cell>
          <cell r="H6406" t="str">
            <v>Voluntary controlled school</v>
          </cell>
          <cell r="I6406">
            <v>6744</v>
          </cell>
          <cell r="J6406">
            <v>12893.4</v>
          </cell>
        </row>
        <row r="6407">
          <cell r="B6407">
            <v>8113086</v>
          </cell>
          <cell r="C6407">
            <v>811</v>
          </cell>
          <cell r="D6407" t="str">
            <v>East Riding of Yorkshire</v>
          </cell>
          <cell r="E6407">
            <v>3086</v>
          </cell>
          <cell r="F6407" t="str">
            <v>Sledmere Church of England Voluntary Controlled Primary School</v>
          </cell>
          <cell r="G6407" t="str">
            <v>Maintained</v>
          </cell>
          <cell r="H6407" t="str">
            <v>Voluntary controlled school</v>
          </cell>
          <cell r="I6407">
            <v>2464</v>
          </cell>
          <cell r="J6407">
            <v>6002.0999999999995</v>
          </cell>
        </row>
        <row r="6408">
          <cell r="B6408">
            <v>8113088</v>
          </cell>
          <cell r="C6408">
            <v>811</v>
          </cell>
          <cell r="D6408" t="str">
            <v>East Riding of Yorkshire</v>
          </cell>
          <cell r="E6408">
            <v>3088</v>
          </cell>
          <cell r="F6408" t="str">
            <v>St Mary's Church of England Voluntary Controlled Primary School, Beverley</v>
          </cell>
          <cell r="G6408" t="str">
            <v>Maintained</v>
          </cell>
          <cell r="H6408" t="str">
            <v>Voluntary controlled school</v>
          </cell>
          <cell r="I6408">
            <v>29826</v>
          </cell>
          <cell r="J6408">
            <v>51351.299999999996</v>
          </cell>
        </row>
        <row r="6409">
          <cell r="B6409">
            <v>8113316</v>
          </cell>
          <cell r="C6409">
            <v>811</v>
          </cell>
          <cell r="D6409" t="str">
            <v>East Riding of Yorkshire</v>
          </cell>
          <cell r="E6409">
            <v>3316</v>
          </cell>
          <cell r="F6409" t="str">
            <v>St Martin's Church of England Voluntary Aided Primary School, Fangfoss</v>
          </cell>
          <cell r="G6409" t="str">
            <v>Maintained</v>
          </cell>
          <cell r="H6409" t="str">
            <v>Voluntary aided school</v>
          </cell>
          <cell r="I6409">
            <v>7911</v>
          </cell>
          <cell r="J6409">
            <v>12671.099999999999</v>
          </cell>
        </row>
        <row r="6410">
          <cell r="B6410">
            <v>8133320</v>
          </cell>
          <cell r="C6410">
            <v>813</v>
          </cell>
          <cell r="D6410" t="str">
            <v>North Lincolnshire</v>
          </cell>
          <cell r="E6410">
            <v>3320</v>
          </cell>
          <cell r="F6410" t="str">
            <v>St Martin's CofE Primary School</v>
          </cell>
          <cell r="G6410" t="str">
            <v>Maintained</v>
          </cell>
          <cell r="H6410" t="str">
            <v>Voluntary aided school</v>
          </cell>
          <cell r="I6410">
            <v>5577</v>
          </cell>
          <cell r="J6410">
            <v>10225.799999999999</v>
          </cell>
        </row>
        <row r="6411">
          <cell r="B6411">
            <v>8133322</v>
          </cell>
          <cell r="C6411">
            <v>813</v>
          </cell>
          <cell r="D6411" t="str">
            <v>North Lincolnshire</v>
          </cell>
          <cell r="E6411">
            <v>3322</v>
          </cell>
          <cell r="F6411" t="str">
            <v>Wootton St Andrew's CofE Primary School</v>
          </cell>
          <cell r="G6411" t="str">
            <v>Maintained</v>
          </cell>
          <cell r="H6411" t="str">
            <v>Voluntary aided school</v>
          </cell>
          <cell r="I6411">
            <v>7003</v>
          </cell>
          <cell r="J6411">
            <v>9781.1999999999989</v>
          </cell>
        </row>
        <row r="6412">
          <cell r="B6412">
            <v>8133330</v>
          </cell>
          <cell r="C6412">
            <v>813</v>
          </cell>
          <cell r="D6412" t="str">
            <v>North Lincolnshire</v>
          </cell>
          <cell r="E6412">
            <v>3330</v>
          </cell>
          <cell r="F6412" t="str">
            <v>Eastoft Church of England Primary School</v>
          </cell>
          <cell r="G6412" t="str">
            <v>Maintained</v>
          </cell>
          <cell r="H6412" t="str">
            <v>Voluntary aided school</v>
          </cell>
          <cell r="I6412">
            <v>4928</v>
          </cell>
          <cell r="J6412">
            <v>6446.7</v>
          </cell>
        </row>
        <row r="6413">
          <cell r="B6413">
            <v>8113331</v>
          </cell>
          <cell r="C6413">
            <v>811</v>
          </cell>
          <cell r="D6413" t="str">
            <v>East Riding of Yorkshire</v>
          </cell>
          <cell r="E6413">
            <v>3331</v>
          </cell>
          <cell r="F6413" t="str">
            <v>Pollington-Balne Church of England Primary School</v>
          </cell>
          <cell r="G6413" t="str">
            <v>Maintained</v>
          </cell>
          <cell r="H6413" t="str">
            <v>Voluntary aided school</v>
          </cell>
          <cell r="I6413">
            <v>14005</v>
          </cell>
          <cell r="J6413">
            <v>24008.399999999998</v>
          </cell>
        </row>
        <row r="6414">
          <cell r="B6414">
            <v>8103506</v>
          </cell>
          <cell r="C6414">
            <v>810</v>
          </cell>
          <cell r="D6414" t="str">
            <v>Kingston upon Hull, City of</v>
          </cell>
          <cell r="E6414">
            <v>3506</v>
          </cell>
          <cell r="F6414" t="str">
            <v>St Andrew's Church of England Voluntary Aided Primary School</v>
          </cell>
          <cell r="G6414" t="str">
            <v>Maintained</v>
          </cell>
          <cell r="H6414" t="str">
            <v>Voluntary aided school</v>
          </cell>
          <cell r="I6414">
            <v>53816</v>
          </cell>
          <cell r="J6414">
            <v>87141.599999999991</v>
          </cell>
        </row>
        <row r="6415">
          <cell r="B6415">
            <v>8115200</v>
          </cell>
          <cell r="C6415">
            <v>811</v>
          </cell>
          <cell r="D6415" t="str">
            <v>East Riding of Yorkshire</v>
          </cell>
          <cell r="E6415">
            <v>5200</v>
          </cell>
          <cell r="F6415" t="str">
            <v>Wold Newton Foundation School</v>
          </cell>
          <cell r="G6415" t="str">
            <v>Maintained</v>
          </cell>
          <cell r="H6415" t="str">
            <v>Foundation school</v>
          </cell>
          <cell r="I6415">
            <v>5836</v>
          </cell>
          <cell r="J6415">
            <v>10225.799999999999</v>
          </cell>
        </row>
        <row r="6416">
          <cell r="B6416">
            <v>8115201</v>
          </cell>
          <cell r="C6416">
            <v>811</v>
          </cell>
          <cell r="D6416" t="str">
            <v>East Riding of Yorkshire</v>
          </cell>
          <cell r="E6416">
            <v>5201</v>
          </cell>
          <cell r="F6416" t="str">
            <v>Howden Church of England Infant School</v>
          </cell>
          <cell r="G6416" t="str">
            <v>Maintained</v>
          </cell>
          <cell r="H6416" t="str">
            <v>Foundation school</v>
          </cell>
          <cell r="I6416">
            <v>30604</v>
          </cell>
          <cell r="J6416">
            <v>48239.1</v>
          </cell>
        </row>
        <row r="6417">
          <cell r="B6417">
            <v>8115202</v>
          </cell>
          <cell r="C6417">
            <v>811</v>
          </cell>
          <cell r="D6417" t="str">
            <v>East Riding of Yorkshire</v>
          </cell>
          <cell r="E6417">
            <v>5202</v>
          </cell>
          <cell r="F6417" t="str">
            <v>Barmby Moor Church of England Primary School</v>
          </cell>
          <cell r="G6417" t="str">
            <v>Maintained</v>
          </cell>
          <cell r="H6417" t="str">
            <v>Foundation school</v>
          </cell>
          <cell r="I6417">
            <v>6225</v>
          </cell>
          <cell r="J6417">
            <v>9781.1999999999989</v>
          </cell>
        </row>
        <row r="6418">
          <cell r="B6418">
            <v>8117016</v>
          </cell>
          <cell r="C6418">
            <v>811</v>
          </cell>
          <cell r="D6418" t="str">
            <v>East Riding of Yorkshire</v>
          </cell>
          <cell r="E6418">
            <v>7016</v>
          </cell>
          <cell r="F6418" t="str">
            <v>Kings Mill School</v>
          </cell>
          <cell r="G6418" t="str">
            <v>Maintained</v>
          </cell>
          <cell r="H6418" t="str">
            <v>Community special school</v>
          </cell>
          <cell r="I6418">
            <v>2724</v>
          </cell>
          <cell r="J6418">
            <v>5112.8999999999996</v>
          </cell>
        </row>
        <row r="6419">
          <cell r="B6419">
            <v>8117018</v>
          </cell>
          <cell r="C6419">
            <v>811</v>
          </cell>
          <cell r="D6419" t="str">
            <v>East Riding of Yorkshire</v>
          </cell>
          <cell r="E6419">
            <v>7018</v>
          </cell>
          <cell r="F6419" t="str">
            <v>St Anne's School and Sixth Form College</v>
          </cell>
          <cell r="G6419" t="str">
            <v>Maintained</v>
          </cell>
          <cell r="H6419" t="str">
            <v>Community special school</v>
          </cell>
          <cell r="I6419">
            <v>2724</v>
          </cell>
          <cell r="J6419">
            <v>4001.3999999999996</v>
          </cell>
        </row>
        <row r="6420">
          <cell r="B6420">
            <v>8137020</v>
          </cell>
          <cell r="C6420">
            <v>813</v>
          </cell>
          <cell r="D6420" t="str">
            <v>North Lincolnshire</v>
          </cell>
          <cell r="E6420">
            <v>7020</v>
          </cell>
          <cell r="F6420" t="str">
            <v>St Luke's Primary School</v>
          </cell>
          <cell r="G6420" t="str">
            <v>Maintained</v>
          </cell>
          <cell r="H6420" t="str">
            <v>Community special school</v>
          </cell>
          <cell r="I6420">
            <v>9078</v>
          </cell>
          <cell r="J6420">
            <v>17117.099999999999</v>
          </cell>
        </row>
        <row r="6421">
          <cell r="B6421">
            <v>8117025</v>
          </cell>
          <cell r="C6421">
            <v>811</v>
          </cell>
          <cell r="D6421" t="str">
            <v>East Riding of Yorkshire</v>
          </cell>
          <cell r="E6421">
            <v>7025</v>
          </cell>
          <cell r="F6421" t="str">
            <v>Riverside Special School</v>
          </cell>
          <cell r="G6421" t="str">
            <v>Maintained</v>
          </cell>
          <cell r="H6421" t="str">
            <v>Community special school</v>
          </cell>
          <cell r="I6421">
            <v>1427</v>
          </cell>
          <cell r="J6421">
            <v>2889.8999999999996</v>
          </cell>
        </row>
        <row r="6422">
          <cell r="B6422">
            <v>9212001</v>
          </cell>
          <cell r="C6422">
            <v>921</v>
          </cell>
          <cell r="D6422" t="str">
            <v>Isle of Wight</v>
          </cell>
          <cell r="E6422">
            <v>2001</v>
          </cell>
          <cell r="F6422" t="str">
            <v>Chillerton and Rookley Primary School</v>
          </cell>
          <cell r="G6422" t="str">
            <v>Maintained</v>
          </cell>
          <cell r="H6422" t="str">
            <v>Community school</v>
          </cell>
          <cell r="I6422">
            <v>4928</v>
          </cell>
          <cell r="J6422">
            <v>3334.4999999999995</v>
          </cell>
        </row>
        <row r="6423">
          <cell r="B6423">
            <v>9212002</v>
          </cell>
          <cell r="C6423">
            <v>921</v>
          </cell>
          <cell r="D6423" t="str">
            <v>Isle of Wight</v>
          </cell>
          <cell r="E6423">
            <v>2002</v>
          </cell>
          <cell r="F6423" t="str">
            <v>Cowes Primary School</v>
          </cell>
          <cell r="G6423" t="str">
            <v>Maintained</v>
          </cell>
          <cell r="H6423" t="str">
            <v>Community school</v>
          </cell>
          <cell r="I6423">
            <v>18544</v>
          </cell>
          <cell r="J6423">
            <v>26453.699999999997</v>
          </cell>
        </row>
        <row r="6424">
          <cell r="B6424">
            <v>9212005</v>
          </cell>
          <cell r="C6424">
            <v>921</v>
          </cell>
          <cell r="D6424" t="str">
            <v>Isle of Wight</v>
          </cell>
          <cell r="E6424">
            <v>2005</v>
          </cell>
          <cell r="F6424" t="str">
            <v>Gatten and Lake Primary School</v>
          </cell>
          <cell r="G6424" t="str">
            <v>Maintained</v>
          </cell>
          <cell r="H6424" t="str">
            <v>Community school</v>
          </cell>
          <cell r="I6424">
            <v>17766</v>
          </cell>
          <cell r="J6424">
            <v>30677.399999999998</v>
          </cell>
        </row>
        <row r="6425">
          <cell r="B6425">
            <v>9212006</v>
          </cell>
          <cell r="C6425">
            <v>921</v>
          </cell>
          <cell r="D6425" t="str">
            <v>Isle of Wight</v>
          </cell>
          <cell r="E6425">
            <v>2006</v>
          </cell>
          <cell r="F6425" t="str">
            <v>Godshill Primary School</v>
          </cell>
          <cell r="G6425" t="str">
            <v>Maintained</v>
          </cell>
          <cell r="H6425" t="str">
            <v>Community school</v>
          </cell>
          <cell r="I6425">
            <v>7522</v>
          </cell>
          <cell r="J6425">
            <v>12893.4</v>
          </cell>
        </row>
        <row r="6426">
          <cell r="B6426">
            <v>9212007</v>
          </cell>
          <cell r="C6426">
            <v>921</v>
          </cell>
          <cell r="D6426" t="str">
            <v>Isle of Wight</v>
          </cell>
          <cell r="E6426">
            <v>2007</v>
          </cell>
          <cell r="F6426" t="str">
            <v>Gurnard Primary School</v>
          </cell>
          <cell r="G6426" t="str">
            <v>Maintained</v>
          </cell>
          <cell r="H6426" t="str">
            <v>Community school</v>
          </cell>
          <cell r="I6426">
            <v>39162</v>
          </cell>
          <cell r="J6426">
            <v>67579.199999999997</v>
          </cell>
        </row>
        <row r="6427">
          <cell r="B6427">
            <v>9212009</v>
          </cell>
          <cell r="C6427">
            <v>921</v>
          </cell>
          <cell r="D6427" t="str">
            <v>Isle of Wight</v>
          </cell>
          <cell r="E6427">
            <v>2009</v>
          </cell>
          <cell r="F6427" t="str">
            <v>Nettlestone Primary School</v>
          </cell>
          <cell r="G6427" t="str">
            <v>Maintained</v>
          </cell>
          <cell r="H6427" t="str">
            <v>Community school</v>
          </cell>
          <cell r="I6427">
            <v>20878</v>
          </cell>
          <cell r="J6427">
            <v>35345.699999999997</v>
          </cell>
        </row>
        <row r="6428">
          <cell r="B6428">
            <v>9212010</v>
          </cell>
          <cell r="C6428">
            <v>921</v>
          </cell>
          <cell r="D6428" t="str">
            <v>Isle of Wight</v>
          </cell>
          <cell r="E6428">
            <v>2010</v>
          </cell>
          <cell r="F6428" t="str">
            <v>Newchurch Primary School</v>
          </cell>
          <cell r="G6428" t="str">
            <v>Maintained</v>
          </cell>
          <cell r="H6428" t="str">
            <v>Community school</v>
          </cell>
          <cell r="I6428">
            <v>21527</v>
          </cell>
          <cell r="J6428">
            <v>36234.899999999994</v>
          </cell>
        </row>
        <row r="6429">
          <cell r="B6429">
            <v>9212012</v>
          </cell>
          <cell r="C6429">
            <v>921</v>
          </cell>
          <cell r="D6429" t="str">
            <v>Isle of Wight</v>
          </cell>
          <cell r="E6429">
            <v>2012</v>
          </cell>
          <cell r="F6429" t="str">
            <v>Barton Primary School</v>
          </cell>
          <cell r="G6429" t="str">
            <v>Maintained</v>
          </cell>
          <cell r="H6429" t="str">
            <v>Community school</v>
          </cell>
          <cell r="I6429">
            <v>16729</v>
          </cell>
          <cell r="J6429">
            <v>24230.699999999997</v>
          </cell>
        </row>
        <row r="6430">
          <cell r="B6430">
            <v>9212014</v>
          </cell>
          <cell r="C6430">
            <v>921</v>
          </cell>
          <cell r="D6430" t="str">
            <v>Isle of Wight</v>
          </cell>
          <cell r="E6430">
            <v>2014</v>
          </cell>
          <cell r="F6430" t="str">
            <v>Nine Acres Primary School</v>
          </cell>
          <cell r="G6430" t="str">
            <v>Maintained</v>
          </cell>
          <cell r="H6430" t="str">
            <v>Community school</v>
          </cell>
          <cell r="I6430">
            <v>27751</v>
          </cell>
          <cell r="J6430">
            <v>46905.299999999996</v>
          </cell>
        </row>
        <row r="6431">
          <cell r="B6431">
            <v>9212015</v>
          </cell>
          <cell r="C6431">
            <v>921</v>
          </cell>
          <cell r="D6431" t="str">
            <v>Isle of Wight</v>
          </cell>
          <cell r="E6431">
            <v>2015</v>
          </cell>
          <cell r="F6431" t="str">
            <v>Niton Primary School</v>
          </cell>
          <cell r="G6431" t="str">
            <v>Maintained</v>
          </cell>
          <cell r="H6431" t="str">
            <v>Community school</v>
          </cell>
          <cell r="I6431">
            <v>19841</v>
          </cell>
          <cell r="J6431">
            <v>31788.899999999998</v>
          </cell>
        </row>
        <row r="6432">
          <cell r="B6432">
            <v>9212018</v>
          </cell>
          <cell r="C6432">
            <v>921</v>
          </cell>
          <cell r="D6432" t="str">
            <v>Isle of Wight</v>
          </cell>
          <cell r="E6432">
            <v>2018</v>
          </cell>
          <cell r="F6432" t="str">
            <v>Hunnyhill Primary School</v>
          </cell>
          <cell r="G6432" t="str">
            <v>Maintained</v>
          </cell>
          <cell r="H6432" t="str">
            <v>Community school</v>
          </cell>
          <cell r="I6432">
            <v>27751</v>
          </cell>
          <cell r="J6432">
            <v>50906.7</v>
          </cell>
        </row>
        <row r="6433">
          <cell r="B6433">
            <v>9212021</v>
          </cell>
          <cell r="C6433">
            <v>921</v>
          </cell>
          <cell r="D6433" t="str">
            <v>Isle of Wight</v>
          </cell>
          <cell r="E6433">
            <v>2021</v>
          </cell>
          <cell r="F6433" t="str">
            <v>Haylands Primary School</v>
          </cell>
          <cell r="G6433" t="str">
            <v>Maintained</v>
          </cell>
          <cell r="H6433" t="str">
            <v>Community school</v>
          </cell>
          <cell r="I6433">
            <v>35402</v>
          </cell>
          <cell r="J6433">
            <v>59354.1</v>
          </cell>
        </row>
        <row r="6434">
          <cell r="B6434">
            <v>9212024</v>
          </cell>
          <cell r="C6434">
            <v>921</v>
          </cell>
          <cell r="D6434" t="str">
            <v>Isle of Wight</v>
          </cell>
          <cell r="E6434">
            <v>2024</v>
          </cell>
          <cell r="F6434" t="str">
            <v>St Helens Primary School</v>
          </cell>
          <cell r="G6434" t="str">
            <v>Maintained</v>
          </cell>
          <cell r="H6434" t="str">
            <v>Community school</v>
          </cell>
          <cell r="I6434">
            <v>6873</v>
          </cell>
          <cell r="J6434">
            <v>10225.799999999999</v>
          </cell>
        </row>
        <row r="6435">
          <cell r="B6435">
            <v>9212029</v>
          </cell>
          <cell r="C6435">
            <v>921</v>
          </cell>
          <cell r="D6435" t="str">
            <v>Isle of Wight</v>
          </cell>
          <cell r="E6435">
            <v>2029</v>
          </cell>
          <cell r="F6435" t="str">
            <v>Wootton Community Primary School</v>
          </cell>
          <cell r="G6435" t="str">
            <v>Maintained</v>
          </cell>
          <cell r="H6435" t="str">
            <v>Community school</v>
          </cell>
          <cell r="I6435">
            <v>19452</v>
          </cell>
          <cell r="J6435">
            <v>31788.899999999998</v>
          </cell>
        </row>
        <row r="6436">
          <cell r="B6436">
            <v>9212030</v>
          </cell>
          <cell r="C6436">
            <v>921</v>
          </cell>
          <cell r="D6436" t="str">
            <v>Isle of Wight</v>
          </cell>
          <cell r="E6436">
            <v>2030</v>
          </cell>
          <cell r="F6436" t="str">
            <v>Wroxall Primary School</v>
          </cell>
          <cell r="G6436" t="str">
            <v>Maintained</v>
          </cell>
          <cell r="H6436" t="str">
            <v>Community school</v>
          </cell>
          <cell r="I6436">
            <v>12190</v>
          </cell>
          <cell r="J6436">
            <v>15338.699999999999</v>
          </cell>
        </row>
        <row r="6437">
          <cell r="B6437">
            <v>9212033</v>
          </cell>
          <cell r="C6437">
            <v>921</v>
          </cell>
          <cell r="D6437" t="str">
            <v>Isle of Wight</v>
          </cell>
          <cell r="E6437">
            <v>2033</v>
          </cell>
          <cell r="F6437" t="str">
            <v>Broadlea Primary School</v>
          </cell>
          <cell r="G6437" t="str">
            <v>Maintained</v>
          </cell>
          <cell r="H6437" t="str">
            <v>Community school</v>
          </cell>
          <cell r="I6437">
            <v>28788</v>
          </cell>
          <cell r="J6437">
            <v>43126.2</v>
          </cell>
        </row>
        <row r="6438">
          <cell r="B6438">
            <v>9212038</v>
          </cell>
          <cell r="C6438">
            <v>921</v>
          </cell>
          <cell r="D6438" t="str">
            <v>Isle of Wight</v>
          </cell>
          <cell r="E6438">
            <v>2038</v>
          </cell>
          <cell r="F6438" t="str">
            <v>Binstead Primary School</v>
          </cell>
          <cell r="G6438" t="str">
            <v>Maintained</v>
          </cell>
          <cell r="H6438" t="str">
            <v>Community school</v>
          </cell>
          <cell r="I6438">
            <v>21267</v>
          </cell>
          <cell r="J6438">
            <v>33345</v>
          </cell>
        </row>
        <row r="6439">
          <cell r="B6439">
            <v>9212039</v>
          </cell>
          <cell r="C6439">
            <v>921</v>
          </cell>
          <cell r="D6439" t="str">
            <v>Isle of Wight</v>
          </cell>
          <cell r="E6439">
            <v>2039</v>
          </cell>
          <cell r="F6439" t="str">
            <v>Greenmount Primary School</v>
          </cell>
          <cell r="G6439" t="str">
            <v>Maintained</v>
          </cell>
          <cell r="H6439" t="str">
            <v>Community school</v>
          </cell>
          <cell r="I6439">
            <v>35920</v>
          </cell>
          <cell r="J6439">
            <v>53351.999999999993</v>
          </cell>
        </row>
        <row r="6440">
          <cell r="B6440">
            <v>9212041</v>
          </cell>
          <cell r="C6440">
            <v>921</v>
          </cell>
          <cell r="D6440" t="str">
            <v>Isle of Wight</v>
          </cell>
          <cell r="E6440">
            <v>2041</v>
          </cell>
          <cell r="F6440" t="str">
            <v>Summerfields Primary School</v>
          </cell>
          <cell r="G6440" t="str">
            <v>Maintained</v>
          </cell>
          <cell r="H6440" t="str">
            <v>Community school</v>
          </cell>
          <cell r="I6440">
            <v>9985</v>
          </cell>
          <cell r="J6440">
            <v>14004.9</v>
          </cell>
        </row>
        <row r="6441">
          <cell r="B6441">
            <v>9212042</v>
          </cell>
          <cell r="C6441">
            <v>921</v>
          </cell>
          <cell r="D6441" t="str">
            <v>Isle of Wight</v>
          </cell>
          <cell r="E6441">
            <v>2042</v>
          </cell>
          <cell r="F6441" t="str">
            <v>Dover Park Primary School</v>
          </cell>
          <cell r="G6441" t="str">
            <v>Maintained</v>
          </cell>
          <cell r="H6441" t="str">
            <v>Community school</v>
          </cell>
          <cell r="I6441">
            <v>15821</v>
          </cell>
          <cell r="J6441">
            <v>24008.399999999998</v>
          </cell>
        </row>
        <row r="6442">
          <cell r="B6442">
            <v>9213000</v>
          </cell>
          <cell r="C6442">
            <v>921</v>
          </cell>
          <cell r="D6442" t="str">
            <v>Isle of Wight</v>
          </cell>
          <cell r="E6442">
            <v>3000</v>
          </cell>
          <cell r="F6442" t="str">
            <v>Arreton St George's Church of England (Aided) Primary School</v>
          </cell>
          <cell r="G6442" t="str">
            <v>Maintained</v>
          </cell>
          <cell r="H6442" t="str">
            <v>Voluntary aided school</v>
          </cell>
          <cell r="I6442">
            <v>17247</v>
          </cell>
          <cell r="J6442">
            <v>28009.8</v>
          </cell>
        </row>
        <row r="6443">
          <cell r="B6443">
            <v>9213001</v>
          </cell>
          <cell r="C6443">
            <v>921</v>
          </cell>
          <cell r="D6443" t="str">
            <v>Isle of Wight</v>
          </cell>
          <cell r="E6443">
            <v>3001</v>
          </cell>
          <cell r="F6443" t="str">
            <v>Bembridge Church of England Primary School</v>
          </cell>
          <cell r="G6443" t="str">
            <v>Maintained</v>
          </cell>
          <cell r="H6443" t="str">
            <v>Voluntary controlled school</v>
          </cell>
          <cell r="I6443">
            <v>20100</v>
          </cell>
          <cell r="J6443">
            <v>31344.3</v>
          </cell>
        </row>
        <row r="6444">
          <cell r="B6444">
            <v>9213003</v>
          </cell>
          <cell r="C6444">
            <v>921</v>
          </cell>
          <cell r="D6444" t="str">
            <v>Isle of Wight</v>
          </cell>
          <cell r="E6444">
            <v>3003</v>
          </cell>
          <cell r="F6444" t="str">
            <v>Brading Church of England Controlled Primary School</v>
          </cell>
          <cell r="G6444" t="str">
            <v>Maintained</v>
          </cell>
          <cell r="H6444" t="str">
            <v>Voluntary controlled school</v>
          </cell>
          <cell r="I6444">
            <v>12060</v>
          </cell>
          <cell r="J6444">
            <v>21563.1</v>
          </cell>
        </row>
        <row r="6445">
          <cell r="B6445">
            <v>9213004</v>
          </cell>
          <cell r="C6445">
            <v>921</v>
          </cell>
          <cell r="D6445" t="str">
            <v>Isle of Wight</v>
          </cell>
          <cell r="E6445">
            <v>3004</v>
          </cell>
          <cell r="F6445" t="str">
            <v>Carisbrooke Church of England Controlled Primary School</v>
          </cell>
          <cell r="G6445" t="str">
            <v>Maintained</v>
          </cell>
          <cell r="H6445" t="str">
            <v>Voluntary controlled school</v>
          </cell>
          <cell r="I6445">
            <v>33586</v>
          </cell>
          <cell r="J6445">
            <v>55574.999999999993</v>
          </cell>
        </row>
        <row r="6446">
          <cell r="B6446">
            <v>9213011</v>
          </cell>
          <cell r="C6446">
            <v>921</v>
          </cell>
          <cell r="D6446" t="str">
            <v>Isle of Wight</v>
          </cell>
          <cell r="E6446">
            <v>3011</v>
          </cell>
          <cell r="F6446" t="str">
            <v>Shalfleet Church of England Primary School</v>
          </cell>
          <cell r="G6446" t="str">
            <v>Maintained</v>
          </cell>
          <cell r="H6446" t="str">
            <v>Voluntary controlled school</v>
          </cell>
          <cell r="I6446">
            <v>15561</v>
          </cell>
          <cell r="J6446">
            <v>28454.399999999998</v>
          </cell>
        </row>
        <row r="6447">
          <cell r="B6447">
            <v>9213300</v>
          </cell>
          <cell r="C6447">
            <v>921</v>
          </cell>
          <cell r="D6447" t="str">
            <v>Isle of Wight</v>
          </cell>
          <cell r="E6447">
            <v>3300</v>
          </cell>
          <cell r="F6447" t="str">
            <v>Brighstone Church of England Aided Primary School</v>
          </cell>
          <cell r="G6447" t="str">
            <v>Maintained</v>
          </cell>
          <cell r="H6447" t="str">
            <v>Voluntary aided school</v>
          </cell>
          <cell r="I6447">
            <v>8300</v>
          </cell>
          <cell r="J6447">
            <v>11115</v>
          </cell>
        </row>
        <row r="6448">
          <cell r="B6448">
            <v>9213303</v>
          </cell>
          <cell r="C6448">
            <v>921</v>
          </cell>
          <cell r="D6448" t="str">
            <v>Isle of Wight</v>
          </cell>
          <cell r="E6448">
            <v>3303</v>
          </cell>
          <cell r="F6448" t="str">
            <v>Oakfield Church of England Aided Primary School, Ryde</v>
          </cell>
          <cell r="G6448" t="str">
            <v>Maintained</v>
          </cell>
          <cell r="H6448" t="str">
            <v>Voluntary aided school</v>
          </cell>
          <cell r="I6448">
            <v>19711</v>
          </cell>
          <cell r="J6448">
            <v>25564.499999999996</v>
          </cell>
        </row>
        <row r="6449">
          <cell r="B6449">
            <v>9213304</v>
          </cell>
          <cell r="C6449">
            <v>921</v>
          </cell>
          <cell r="D6449" t="str">
            <v>Isle of Wight</v>
          </cell>
          <cell r="E6449">
            <v>3304</v>
          </cell>
          <cell r="F6449" t="str">
            <v>Yarmouth Church of England Aided Primary School</v>
          </cell>
          <cell r="G6449" t="str">
            <v>Maintained</v>
          </cell>
          <cell r="H6449" t="str">
            <v>Voluntary aided school</v>
          </cell>
          <cell r="I6449">
            <v>9596</v>
          </cell>
          <cell r="J6449">
            <v>20007</v>
          </cell>
        </row>
        <row r="6450">
          <cell r="B6450">
            <v>9213310</v>
          </cell>
          <cell r="C6450">
            <v>921</v>
          </cell>
          <cell r="D6450" t="str">
            <v>Isle of Wight</v>
          </cell>
          <cell r="E6450">
            <v>3310</v>
          </cell>
          <cell r="F6450" t="str">
            <v>St Mary's Catholic Primary School</v>
          </cell>
          <cell r="G6450" t="str">
            <v>Maintained</v>
          </cell>
          <cell r="H6450" t="str">
            <v>Voluntary aided school</v>
          </cell>
          <cell r="I6450">
            <v>20230</v>
          </cell>
          <cell r="J6450">
            <v>26231.399999999998</v>
          </cell>
        </row>
        <row r="6451">
          <cell r="B6451">
            <v>9213311</v>
          </cell>
          <cell r="C6451">
            <v>921</v>
          </cell>
          <cell r="D6451" t="str">
            <v>Isle of Wight</v>
          </cell>
          <cell r="E6451">
            <v>3311</v>
          </cell>
          <cell r="F6451" t="str">
            <v>St Saviour's Catholic Primary School</v>
          </cell>
          <cell r="G6451" t="str">
            <v>Maintained</v>
          </cell>
          <cell r="H6451" t="str">
            <v>Voluntary aided school</v>
          </cell>
          <cell r="I6451">
            <v>14135</v>
          </cell>
          <cell r="J6451">
            <v>22896.899999999998</v>
          </cell>
        </row>
        <row r="6452">
          <cell r="B6452">
            <v>9213313</v>
          </cell>
          <cell r="C6452">
            <v>921</v>
          </cell>
          <cell r="D6452" t="str">
            <v>Isle of Wight</v>
          </cell>
          <cell r="E6452">
            <v>3313</v>
          </cell>
          <cell r="F6452" t="str">
            <v>Holy Cross Catholic Primary School</v>
          </cell>
          <cell r="G6452" t="str">
            <v>Maintained</v>
          </cell>
          <cell r="H6452" t="str">
            <v>Voluntary aided school</v>
          </cell>
          <cell r="I6452">
            <v>16729</v>
          </cell>
          <cell r="J6452">
            <v>23786.1</v>
          </cell>
        </row>
        <row r="6453">
          <cell r="B6453">
            <v>9213314</v>
          </cell>
          <cell r="C6453">
            <v>921</v>
          </cell>
          <cell r="D6453" t="str">
            <v>Isle of Wight</v>
          </cell>
          <cell r="E6453">
            <v>3314</v>
          </cell>
          <cell r="F6453" t="str">
            <v>St Thomas of Canterbury Catholic Primary School</v>
          </cell>
          <cell r="G6453" t="str">
            <v>Maintained</v>
          </cell>
          <cell r="H6453" t="str">
            <v>Voluntary aided school</v>
          </cell>
          <cell r="I6453">
            <v>18933</v>
          </cell>
          <cell r="J6453">
            <v>32900.399999999994</v>
          </cell>
        </row>
        <row r="6454">
          <cell r="B6454">
            <v>9213315</v>
          </cell>
          <cell r="C6454">
            <v>921</v>
          </cell>
          <cell r="D6454" t="str">
            <v>Isle of Wight</v>
          </cell>
          <cell r="E6454">
            <v>3315</v>
          </cell>
          <cell r="F6454" t="str">
            <v>Newport Church of England Aided Primary School</v>
          </cell>
          <cell r="G6454" t="str">
            <v>Maintained</v>
          </cell>
          <cell r="H6454" t="str">
            <v>Voluntary aided school</v>
          </cell>
          <cell r="I6454">
            <v>30085</v>
          </cell>
          <cell r="J6454">
            <v>47572.2</v>
          </cell>
        </row>
        <row r="6455">
          <cell r="B6455">
            <v>9217003</v>
          </cell>
          <cell r="C6455">
            <v>921</v>
          </cell>
          <cell r="D6455" t="str">
            <v>Isle of Wight</v>
          </cell>
          <cell r="E6455">
            <v>7003</v>
          </cell>
          <cell r="F6455" t="str">
            <v>Medina House School</v>
          </cell>
          <cell r="G6455" t="str">
            <v>Maintained</v>
          </cell>
          <cell r="H6455" t="str">
            <v>Community special school</v>
          </cell>
          <cell r="I6455">
            <v>4928</v>
          </cell>
          <cell r="J6455">
            <v>9558.9</v>
          </cell>
        </row>
        <row r="6456">
          <cell r="B6456">
            <v>8862066</v>
          </cell>
          <cell r="C6456">
            <v>886</v>
          </cell>
          <cell r="D6456" t="str">
            <v>Kent</v>
          </cell>
          <cell r="E6456">
            <v>2066</v>
          </cell>
          <cell r="F6456" t="str">
            <v>Maypole Primary School</v>
          </cell>
          <cell r="G6456" t="str">
            <v>Maintained</v>
          </cell>
          <cell r="H6456" t="str">
            <v>Community school</v>
          </cell>
          <cell r="I6456">
            <v>24639</v>
          </cell>
          <cell r="J6456">
            <v>38902.5</v>
          </cell>
        </row>
        <row r="6457">
          <cell r="B6457">
            <v>8862088</v>
          </cell>
          <cell r="C6457">
            <v>886</v>
          </cell>
          <cell r="D6457" t="str">
            <v>Kent</v>
          </cell>
          <cell r="E6457">
            <v>2088</v>
          </cell>
          <cell r="F6457" t="str">
            <v>Crockenhill Primary School</v>
          </cell>
          <cell r="G6457" t="str">
            <v>Maintained</v>
          </cell>
          <cell r="H6457" t="str">
            <v>Community school</v>
          </cell>
          <cell r="I6457">
            <v>12709</v>
          </cell>
          <cell r="J6457">
            <v>18006.3</v>
          </cell>
        </row>
        <row r="6458">
          <cell r="B6458">
            <v>8862089</v>
          </cell>
          <cell r="C6458">
            <v>886</v>
          </cell>
          <cell r="D6458" t="str">
            <v>Kent</v>
          </cell>
          <cell r="E6458">
            <v>2089</v>
          </cell>
          <cell r="F6458" t="str">
            <v>The Anthony Roper Primary School</v>
          </cell>
          <cell r="G6458" t="str">
            <v>Maintained</v>
          </cell>
          <cell r="H6458" t="str">
            <v>Foundation school</v>
          </cell>
          <cell r="I6458">
            <v>25935</v>
          </cell>
          <cell r="J6458">
            <v>48239.1</v>
          </cell>
        </row>
        <row r="6459">
          <cell r="B6459">
            <v>8862094</v>
          </cell>
          <cell r="C6459">
            <v>886</v>
          </cell>
          <cell r="D6459" t="str">
            <v>Kent</v>
          </cell>
          <cell r="E6459">
            <v>2094</v>
          </cell>
          <cell r="F6459" t="str">
            <v>Cobham Primary School</v>
          </cell>
          <cell r="G6459" t="str">
            <v>Maintained</v>
          </cell>
          <cell r="H6459" t="str">
            <v>Community school</v>
          </cell>
          <cell r="I6459">
            <v>18414</v>
          </cell>
          <cell r="J6459">
            <v>30455.1</v>
          </cell>
        </row>
        <row r="6460">
          <cell r="B6460">
            <v>8862095</v>
          </cell>
          <cell r="C6460">
            <v>886</v>
          </cell>
          <cell r="D6460" t="str">
            <v>Kent</v>
          </cell>
          <cell r="E6460">
            <v>2095</v>
          </cell>
          <cell r="F6460" t="str">
            <v>Cecil Road Primary and Nursery School</v>
          </cell>
          <cell r="G6460" t="str">
            <v>Maintained</v>
          </cell>
          <cell r="H6460" t="str">
            <v>Foundation school</v>
          </cell>
          <cell r="I6460">
            <v>21656</v>
          </cell>
          <cell r="J6460">
            <v>36234.899999999994</v>
          </cell>
        </row>
        <row r="6461">
          <cell r="B6461">
            <v>8862109</v>
          </cell>
          <cell r="C6461">
            <v>886</v>
          </cell>
          <cell r="D6461" t="str">
            <v>Kent</v>
          </cell>
          <cell r="E6461">
            <v>2109</v>
          </cell>
          <cell r="F6461" t="str">
            <v>Higham Primary School</v>
          </cell>
          <cell r="G6461" t="str">
            <v>Maintained</v>
          </cell>
          <cell r="H6461" t="str">
            <v>Community school</v>
          </cell>
          <cell r="I6461">
            <v>22045</v>
          </cell>
          <cell r="J6461">
            <v>36679.5</v>
          </cell>
        </row>
        <row r="6462">
          <cell r="B6462">
            <v>8862116</v>
          </cell>
          <cell r="C6462">
            <v>886</v>
          </cell>
          <cell r="D6462" t="str">
            <v>Kent</v>
          </cell>
          <cell r="E6462">
            <v>2116</v>
          </cell>
          <cell r="F6462" t="str">
            <v>Lawn Primary School</v>
          </cell>
          <cell r="G6462" t="str">
            <v>Maintained</v>
          </cell>
          <cell r="H6462" t="str">
            <v>Foundation school</v>
          </cell>
          <cell r="I6462">
            <v>7781</v>
          </cell>
          <cell r="J6462">
            <v>10892.699999999999</v>
          </cell>
        </row>
        <row r="6463">
          <cell r="B6463">
            <v>8862119</v>
          </cell>
          <cell r="C6463">
            <v>886</v>
          </cell>
          <cell r="D6463" t="str">
            <v>Kent</v>
          </cell>
          <cell r="E6463">
            <v>2119</v>
          </cell>
          <cell r="F6463" t="str">
            <v>Shears Green Infant School</v>
          </cell>
          <cell r="G6463" t="str">
            <v>Maintained</v>
          </cell>
          <cell r="H6463" t="str">
            <v>Foundation school</v>
          </cell>
          <cell r="I6463">
            <v>63541</v>
          </cell>
          <cell r="J6463">
            <v>96922.799999999988</v>
          </cell>
        </row>
        <row r="6464">
          <cell r="B6464">
            <v>8862120</v>
          </cell>
          <cell r="C6464">
            <v>886</v>
          </cell>
          <cell r="D6464" t="str">
            <v>Kent</v>
          </cell>
          <cell r="E6464">
            <v>2120</v>
          </cell>
          <cell r="F6464" t="str">
            <v>Bean Primary School</v>
          </cell>
          <cell r="G6464" t="str">
            <v>Maintained</v>
          </cell>
          <cell r="H6464" t="str">
            <v>Community school</v>
          </cell>
          <cell r="I6464">
            <v>14135</v>
          </cell>
          <cell r="J6464">
            <v>19784.699999999997</v>
          </cell>
        </row>
        <row r="6465">
          <cell r="B6465">
            <v>8862128</v>
          </cell>
          <cell r="C6465">
            <v>886</v>
          </cell>
          <cell r="D6465" t="str">
            <v>Kent</v>
          </cell>
          <cell r="E6465">
            <v>2128</v>
          </cell>
          <cell r="F6465" t="str">
            <v>Capel Primary School</v>
          </cell>
          <cell r="G6465" t="str">
            <v>Maintained</v>
          </cell>
          <cell r="H6465" t="str">
            <v>Community school</v>
          </cell>
          <cell r="I6465">
            <v>16080</v>
          </cell>
          <cell r="J6465">
            <v>27565.199999999997</v>
          </cell>
        </row>
        <row r="6466">
          <cell r="B6466">
            <v>8862130</v>
          </cell>
          <cell r="C6466">
            <v>886</v>
          </cell>
          <cell r="D6466" t="str">
            <v>Kent</v>
          </cell>
          <cell r="E6466">
            <v>2130</v>
          </cell>
          <cell r="F6466" t="str">
            <v>Dunton Green Primary School</v>
          </cell>
          <cell r="G6466" t="str">
            <v>Maintained</v>
          </cell>
          <cell r="H6466" t="str">
            <v>Community school</v>
          </cell>
          <cell r="I6466">
            <v>9467</v>
          </cell>
          <cell r="J6466">
            <v>18228.599999999999</v>
          </cell>
        </row>
        <row r="6467">
          <cell r="B6467">
            <v>8862132</v>
          </cell>
          <cell r="C6467">
            <v>886</v>
          </cell>
          <cell r="D6467" t="str">
            <v>Kent</v>
          </cell>
          <cell r="E6467">
            <v>2132</v>
          </cell>
          <cell r="F6467" t="str">
            <v>Hadlow Primary School</v>
          </cell>
          <cell r="G6467" t="str">
            <v>Maintained</v>
          </cell>
          <cell r="H6467" t="str">
            <v>Community school</v>
          </cell>
          <cell r="I6467">
            <v>17766</v>
          </cell>
          <cell r="J6467">
            <v>27565.199999999997</v>
          </cell>
        </row>
        <row r="6468">
          <cell r="B6468">
            <v>8862133</v>
          </cell>
          <cell r="C6468">
            <v>886</v>
          </cell>
          <cell r="D6468" t="str">
            <v>Kent</v>
          </cell>
          <cell r="E6468">
            <v>2133</v>
          </cell>
          <cell r="F6468" t="str">
            <v>Halstead Community Primary School</v>
          </cell>
          <cell r="G6468" t="str">
            <v>Maintained</v>
          </cell>
          <cell r="H6468" t="str">
            <v>Community school</v>
          </cell>
          <cell r="I6468">
            <v>3372</v>
          </cell>
          <cell r="J6468">
            <v>6002.0999999999995</v>
          </cell>
        </row>
        <row r="6469">
          <cell r="B6469">
            <v>8862134</v>
          </cell>
          <cell r="C6469">
            <v>886</v>
          </cell>
          <cell r="D6469" t="str">
            <v>Kent</v>
          </cell>
          <cell r="E6469">
            <v>2134</v>
          </cell>
          <cell r="F6469" t="str">
            <v>Four Elms Primary School</v>
          </cell>
          <cell r="G6469" t="str">
            <v>Maintained</v>
          </cell>
          <cell r="H6469" t="str">
            <v>Community school</v>
          </cell>
          <cell r="I6469">
            <v>9726</v>
          </cell>
          <cell r="J6469">
            <v>16450.199999999997</v>
          </cell>
        </row>
        <row r="6470">
          <cell r="B6470">
            <v>8862136</v>
          </cell>
          <cell r="C6470">
            <v>886</v>
          </cell>
          <cell r="D6470" t="str">
            <v>Kent</v>
          </cell>
          <cell r="E6470">
            <v>2136</v>
          </cell>
          <cell r="F6470" t="str">
            <v>Kemsing Primary School</v>
          </cell>
          <cell r="G6470" t="str">
            <v>Maintained</v>
          </cell>
          <cell r="H6470" t="str">
            <v>Community school</v>
          </cell>
          <cell r="I6470">
            <v>17636</v>
          </cell>
          <cell r="J6470">
            <v>25786.799999999999</v>
          </cell>
        </row>
        <row r="6471">
          <cell r="B6471">
            <v>8862137</v>
          </cell>
          <cell r="C6471">
            <v>886</v>
          </cell>
          <cell r="D6471" t="str">
            <v>Kent</v>
          </cell>
          <cell r="E6471">
            <v>2137</v>
          </cell>
          <cell r="F6471" t="str">
            <v>Leigh Primary School</v>
          </cell>
          <cell r="G6471" t="str">
            <v>Maintained</v>
          </cell>
          <cell r="H6471" t="str">
            <v>Community school</v>
          </cell>
          <cell r="I6471">
            <v>12838</v>
          </cell>
          <cell r="J6471">
            <v>20229.3</v>
          </cell>
        </row>
        <row r="6472">
          <cell r="B6472">
            <v>8862138</v>
          </cell>
          <cell r="C6472">
            <v>886</v>
          </cell>
          <cell r="D6472" t="str">
            <v>Kent</v>
          </cell>
          <cell r="E6472">
            <v>2138</v>
          </cell>
          <cell r="F6472" t="str">
            <v>Otford Primary School</v>
          </cell>
          <cell r="G6472" t="str">
            <v>Maintained</v>
          </cell>
          <cell r="H6472" t="str">
            <v>Community school</v>
          </cell>
          <cell r="I6472">
            <v>37736</v>
          </cell>
          <cell r="J6472">
            <v>56908.799999999996</v>
          </cell>
        </row>
        <row r="6473">
          <cell r="B6473">
            <v>8862139</v>
          </cell>
          <cell r="C6473">
            <v>886</v>
          </cell>
          <cell r="D6473" t="str">
            <v>Kent</v>
          </cell>
          <cell r="E6473">
            <v>2139</v>
          </cell>
          <cell r="F6473" t="str">
            <v>Pembury School</v>
          </cell>
          <cell r="G6473" t="str">
            <v>Maintained</v>
          </cell>
          <cell r="H6473" t="str">
            <v>Community school</v>
          </cell>
          <cell r="I6473">
            <v>37477</v>
          </cell>
          <cell r="J6473">
            <v>59131.799999999996</v>
          </cell>
        </row>
        <row r="6474">
          <cell r="B6474">
            <v>8862142</v>
          </cell>
          <cell r="C6474">
            <v>886</v>
          </cell>
          <cell r="D6474" t="str">
            <v>Kent</v>
          </cell>
          <cell r="E6474">
            <v>2142</v>
          </cell>
          <cell r="F6474" t="str">
            <v>Sandhurst Primary School</v>
          </cell>
          <cell r="G6474" t="str">
            <v>Maintained</v>
          </cell>
          <cell r="H6474" t="str">
            <v>Community school</v>
          </cell>
          <cell r="I6474">
            <v>6873</v>
          </cell>
          <cell r="J6474">
            <v>15338.699999999999</v>
          </cell>
        </row>
        <row r="6475">
          <cell r="B6475">
            <v>8862147</v>
          </cell>
          <cell r="C6475">
            <v>886</v>
          </cell>
          <cell r="D6475" t="str">
            <v>Kent</v>
          </cell>
          <cell r="E6475">
            <v>2147</v>
          </cell>
          <cell r="F6475" t="str">
            <v>Weald Community Primary School</v>
          </cell>
          <cell r="G6475" t="str">
            <v>Maintained</v>
          </cell>
          <cell r="H6475" t="str">
            <v>Community school</v>
          </cell>
          <cell r="I6475">
            <v>11282</v>
          </cell>
          <cell r="J6475">
            <v>11559.599999999999</v>
          </cell>
        </row>
        <row r="6476">
          <cell r="B6476">
            <v>8862148</v>
          </cell>
          <cell r="C6476">
            <v>886</v>
          </cell>
          <cell r="D6476" t="str">
            <v>Kent</v>
          </cell>
          <cell r="E6476">
            <v>2148</v>
          </cell>
          <cell r="F6476" t="str">
            <v>Shoreham Village School</v>
          </cell>
          <cell r="G6476" t="str">
            <v>Maintained</v>
          </cell>
          <cell r="H6476" t="str">
            <v>Community school</v>
          </cell>
          <cell r="I6476">
            <v>6614</v>
          </cell>
          <cell r="J6476">
            <v>8892</v>
          </cell>
        </row>
        <row r="6477">
          <cell r="B6477">
            <v>8862155</v>
          </cell>
          <cell r="C6477">
            <v>886</v>
          </cell>
          <cell r="D6477" t="str">
            <v>Kent</v>
          </cell>
          <cell r="E6477">
            <v>2155</v>
          </cell>
          <cell r="F6477" t="str">
            <v>Slade Primary School and Attached Unit for Children with Hearing Impairment</v>
          </cell>
          <cell r="G6477" t="str">
            <v>Maintained</v>
          </cell>
          <cell r="H6477" t="str">
            <v>Community school</v>
          </cell>
          <cell r="I6477">
            <v>39681</v>
          </cell>
          <cell r="J6477">
            <v>67579.199999999997</v>
          </cell>
        </row>
        <row r="6478">
          <cell r="B6478">
            <v>8862156</v>
          </cell>
          <cell r="C6478">
            <v>886</v>
          </cell>
          <cell r="D6478" t="str">
            <v>Kent</v>
          </cell>
          <cell r="E6478">
            <v>2156</v>
          </cell>
          <cell r="F6478" t="str">
            <v>Sussex Road Community Primary School</v>
          </cell>
          <cell r="G6478" t="str">
            <v>Maintained</v>
          </cell>
          <cell r="H6478" t="str">
            <v>Community school</v>
          </cell>
          <cell r="I6478">
            <v>33846</v>
          </cell>
          <cell r="J6478">
            <v>55574.999999999993</v>
          </cell>
        </row>
        <row r="6479">
          <cell r="B6479">
            <v>8862161</v>
          </cell>
          <cell r="C6479">
            <v>886</v>
          </cell>
          <cell r="D6479" t="str">
            <v>Kent</v>
          </cell>
          <cell r="E6479">
            <v>2161</v>
          </cell>
          <cell r="F6479" t="str">
            <v>Boughton Monchelsea Primary School</v>
          </cell>
          <cell r="G6479" t="str">
            <v>Maintained</v>
          </cell>
          <cell r="H6479" t="str">
            <v>Community school</v>
          </cell>
          <cell r="I6479">
            <v>17118</v>
          </cell>
          <cell r="J6479">
            <v>31121.999999999996</v>
          </cell>
        </row>
        <row r="6480">
          <cell r="B6480">
            <v>8862163</v>
          </cell>
          <cell r="C6480">
            <v>886</v>
          </cell>
          <cell r="D6480" t="str">
            <v>Kent</v>
          </cell>
          <cell r="E6480">
            <v>2163</v>
          </cell>
          <cell r="F6480" t="str">
            <v>East Farleigh Primary School</v>
          </cell>
          <cell r="G6480" t="str">
            <v>Maintained</v>
          </cell>
          <cell r="H6480" t="str">
            <v>Community school</v>
          </cell>
          <cell r="I6480">
            <v>15821</v>
          </cell>
          <cell r="J6480">
            <v>25786.799999999999</v>
          </cell>
        </row>
        <row r="6481">
          <cell r="B6481">
            <v>8862164</v>
          </cell>
          <cell r="C6481">
            <v>886</v>
          </cell>
          <cell r="D6481" t="str">
            <v>Kent</v>
          </cell>
          <cell r="E6481">
            <v>2164</v>
          </cell>
          <cell r="F6481" t="str">
            <v>East Peckham Primary School</v>
          </cell>
          <cell r="G6481" t="str">
            <v>Maintained</v>
          </cell>
          <cell r="H6481" t="str">
            <v>Community school</v>
          </cell>
          <cell r="I6481">
            <v>12968</v>
          </cell>
          <cell r="J6481">
            <v>18450.899999999998</v>
          </cell>
        </row>
        <row r="6482">
          <cell r="B6482">
            <v>8862165</v>
          </cell>
          <cell r="C6482">
            <v>886</v>
          </cell>
          <cell r="D6482" t="str">
            <v>Kent</v>
          </cell>
          <cell r="E6482">
            <v>2165</v>
          </cell>
          <cell r="F6482" t="str">
            <v>Headcorn Primary School</v>
          </cell>
          <cell r="G6482" t="str">
            <v>Maintained</v>
          </cell>
          <cell r="H6482" t="str">
            <v>Community school</v>
          </cell>
          <cell r="I6482">
            <v>35531</v>
          </cell>
          <cell r="J6482">
            <v>59131.799999999996</v>
          </cell>
        </row>
        <row r="6483">
          <cell r="B6483">
            <v>8862166</v>
          </cell>
          <cell r="C6483">
            <v>886</v>
          </cell>
          <cell r="D6483" t="str">
            <v>Kent</v>
          </cell>
          <cell r="E6483">
            <v>2166</v>
          </cell>
          <cell r="F6483" t="str">
            <v>Hollingbourne Primary School</v>
          </cell>
          <cell r="G6483" t="str">
            <v>Maintained</v>
          </cell>
          <cell r="H6483" t="str">
            <v>Community school</v>
          </cell>
          <cell r="I6483">
            <v>8300</v>
          </cell>
          <cell r="J6483">
            <v>14894.099999999999</v>
          </cell>
        </row>
        <row r="6484">
          <cell r="B6484">
            <v>8862167</v>
          </cell>
          <cell r="C6484">
            <v>886</v>
          </cell>
          <cell r="D6484" t="str">
            <v>Kent</v>
          </cell>
          <cell r="E6484">
            <v>2167</v>
          </cell>
          <cell r="F6484" t="str">
            <v>Ightham Primary School</v>
          </cell>
          <cell r="G6484" t="str">
            <v>Maintained</v>
          </cell>
          <cell r="H6484" t="str">
            <v>Community school</v>
          </cell>
          <cell r="I6484">
            <v>22175</v>
          </cell>
          <cell r="J6484">
            <v>37346.399999999994</v>
          </cell>
        </row>
        <row r="6485">
          <cell r="B6485">
            <v>8862168</v>
          </cell>
          <cell r="C6485">
            <v>886</v>
          </cell>
          <cell r="D6485" t="str">
            <v>Kent</v>
          </cell>
          <cell r="E6485">
            <v>2168</v>
          </cell>
          <cell r="F6485" t="str">
            <v>Lenham Primary School</v>
          </cell>
          <cell r="G6485" t="str">
            <v>Maintained</v>
          </cell>
          <cell r="H6485" t="str">
            <v>Community school</v>
          </cell>
          <cell r="I6485">
            <v>16988</v>
          </cell>
          <cell r="J6485">
            <v>30677.399999999998</v>
          </cell>
        </row>
        <row r="6486">
          <cell r="B6486">
            <v>8862169</v>
          </cell>
          <cell r="C6486">
            <v>886</v>
          </cell>
          <cell r="D6486" t="str">
            <v>Kent</v>
          </cell>
          <cell r="E6486">
            <v>2169</v>
          </cell>
          <cell r="F6486" t="str">
            <v>Platts Heath Primary School</v>
          </cell>
          <cell r="G6486" t="str">
            <v>Maintained</v>
          </cell>
          <cell r="H6486" t="str">
            <v>Community school</v>
          </cell>
          <cell r="I6486">
            <v>5706</v>
          </cell>
          <cell r="J6486">
            <v>7113.5999999999995</v>
          </cell>
        </row>
        <row r="6487">
          <cell r="B6487">
            <v>8862171</v>
          </cell>
          <cell r="C6487">
            <v>886</v>
          </cell>
          <cell r="D6487" t="str">
            <v>Kent</v>
          </cell>
          <cell r="E6487">
            <v>2171</v>
          </cell>
          <cell r="F6487" t="str">
            <v>Brunswick House Primary School</v>
          </cell>
          <cell r="G6487" t="str">
            <v>Maintained</v>
          </cell>
          <cell r="H6487" t="str">
            <v>Community school</v>
          </cell>
          <cell r="I6487">
            <v>32160</v>
          </cell>
          <cell r="J6487">
            <v>50684.399999999994</v>
          </cell>
        </row>
        <row r="6488">
          <cell r="B6488">
            <v>8862176</v>
          </cell>
          <cell r="C6488">
            <v>886</v>
          </cell>
          <cell r="D6488" t="str">
            <v>Kent</v>
          </cell>
          <cell r="E6488">
            <v>2176</v>
          </cell>
          <cell r="F6488" t="str">
            <v>Park Way Primary School</v>
          </cell>
          <cell r="G6488" t="str">
            <v>Maintained</v>
          </cell>
          <cell r="H6488" t="str">
            <v>Community school</v>
          </cell>
          <cell r="I6488">
            <v>20489</v>
          </cell>
          <cell r="J6488">
            <v>36901.799999999996</v>
          </cell>
        </row>
        <row r="6489">
          <cell r="B6489">
            <v>8862185</v>
          </cell>
          <cell r="C6489">
            <v>886</v>
          </cell>
          <cell r="D6489" t="str">
            <v>Kent</v>
          </cell>
          <cell r="E6489">
            <v>2185</v>
          </cell>
          <cell r="F6489" t="str">
            <v>Mereworth Community Primary School</v>
          </cell>
          <cell r="G6489" t="str">
            <v>Maintained</v>
          </cell>
          <cell r="H6489" t="str">
            <v>Community school</v>
          </cell>
          <cell r="I6489">
            <v>18674</v>
          </cell>
          <cell r="J6489">
            <v>28454.399999999998</v>
          </cell>
        </row>
        <row r="6490">
          <cell r="B6490">
            <v>8862187</v>
          </cell>
          <cell r="C6490">
            <v>886</v>
          </cell>
          <cell r="D6490" t="str">
            <v>Kent</v>
          </cell>
          <cell r="E6490">
            <v>2187</v>
          </cell>
          <cell r="F6490" t="str">
            <v>Offham Primary School</v>
          </cell>
          <cell r="G6490" t="str">
            <v>Maintained</v>
          </cell>
          <cell r="H6490" t="str">
            <v>Community school</v>
          </cell>
          <cell r="I6490">
            <v>21527</v>
          </cell>
          <cell r="J6490">
            <v>35568</v>
          </cell>
        </row>
        <row r="6491">
          <cell r="B6491">
            <v>8862188</v>
          </cell>
          <cell r="C6491">
            <v>886</v>
          </cell>
          <cell r="D6491" t="str">
            <v>Kent</v>
          </cell>
          <cell r="E6491">
            <v>2188</v>
          </cell>
          <cell r="F6491" t="str">
            <v>Plaxtol Primary School</v>
          </cell>
          <cell r="G6491" t="str">
            <v>Maintained</v>
          </cell>
          <cell r="H6491" t="str">
            <v>Community school</v>
          </cell>
          <cell r="I6491">
            <v>9726</v>
          </cell>
          <cell r="J6491">
            <v>17117.099999999999</v>
          </cell>
        </row>
        <row r="6492">
          <cell r="B6492">
            <v>8862189</v>
          </cell>
          <cell r="C6492">
            <v>886</v>
          </cell>
          <cell r="D6492" t="str">
            <v>Kent</v>
          </cell>
          <cell r="E6492">
            <v>2189</v>
          </cell>
          <cell r="F6492" t="str">
            <v>Ryarsh Primary School</v>
          </cell>
          <cell r="G6492" t="str">
            <v>Maintained</v>
          </cell>
          <cell r="H6492" t="str">
            <v>Community school</v>
          </cell>
          <cell r="I6492">
            <v>19841</v>
          </cell>
          <cell r="J6492">
            <v>33567.299999999996</v>
          </cell>
        </row>
        <row r="6493">
          <cell r="B6493">
            <v>8862190</v>
          </cell>
          <cell r="C6493">
            <v>886</v>
          </cell>
          <cell r="D6493" t="str">
            <v>Kent</v>
          </cell>
          <cell r="E6493">
            <v>2190</v>
          </cell>
          <cell r="F6493" t="str">
            <v>Shipbourne School</v>
          </cell>
          <cell r="G6493" t="str">
            <v>Maintained</v>
          </cell>
          <cell r="H6493" t="str">
            <v>Community school</v>
          </cell>
          <cell r="I6493">
            <v>5966</v>
          </cell>
          <cell r="J6493">
            <v>10003.5</v>
          </cell>
        </row>
        <row r="6494">
          <cell r="B6494">
            <v>8862192</v>
          </cell>
          <cell r="C6494">
            <v>886</v>
          </cell>
          <cell r="D6494" t="str">
            <v>Kent</v>
          </cell>
          <cell r="E6494">
            <v>2192</v>
          </cell>
          <cell r="F6494" t="str">
            <v>Staplehurst School</v>
          </cell>
          <cell r="G6494" t="str">
            <v>Maintained</v>
          </cell>
          <cell r="H6494" t="str">
            <v>Community school</v>
          </cell>
          <cell r="I6494">
            <v>30733</v>
          </cell>
          <cell r="J6494">
            <v>48016.799999999996</v>
          </cell>
        </row>
        <row r="6495">
          <cell r="B6495">
            <v>8862193</v>
          </cell>
          <cell r="C6495">
            <v>886</v>
          </cell>
          <cell r="D6495" t="str">
            <v>Kent</v>
          </cell>
          <cell r="E6495">
            <v>2193</v>
          </cell>
          <cell r="F6495" t="str">
            <v>Sutton Valence Primary School</v>
          </cell>
          <cell r="G6495" t="str">
            <v>Maintained</v>
          </cell>
          <cell r="H6495" t="str">
            <v>Community school</v>
          </cell>
          <cell r="I6495">
            <v>13746</v>
          </cell>
          <cell r="J6495">
            <v>28009.8</v>
          </cell>
        </row>
        <row r="6496">
          <cell r="B6496">
            <v>8872198</v>
          </cell>
          <cell r="C6496">
            <v>887</v>
          </cell>
          <cell r="D6496" t="str">
            <v>Medway</v>
          </cell>
          <cell r="E6496">
            <v>2198</v>
          </cell>
          <cell r="F6496" t="str">
            <v>Greenvale Primary  School</v>
          </cell>
          <cell r="G6496" t="str">
            <v>Maintained</v>
          </cell>
          <cell r="H6496" t="str">
            <v>Community school</v>
          </cell>
          <cell r="I6496">
            <v>23083</v>
          </cell>
          <cell r="J6496">
            <v>29121.3</v>
          </cell>
        </row>
        <row r="6497">
          <cell r="B6497">
            <v>8872199</v>
          </cell>
          <cell r="C6497">
            <v>887</v>
          </cell>
          <cell r="D6497" t="str">
            <v>Medway</v>
          </cell>
          <cell r="E6497">
            <v>2199</v>
          </cell>
          <cell r="F6497" t="str">
            <v>Luton Primary School</v>
          </cell>
          <cell r="G6497" t="str">
            <v>Maintained</v>
          </cell>
          <cell r="H6497" t="str">
            <v>Community school</v>
          </cell>
          <cell r="I6497">
            <v>25417</v>
          </cell>
          <cell r="J6497">
            <v>36457.199999999997</v>
          </cell>
        </row>
        <row r="6498">
          <cell r="B6498">
            <v>8872202</v>
          </cell>
          <cell r="C6498">
            <v>887</v>
          </cell>
          <cell r="D6498" t="str">
            <v>Medway</v>
          </cell>
          <cell r="E6498">
            <v>2202</v>
          </cell>
          <cell r="F6498" t="str">
            <v>New Road Primary School</v>
          </cell>
          <cell r="G6498" t="str">
            <v>Maintained</v>
          </cell>
          <cell r="H6498" t="str">
            <v>Community school</v>
          </cell>
          <cell r="I6498">
            <v>18414</v>
          </cell>
          <cell r="J6498">
            <v>27787.499999999996</v>
          </cell>
        </row>
        <row r="6499">
          <cell r="B6499">
            <v>8872215</v>
          </cell>
          <cell r="C6499">
            <v>887</v>
          </cell>
          <cell r="D6499" t="str">
            <v>Medway</v>
          </cell>
          <cell r="E6499">
            <v>2215</v>
          </cell>
          <cell r="F6499" t="str">
            <v>Balfour Infant School</v>
          </cell>
          <cell r="G6499" t="str">
            <v>Maintained</v>
          </cell>
          <cell r="H6499" t="str">
            <v>Community school</v>
          </cell>
          <cell r="I6499">
            <v>52778</v>
          </cell>
          <cell r="J6499">
            <v>85140.9</v>
          </cell>
        </row>
        <row r="6500">
          <cell r="B6500">
            <v>8872216</v>
          </cell>
          <cell r="C6500">
            <v>887</v>
          </cell>
          <cell r="D6500" t="str">
            <v>Medway</v>
          </cell>
          <cell r="E6500">
            <v>2216</v>
          </cell>
          <cell r="F6500" t="str">
            <v>Crest Infant School</v>
          </cell>
          <cell r="G6500" t="str">
            <v>Maintained</v>
          </cell>
          <cell r="H6500" t="str">
            <v>Community school</v>
          </cell>
          <cell r="I6500">
            <v>35142</v>
          </cell>
          <cell r="J6500">
            <v>48239.1</v>
          </cell>
        </row>
        <row r="6501">
          <cell r="B6501">
            <v>8862226</v>
          </cell>
          <cell r="C6501">
            <v>886</v>
          </cell>
          <cell r="D6501" t="str">
            <v>Kent</v>
          </cell>
          <cell r="E6501">
            <v>2226</v>
          </cell>
          <cell r="F6501" t="str">
            <v>Eastling Primary School</v>
          </cell>
          <cell r="G6501" t="str">
            <v>Maintained</v>
          </cell>
          <cell r="H6501" t="str">
            <v>Community school</v>
          </cell>
          <cell r="I6501">
            <v>4669</v>
          </cell>
          <cell r="J6501">
            <v>7780.4999999999991</v>
          </cell>
        </row>
        <row r="6502">
          <cell r="B6502">
            <v>8862227</v>
          </cell>
          <cell r="C6502">
            <v>886</v>
          </cell>
          <cell r="D6502" t="str">
            <v>Kent</v>
          </cell>
          <cell r="E6502">
            <v>2227</v>
          </cell>
          <cell r="F6502" t="str">
            <v>Ethelbert Road Primary School</v>
          </cell>
          <cell r="G6502" t="str">
            <v>Maintained</v>
          </cell>
          <cell r="H6502" t="str">
            <v>Community school</v>
          </cell>
          <cell r="I6502">
            <v>22175</v>
          </cell>
          <cell r="J6502">
            <v>37124.1</v>
          </cell>
        </row>
        <row r="6503">
          <cell r="B6503">
            <v>8862228</v>
          </cell>
          <cell r="C6503">
            <v>886</v>
          </cell>
          <cell r="D6503" t="str">
            <v>Kent</v>
          </cell>
          <cell r="E6503">
            <v>2228</v>
          </cell>
          <cell r="F6503" t="str">
            <v>Davington Primary School</v>
          </cell>
          <cell r="G6503" t="str">
            <v>Maintained</v>
          </cell>
          <cell r="H6503" t="str">
            <v>Community school</v>
          </cell>
          <cell r="I6503">
            <v>42015</v>
          </cell>
          <cell r="J6503">
            <v>69579.899999999994</v>
          </cell>
        </row>
        <row r="6504">
          <cell r="B6504">
            <v>8862231</v>
          </cell>
          <cell r="C6504">
            <v>886</v>
          </cell>
          <cell r="D6504" t="str">
            <v>Kent</v>
          </cell>
          <cell r="E6504">
            <v>2231</v>
          </cell>
          <cell r="F6504" t="str">
            <v>Lower Halstow Primary School</v>
          </cell>
          <cell r="G6504" t="str">
            <v>Maintained</v>
          </cell>
          <cell r="H6504" t="str">
            <v>Community school</v>
          </cell>
          <cell r="I6504">
            <v>13098</v>
          </cell>
          <cell r="J6504">
            <v>20007</v>
          </cell>
        </row>
        <row r="6505">
          <cell r="B6505">
            <v>8862239</v>
          </cell>
          <cell r="C6505">
            <v>886</v>
          </cell>
          <cell r="D6505" t="str">
            <v>Kent</v>
          </cell>
          <cell r="E6505">
            <v>2239</v>
          </cell>
          <cell r="F6505" t="str">
            <v>Rodmersham School</v>
          </cell>
          <cell r="G6505" t="str">
            <v>Maintained</v>
          </cell>
          <cell r="H6505" t="str">
            <v>Community school</v>
          </cell>
          <cell r="I6505">
            <v>7003</v>
          </cell>
          <cell r="J6505">
            <v>10892.699999999999</v>
          </cell>
        </row>
        <row r="6506">
          <cell r="B6506">
            <v>8862245</v>
          </cell>
          <cell r="C6506">
            <v>886</v>
          </cell>
          <cell r="D6506" t="str">
            <v>Kent</v>
          </cell>
          <cell r="E6506">
            <v>2245</v>
          </cell>
          <cell r="F6506" t="str">
            <v>Rose Street Primary School</v>
          </cell>
          <cell r="G6506" t="str">
            <v>Maintained</v>
          </cell>
          <cell r="H6506" t="str">
            <v>Community school</v>
          </cell>
          <cell r="I6506">
            <v>13098</v>
          </cell>
          <cell r="J6506">
            <v>15116.4</v>
          </cell>
        </row>
        <row r="6507">
          <cell r="B6507">
            <v>8862254</v>
          </cell>
          <cell r="C6507">
            <v>886</v>
          </cell>
          <cell r="D6507" t="str">
            <v>Kent</v>
          </cell>
          <cell r="E6507">
            <v>2254</v>
          </cell>
          <cell r="F6507" t="str">
            <v>Canterbury Road Primary School</v>
          </cell>
          <cell r="G6507" t="str">
            <v>Maintained</v>
          </cell>
          <cell r="H6507" t="str">
            <v>Community school</v>
          </cell>
          <cell r="I6507">
            <v>11023</v>
          </cell>
          <cell r="J6507">
            <v>16005.599999999999</v>
          </cell>
        </row>
        <row r="6508">
          <cell r="B6508">
            <v>8862258</v>
          </cell>
          <cell r="C6508">
            <v>886</v>
          </cell>
          <cell r="D6508" t="str">
            <v>Kent</v>
          </cell>
          <cell r="E6508">
            <v>2258</v>
          </cell>
          <cell r="F6508" t="str">
            <v>Blean Primary School</v>
          </cell>
          <cell r="G6508" t="str">
            <v>Maintained</v>
          </cell>
          <cell r="H6508" t="str">
            <v>Community school</v>
          </cell>
          <cell r="I6508">
            <v>43701</v>
          </cell>
          <cell r="J6508">
            <v>72469.799999999988</v>
          </cell>
        </row>
        <row r="6509">
          <cell r="B6509">
            <v>8862263</v>
          </cell>
          <cell r="C6509">
            <v>886</v>
          </cell>
          <cell r="D6509" t="str">
            <v>Kent</v>
          </cell>
          <cell r="E6509">
            <v>2263</v>
          </cell>
          <cell r="F6509" t="str">
            <v>Herne Bay Infant School</v>
          </cell>
          <cell r="G6509" t="str">
            <v>Maintained</v>
          </cell>
          <cell r="H6509" t="str">
            <v>Community school</v>
          </cell>
          <cell r="I6509">
            <v>47721</v>
          </cell>
          <cell r="J6509">
            <v>63800.1</v>
          </cell>
        </row>
        <row r="6510">
          <cell r="B6510">
            <v>8862265</v>
          </cell>
          <cell r="C6510">
            <v>886</v>
          </cell>
          <cell r="D6510" t="str">
            <v>Kent</v>
          </cell>
          <cell r="E6510">
            <v>2265</v>
          </cell>
          <cell r="F6510" t="str">
            <v>Hoath Primary School</v>
          </cell>
          <cell r="G6510" t="str">
            <v>Maintained</v>
          </cell>
          <cell r="H6510" t="str">
            <v>Community school</v>
          </cell>
          <cell r="I6510">
            <v>8170</v>
          </cell>
          <cell r="J6510">
            <v>12893.4</v>
          </cell>
        </row>
        <row r="6511">
          <cell r="B6511">
            <v>8862268</v>
          </cell>
          <cell r="C6511">
            <v>886</v>
          </cell>
          <cell r="D6511" t="str">
            <v>Kent</v>
          </cell>
          <cell r="E6511">
            <v>2268</v>
          </cell>
          <cell r="F6511" t="str">
            <v>Westmeads Community Infant School</v>
          </cell>
          <cell r="G6511" t="str">
            <v>Maintained</v>
          </cell>
          <cell r="H6511" t="str">
            <v>Community school</v>
          </cell>
          <cell r="I6511">
            <v>38514</v>
          </cell>
          <cell r="J6511">
            <v>62021.7</v>
          </cell>
        </row>
        <row r="6512">
          <cell r="B6512">
            <v>8862270</v>
          </cell>
          <cell r="C6512">
            <v>886</v>
          </cell>
          <cell r="D6512" t="str">
            <v>Kent</v>
          </cell>
          <cell r="E6512">
            <v>2270</v>
          </cell>
          <cell r="F6512" t="str">
            <v>Aldington Primary School</v>
          </cell>
          <cell r="G6512" t="str">
            <v>Maintained</v>
          </cell>
          <cell r="H6512" t="str">
            <v>Foundation school</v>
          </cell>
          <cell r="I6512">
            <v>17766</v>
          </cell>
          <cell r="J6512">
            <v>29788.199999999997</v>
          </cell>
        </row>
        <row r="6513">
          <cell r="B6513">
            <v>8862272</v>
          </cell>
          <cell r="C6513">
            <v>886</v>
          </cell>
          <cell r="D6513" t="str">
            <v>Kent</v>
          </cell>
          <cell r="E6513">
            <v>2272</v>
          </cell>
          <cell r="F6513" t="str">
            <v>East Stour Primary School</v>
          </cell>
          <cell r="G6513" t="str">
            <v>Maintained</v>
          </cell>
          <cell r="H6513" t="str">
            <v>Community school</v>
          </cell>
          <cell r="I6513">
            <v>26714</v>
          </cell>
          <cell r="J6513">
            <v>44237.7</v>
          </cell>
        </row>
        <row r="6514">
          <cell r="B6514">
            <v>8862275</v>
          </cell>
          <cell r="C6514">
            <v>886</v>
          </cell>
          <cell r="D6514" t="str">
            <v>Kent</v>
          </cell>
          <cell r="E6514">
            <v>2275</v>
          </cell>
          <cell r="F6514" t="str">
            <v>Victoria Road Primary School</v>
          </cell>
          <cell r="G6514" t="str">
            <v>Maintained</v>
          </cell>
          <cell r="H6514" t="str">
            <v>Community school</v>
          </cell>
          <cell r="I6514">
            <v>18933</v>
          </cell>
          <cell r="J6514">
            <v>29343.599999999999</v>
          </cell>
        </row>
        <row r="6515">
          <cell r="B6515">
            <v>8862276</v>
          </cell>
          <cell r="C6515">
            <v>886</v>
          </cell>
          <cell r="D6515" t="str">
            <v>Kent</v>
          </cell>
          <cell r="E6515">
            <v>2276</v>
          </cell>
          <cell r="F6515" t="str">
            <v>Willesborough Infant School</v>
          </cell>
          <cell r="G6515" t="str">
            <v>Maintained</v>
          </cell>
          <cell r="H6515" t="str">
            <v>Foundation school</v>
          </cell>
          <cell r="I6515">
            <v>62374</v>
          </cell>
          <cell r="J6515">
            <v>98923.499999999985</v>
          </cell>
        </row>
        <row r="6516">
          <cell r="B6516">
            <v>8862278</v>
          </cell>
          <cell r="C6516">
            <v>886</v>
          </cell>
          <cell r="D6516" t="str">
            <v>Kent</v>
          </cell>
          <cell r="E6516">
            <v>2278</v>
          </cell>
          <cell r="F6516" t="str">
            <v>Bethersden Primary School</v>
          </cell>
          <cell r="G6516" t="str">
            <v>Maintained</v>
          </cell>
          <cell r="H6516" t="str">
            <v>Community school</v>
          </cell>
          <cell r="I6516">
            <v>8948</v>
          </cell>
          <cell r="J6516">
            <v>16450.199999999997</v>
          </cell>
        </row>
        <row r="6517">
          <cell r="B6517">
            <v>8862279</v>
          </cell>
          <cell r="C6517">
            <v>886</v>
          </cell>
          <cell r="D6517" t="str">
            <v>Kent</v>
          </cell>
          <cell r="E6517">
            <v>2279</v>
          </cell>
          <cell r="F6517" t="str">
            <v>Brook Community Primary School</v>
          </cell>
          <cell r="G6517" t="str">
            <v>Maintained</v>
          </cell>
          <cell r="H6517" t="str">
            <v>Foundation school</v>
          </cell>
          <cell r="I6517">
            <v>6873</v>
          </cell>
          <cell r="J6517">
            <v>12226.499999999998</v>
          </cell>
        </row>
        <row r="6518">
          <cell r="B6518">
            <v>8862280</v>
          </cell>
          <cell r="C6518">
            <v>886</v>
          </cell>
          <cell r="D6518" t="str">
            <v>Kent</v>
          </cell>
          <cell r="E6518">
            <v>2280</v>
          </cell>
          <cell r="F6518" t="str">
            <v>Challock Primary School</v>
          </cell>
          <cell r="G6518" t="str">
            <v>Maintained</v>
          </cell>
          <cell r="H6518" t="str">
            <v>Foundation school</v>
          </cell>
          <cell r="I6518">
            <v>20748</v>
          </cell>
          <cell r="J6518">
            <v>35345.699999999997</v>
          </cell>
        </row>
        <row r="6519">
          <cell r="B6519">
            <v>8862282</v>
          </cell>
          <cell r="C6519">
            <v>886</v>
          </cell>
          <cell r="D6519" t="str">
            <v>Kent</v>
          </cell>
          <cell r="E6519">
            <v>2282</v>
          </cell>
          <cell r="F6519" t="str">
            <v>Great Chart Primary School</v>
          </cell>
          <cell r="G6519" t="str">
            <v>Maintained</v>
          </cell>
          <cell r="H6519" t="str">
            <v>Community school</v>
          </cell>
          <cell r="I6519">
            <v>41237</v>
          </cell>
          <cell r="J6519">
            <v>67134.599999999991</v>
          </cell>
        </row>
        <row r="6520">
          <cell r="B6520">
            <v>8862285</v>
          </cell>
          <cell r="C6520">
            <v>886</v>
          </cell>
          <cell r="D6520" t="str">
            <v>Kent</v>
          </cell>
          <cell r="E6520">
            <v>2285</v>
          </cell>
          <cell r="F6520" t="str">
            <v>Mersham Primary School</v>
          </cell>
          <cell r="G6520" t="str">
            <v>Maintained</v>
          </cell>
          <cell r="H6520" t="str">
            <v>Foundation school</v>
          </cell>
          <cell r="I6520">
            <v>15691</v>
          </cell>
          <cell r="J6520">
            <v>24230.699999999997</v>
          </cell>
        </row>
        <row r="6521">
          <cell r="B6521">
            <v>8862289</v>
          </cell>
          <cell r="C6521">
            <v>886</v>
          </cell>
          <cell r="D6521" t="str">
            <v>Kent</v>
          </cell>
          <cell r="E6521">
            <v>2289</v>
          </cell>
          <cell r="F6521" t="str">
            <v>Smeeth Community Primary School</v>
          </cell>
          <cell r="G6521" t="str">
            <v>Maintained</v>
          </cell>
          <cell r="H6521" t="str">
            <v>Foundation school</v>
          </cell>
          <cell r="I6521">
            <v>10764</v>
          </cell>
          <cell r="J6521">
            <v>15116.4</v>
          </cell>
        </row>
        <row r="6522">
          <cell r="B6522">
            <v>8862296</v>
          </cell>
          <cell r="C6522">
            <v>886</v>
          </cell>
          <cell r="D6522" t="str">
            <v>Kent</v>
          </cell>
          <cell r="E6522">
            <v>2296</v>
          </cell>
          <cell r="F6522" t="str">
            <v>Mundella Primary School</v>
          </cell>
          <cell r="G6522" t="str">
            <v>Maintained</v>
          </cell>
          <cell r="H6522" t="str">
            <v>Community school</v>
          </cell>
          <cell r="I6522">
            <v>11801</v>
          </cell>
          <cell r="J6522">
            <v>14894.099999999999</v>
          </cell>
        </row>
        <row r="6523">
          <cell r="B6523">
            <v>8862298</v>
          </cell>
          <cell r="C6523">
            <v>886</v>
          </cell>
          <cell r="D6523" t="str">
            <v>Kent</v>
          </cell>
          <cell r="E6523">
            <v>2298</v>
          </cell>
          <cell r="F6523" t="str">
            <v>Hawkinge Primary School</v>
          </cell>
          <cell r="G6523" t="str">
            <v>Maintained</v>
          </cell>
          <cell r="H6523" t="str">
            <v>Foundation school</v>
          </cell>
          <cell r="I6523">
            <v>36309</v>
          </cell>
          <cell r="J6523">
            <v>62466.299999999996</v>
          </cell>
        </row>
        <row r="6524">
          <cell r="B6524">
            <v>8862300</v>
          </cell>
          <cell r="C6524">
            <v>886</v>
          </cell>
          <cell r="D6524" t="str">
            <v>Kent</v>
          </cell>
          <cell r="E6524">
            <v>2300</v>
          </cell>
          <cell r="F6524" t="str">
            <v>Sellindge Primary School</v>
          </cell>
          <cell r="G6524" t="str">
            <v>Maintained</v>
          </cell>
          <cell r="H6524" t="str">
            <v>Community school</v>
          </cell>
          <cell r="I6524">
            <v>10245</v>
          </cell>
          <cell r="J6524">
            <v>19340.099999999999</v>
          </cell>
        </row>
        <row r="6525">
          <cell r="B6525">
            <v>8862312</v>
          </cell>
          <cell r="C6525">
            <v>886</v>
          </cell>
          <cell r="D6525" t="str">
            <v>Kent</v>
          </cell>
          <cell r="E6525">
            <v>2312</v>
          </cell>
          <cell r="F6525" t="str">
            <v>River Primary School</v>
          </cell>
          <cell r="G6525" t="str">
            <v>Maintained</v>
          </cell>
          <cell r="H6525" t="str">
            <v>Community school</v>
          </cell>
          <cell r="I6525">
            <v>32419</v>
          </cell>
          <cell r="J6525">
            <v>53129.7</v>
          </cell>
        </row>
        <row r="6526">
          <cell r="B6526">
            <v>8862318</v>
          </cell>
          <cell r="C6526">
            <v>886</v>
          </cell>
          <cell r="D6526" t="str">
            <v>Kent</v>
          </cell>
          <cell r="E6526">
            <v>2318</v>
          </cell>
          <cell r="F6526" t="str">
            <v>Langdon Primary School</v>
          </cell>
          <cell r="G6526" t="str">
            <v>Maintained</v>
          </cell>
          <cell r="H6526" t="str">
            <v>Community school</v>
          </cell>
          <cell r="I6526">
            <v>9078</v>
          </cell>
          <cell r="J6526">
            <v>15338.699999999999</v>
          </cell>
        </row>
        <row r="6527">
          <cell r="B6527">
            <v>8862320</v>
          </cell>
          <cell r="C6527">
            <v>886</v>
          </cell>
          <cell r="D6527" t="str">
            <v>Kent</v>
          </cell>
          <cell r="E6527">
            <v>2320</v>
          </cell>
          <cell r="F6527" t="str">
            <v>Eythorne Elvington Community Primary School</v>
          </cell>
          <cell r="G6527" t="str">
            <v>Maintained</v>
          </cell>
          <cell r="H6527" t="str">
            <v>Community school</v>
          </cell>
          <cell r="I6527">
            <v>5836</v>
          </cell>
          <cell r="J6527">
            <v>9558.9</v>
          </cell>
        </row>
        <row r="6528">
          <cell r="B6528">
            <v>8862321</v>
          </cell>
          <cell r="C6528">
            <v>886</v>
          </cell>
          <cell r="D6528" t="str">
            <v>Kent</v>
          </cell>
          <cell r="E6528">
            <v>2321</v>
          </cell>
          <cell r="F6528" t="str">
            <v>Lydden Primary School</v>
          </cell>
          <cell r="G6528" t="str">
            <v>Maintained</v>
          </cell>
          <cell r="H6528" t="str">
            <v>Community school</v>
          </cell>
          <cell r="I6528">
            <v>5836</v>
          </cell>
          <cell r="J6528">
            <v>9558.9</v>
          </cell>
        </row>
        <row r="6529">
          <cell r="B6529">
            <v>8862322</v>
          </cell>
          <cell r="C6529">
            <v>886</v>
          </cell>
          <cell r="D6529" t="str">
            <v>Kent</v>
          </cell>
          <cell r="E6529">
            <v>2322</v>
          </cell>
          <cell r="F6529" t="str">
            <v>Preston Primary School</v>
          </cell>
          <cell r="G6529" t="str">
            <v>Maintained</v>
          </cell>
          <cell r="H6529" t="str">
            <v>Community school</v>
          </cell>
          <cell r="I6529">
            <v>13098</v>
          </cell>
          <cell r="J6529">
            <v>19784.699999999997</v>
          </cell>
        </row>
        <row r="6530">
          <cell r="B6530">
            <v>8862326</v>
          </cell>
          <cell r="C6530">
            <v>886</v>
          </cell>
          <cell r="D6530" t="str">
            <v>Kent</v>
          </cell>
          <cell r="E6530">
            <v>2326</v>
          </cell>
          <cell r="F6530" t="str">
            <v>Wingham Primary School</v>
          </cell>
          <cell r="G6530" t="str">
            <v>Maintained</v>
          </cell>
          <cell r="H6530" t="str">
            <v>Community school</v>
          </cell>
          <cell r="I6530">
            <v>16210</v>
          </cell>
          <cell r="J6530">
            <v>21340.799999999999</v>
          </cell>
        </row>
        <row r="6531">
          <cell r="B6531">
            <v>8862328</v>
          </cell>
          <cell r="C6531">
            <v>886</v>
          </cell>
          <cell r="D6531" t="str">
            <v>Kent</v>
          </cell>
          <cell r="E6531">
            <v>2328</v>
          </cell>
          <cell r="F6531" t="str">
            <v>St Mildred's Primary Infant School</v>
          </cell>
          <cell r="G6531" t="str">
            <v>Maintained</v>
          </cell>
          <cell r="H6531" t="str">
            <v>Foundation school</v>
          </cell>
          <cell r="I6531">
            <v>51481</v>
          </cell>
          <cell r="J6531">
            <v>73581.299999999988</v>
          </cell>
        </row>
        <row r="6532">
          <cell r="B6532">
            <v>8862329</v>
          </cell>
          <cell r="C6532">
            <v>886</v>
          </cell>
          <cell r="D6532" t="str">
            <v>Kent</v>
          </cell>
          <cell r="E6532">
            <v>2329</v>
          </cell>
          <cell r="F6532" t="str">
            <v>Callis Grange Nursery and Infant School</v>
          </cell>
          <cell r="G6532" t="str">
            <v>Maintained</v>
          </cell>
          <cell r="H6532" t="str">
            <v>Community school</v>
          </cell>
          <cell r="I6532">
            <v>55242</v>
          </cell>
          <cell r="J6532">
            <v>85140.9</v>
          </cell>
        </row>
        <row r="6533">
          <cell r="B6533">
            <v>8862337</v>
          </cell>
          <cell r="C6533">
            <v>886</v>
          </cell>
          <cell r="D6533" t="str">
            <v>Kent</v>
          </cell>
          <cell r="E6533">
            <v>2337</v>
          </cell>
          <cell r="F6533" t="str">
            <v>St Crispin's Community Primary Infant School</v>
          </cell>
          <cell r="G6533" t="str">
            <v>Maintained</v>
          </cell>
          <cell r="H6533" t="str">
            <v>Community school</v>
          </cell>
          <cell r="I6533">
            <v>46294</v>
          </cell>
          <cell r="J6533">
            <v>64244.7</v>
          </cell>
        </row>
        <row r="6534">
          <cell r="B6534">
            <v>8862340</v>
          </cell>
          <cell r="C6534">
            <v>886</v>
          </cell>
          <cell r="D6534" t="str">
            <v>Kent</v>
          </cell>
          <cell r="E6534">
            <v>2340</v>
          </cell>
          <cell r="F6534" t="str">
            <v>Ellington Infant School</v>
          </cell>
          <cell r="G6534" t="str">
            <v>Maintained</v>
          </cell>
          <cell r="H6534" t="str">
            <v>Community school</v>
          </cell>
          <cell r="I6534">
            <v>18674</v>
          </cell>
          <cell r="J6534">
            <v>24008.399999999998</v>
          </cell>
        </row>
        <row r="6535">
          <cell r="B6535">
            <v>8862345</v>
          </cell>
          <cell r="C6535">
            <v>886</v>
          </cell>
          <cell r="D6535" t="str">
            <v>Kent</v>
          </cell>
          <cell r="E6535">
            <v>2345</v>
          </cell>
          <cell r="F6535" t="str">
            <v>Priory Infant School</v>
          </cell>
          <cell r="G6535" t="str">
            <v>Maintained</v>
          </cell>
          <cell r="H6535" t="str">
            <v>Community school</v>
          </cell>
          <cell r="I6535">
            <v>33457</v>
          </cell>
          <cell r="J6535">
            <v>46016.1</v>
          </cell>
        </row>
        <row r="6536">
          <cell r="B6536">
            <v>8862434</v>
          </cell>
          <cell r="C6536">
            <v>886</v>
          </cell>
          <cell r="D6536" t="str">
            <v>Kent</v>
          </cell>
          <cell r="E6536">
            <v>2434</v>
          </cell>
          <cell r="F6536" t="str">
            <v>West Minster Primary School</v>
          </cell>
          <cell r="G6536" t="str">
            <v>Maintained</v>
          </cell>
          <cell r="H6536" t="str">
            <v>Community school</v>
          </cell>
          <cell r="I6536">
            <v>20489</v>
          </cell>
          <cell r="J6536">
            <v>28898.999999999996</v>
          </cell>
        </row>
        <row r="6537">
          <cell r="B6537">
            <v>8872439</v>
          </cell>
          <cell r="C6537">
            <v>887</v>
          </cell>
          <cell r="D6537" t="str">
            <v>Medway</v>
          </cell>
          <cell r="E6537">
            <v>2439</v>
          </cell>
          <cell r="F6537" t="str">
            <v>Horsted Infant School</v>
          </cell>
          <cell r="G6537" t="str">
            <v>Maintained</v>
          </cell>
          <cell r="H6537" t="str">
            <v>Community school</v>
          </cell>
          <cell r="I6537">
            <v>25028</v>
          </cell>
          <cell r="J6537">
            <v>40236.299999999996</v>
          </cell>
        </row>
        <row r="6538">
          <cell r="B6538">
            <v>8862454</v>
          </cell>
          <cell r="C6538">
            <v>886</v>
          </cell>
          <cell r="D6538" t="str">
            <v>Kent</v>
          </cell>
          <cell r="E6538">
            <v>2454</v>
          </cell>
          <cell r="F6538" t="str">
            <v>Aycliffe Community Primary School</v>
          </cell>
          <cell r="G6538" t="str">
            <v>Maintained</v>
          </cell>
          <cell r="H6538" t="str">
            <v>Community school</v>
          </cell>
          <cell r="I6538">
            <v>5317</v>
          </cell>
          <cell r="J6538">
            <v>9114.2999999999993</v>
          </cell>
        </row>
        <row r="6539">
          <cell r="B6539">
            <v>8862459</v>
          </cell>
          <cell r="C6539">
            <v>886</v>
          </cell>
          <cell r="D6539" t="str">
            <v>Kent</v>
          </cell>
          <cell r="E6539">
            <v>2459</v>
          </cell>
          <cell r="F6539" t="str">
            <v>Riverhead Infants' School</v>
          </cell>
          <cell r="G6539" t="str">
            <v>Maintained</v>
          </cell>
          <cell r="H6539" t="str">
            <v>Community school</v>
          </cell>
          <cell r="I6539">
            <v>66005</v>
          </cell>
          <cell r="J6539">
            <v>115151.4</v>
          </cell>
        </row>
        <row r="6540">
          <cell r="B6540">
            <v>8862465</v>
          </cell>
          <cell r="C6540">
            <v>886</v>
          </cell>
          <cell r="D6540" t="str">
            <v>Kent</v>
          </cell>
          <cell r="E6540">
            <v>2465</v>
          </cell>
          <cell r="F6540" t="str">
            <v>Claremont Primary School</v>
          </cell>
          <cell r="G6540" t="str">
            <v>Maintained</v>
          </cell>
          <cell r="H6540" t="str">
            <v>Community school</v>
          </cell>
          <cell r="I6540">
            <v>41107</v>
          </cell>
          <cell r="J6540">
            <v>70024.5</v>
          </cell>
        </row>
        <row r="6541">
          <cell r="B6541">
            <v>8862471</v>
          </cell>
          <cell r="C6541">
            <v>886</v>
          </cell>
          <cell r="D6541" t="str">
            <v>Kent</v>
          </cell>
          <cell r="E6541">
            <v>2471</v>
          </cell>
          <cell r="F6541" t="str">
            <v>Whitfield Aspen School</v>
          </cell>
          <cell r="G6541" t="str">
            <v>Maintained</v>
          </cell>
          <cell r="H6541" t="str">
            <v>Community school</v>
          </cell>
          <cell r="I6541">
            <v>31641</v>
          </cell>
          <cell r="J6541">
            <v>46016.1</v>
          </cell>
        </row>
        <row r="6542">
          <cell r="B6542">
            <v>8862474</v>
          </cell>
          <cell r="C6542">
            <v>886</v>
          </cell>
          <cell r="D6542" t="str">
            <v>Kent</v>
          </cell>
          <cell r="E6542">
            <v>2474</v>
          </cell>
          <cell r="F6542" t="str">
            <v>St Paul's Infant School</v>
          </cell>
          <cell r="G6542" t="str">
            <v>Maintained</v>
          </cell>
          <cell r="H6542" t="str">
            <v>Community school</v>
          </cell>
          <cell r="I6542">
            <v>50055</v>
          </cell>
          <cell r="J6542">
            <v>82917.899999999994</v>
          </cell>
        </row>
        <row r="6543">
          <cell r="B6543">
            <v>8862482</v>
          </cell>
          <cell r="C6543">
            <v>886</v>
          </cell>
          <cell r="D6543" t="str">
            <v>Kent</v>
          </cell>
          <cell r="E6543">
            <v>2482</v>
          </cell>
          <cell r="F6543" t="str">
            <v>Langton Green Primary School</v>
          </cell>
          <cell r="G6543" t="str">
            <v>Maintained</v>
          </cell>
          <cell r="H6543" t="str">
            <v>Community school</v>
          </cell>
          <cell r="I6543">
            <v>40329</v>
          </cell>
          <cell r="J6543">
            <v>71136</v>
          </cell>
        </row>
        <row r="6544">
          <cell r="B6544">
            <v>8862490</v>
          </cell>
          <cell r="C6544">
            <v>886</v>
          </cell>
          <cell r="D6544" t="str">
            <v>Kent</v>
          </cell>
          <cell r="E6544">
            <v>2490</v>
          </cell>
          <cell r="F6544" t="str">
            <v>Bishops Down Primary School</v>
          </cell>
          <cell r="G6544" t="str">
            <v>Maintained</v>
          </cell>
          <cell r="H6544" t="str">
            <v>Community school</v>
          </cell>
          <cell r="I6544">
            <v>19063</v>
          </cell>
          <cell r="J6544">
            <v>29788.199999999997</v>
          </cell>
        </row>
        <row r="6545">
          <cell r="B6545">
            <v>8872494</v>
          </cell>
          <cell r="C6545">
            <v>887</v>
          </cell>
          <cell r="D6545" t="str">
            <v>Medway</v>
          </cell>
          <cell r="E6545">
            <v>2494</v>
          </cell>
          <cell r="F6545" t="str">
            <v>Parkwood Primary School</v>
          </cell>
          <cell r="G6545" t="str">
            <v>Maintained</v>
          </cell>
          <cell r="H6545" t="str">
            <v>Community school</v>
          </cell>
          <cell r="I6545">
            <v>38255</v>
          </cell>
          <cell r="J6545">
            <v>61799.399999999994</v>
          </cell>
        </row>
        <row r="6546">
          <cell r="B6546">
            <v>8862509</v>
          </cell>
          <cell r="C6546">
            <v>886</v>
          </cell>
          <cell r="D6546" t="str">
            <v>Kent</v>
          </cell>
          <cell r="E6546">
            <v>2509</v>
          </cell>
          <cell r="F6546" t="str">
            <v>Singlewell Primary School</v>
          </cell>
          <cell r="G6546" t="str">
            <v>Maintained</v>
          </cell>
          <cell r="H6546" t="str">
            <v>Community school</v>
          </cell>
          <cell r="I6546">
            <v>31641</v>
          </cell>
          <cell r="J6546">
            <v>53796.6</v>
          </cell>
        </row>
        <row r="6547">
          <cell r="B6547">
            <v>8862510</v>
          </cell>
          <cell r="C6547">
            <v>886</v>
          </cell>
          <cell r="D6547" t="str">
            <v>Kent</v>
          </cell>
          <cell r="E6547">
            <v>2510</v>
          </cell>
          <cell r="F6547" t="str">
            <v>Cheriton Primary School</v>
          </cell>
          <cell r="G6547" t="str">
            <v>Maintained</v>
          </cell>
          <cell r="H6547" t="str">
            <v>Foundation school</v>
          </cell>
          <cell r="I6547">
            <v>36439</v>
          </cell>
          <cell r="J6547">
            <v>55574.999999999993</v>
          </cell>
        </row>
        <row r="6548">
          <cell r="B6548">
            <v>8862514</v>
          </cell>
          <cell r="C6548">
            <v>886</v>
          </cell>
          <cell r="D6548" t="str">
            <v>Kent</v>
          </cell>
          <cell r="E6548">
            <v>2514</v>
          </cell>
          <cell r="F6548" t="str">
            <v>Brookfield Infant School</v>
          </cell>
          <cell r="G6548" t="str">
            <v>Maintained</v>
          </cell>
          <cell r="H6548" t="str">
            <v>Community school</v>
          </cell>
          <cell r="I6548">
            <v>33716</v>
          </cell>
          <cell r="J6548">
            <v>52462.799999999996</v>
          </cell>
        </row>
        <row r="6549">
          <cell r="B6549">
            <v>8862519</v>
          </cell>
          <cell r="C6549">
            <v>886</v>
          </cell>
          <cell r="D6549" t="str">
            <v>Kent</v>
          </cell>
          <cell r="E6549">
            <v>2519</v>
          </cell>
          <cell r="F6549" t="str">
            <v>Vigo Village School</v>
          </cell>
          <cell r="G6549" t="str">
            <v>Maintained</v>
          </cell>
          <cell r="H6549" t="str">
            <v>Community school</v>
          </cell>
          <cell r="I6549">
            <v>14135</v>
          </cell>
          <cell r="J6549">
            <v>19340.099999999999</v>
          </cell>
        </row>
        <row r="6550">
          <cell r="B6550">
            <v>8862520</v>
          </cell>
          <cell r="C6550">
            <v>886</v>
          </cell>
          <cell r="D6550" t="str">
            <v>Kent</v>
          </cell>
          <cell r="E6550">
            <v>2520</v>
          </cell>
          <cell r="F6550" t="str">
            <v>Madginford Primary School</v>
          </cell>
          <cell r="G6550" t="str">
            <v>Maintained</v>
          </cell>
          <cell r="H6550" t="str">
            <v>Community school</v>
          </cell>
          <cell r="I6550">
            <v>51741</v>
          </cell>
          <cell r="J6550">
            <v>86919.299999999988</v>
          </cell>
        </row>
        <row r="6551">
          <cell r="B6551">
            <v>8862524</v>
          </cell>
          <cell r="C6551">
            <v>886</v>
          </cell>
          <cell r="D6551" t="str">
            <v>Kent</v>
          </cell>
          <cell r="E6551">
            <v>2524</v>
          </cell>
          <cell r="F6551" t="str">
            <v>Palmarsh Primary School</v>
          </cell>
          <cell r="G6551" t="str">
            <v>Maintained</v>
          </cell>
          <cell r="H6551" t="str">
            <v>Community school</v>
          </cell>
          <cell r="I6551">
            <v>11153</v>
          </cell>
          <cell r="J6551">
            <v>21785.399999999998</v>
          </cell>
        </row>
        <row r="6552">
          <cell r="B6552">
            <v>8862525</v>
          </cell>
          <cell r="C6552">
            <v>886</v>
          </cell>
          <cell r="D6552" t="str">
            <v>Kent</v>
          </cell>
          <cell r="E6552">
            <v>2525</v>
          </cell>
          <cell r="F6552" t="str">
            <v>Painters Ash Primary School</v>
          </cell>
          <cell r="G6552" t="str">
            <v>Maintained</v>
          </cell>
          <cell r="H6552" t="str">
            <v>Foundation school</v>
          </cell>
          <cell r="I6552">
            <v>28659</v>
          </cell>
          <cell r="J6552">
            <v>44460</v>
          </cell>
        </row>
        <row r="6553">
          <cell r="B6553">
            <v>8862530</v>
          </cell>
          <cell r="C6553">
            <v>886</v>
          </cell>
          <cell r="D6553" t="str">
            <v>Kent</v>
          </cell>
          <cell r="E6553">
            <v>2530</v>
          </cell>
          <cell r="F6553" t="str">
            <v>Tunbury Primary School</v>
          </cell>
          <cell r="G6553" t="str">
            <v>Maintained</v>
          </cell>
          <cell r="H6553" t="str">
            <v>Community school</v>
          </cell>
          <cell r="I6553">
            <v>45127</v>
          </cell>
          <cell r="J6553">
            <v>76248.899999999994</v>
          </cell>
        </row>
        <row r="6554">
          <cell r="B6554">
            <v>8862532</v>
          </cell>
          <cell r="C6554">
            <v>886</v>
          </cell>
          <cell r="D6554" t="str">
            <v>Kent</v>
          </cell>
          <cell r="E6554">
            <v>2532</v>
          </cell>
          <cell r="F6554" t="str">
            <v>St Margaret's-at-Cliffe Primary School</v>
          </cell>
          <cell r="G6554" t="str">
            <v>Maintained</v>
          </cell>
          <cell r="H6554" t="str">
            <v>Community school</v>
          </cell>
          <cell r="I6554">
            <v>19452</v>
          </cell>
          <cell r="J6554">
            <v>34456.5</v>
          </cell>
        </row>
        <row r="6555">
          <cell r="B6555">
            <v>8862539</v>
          </cell>
          <cell r="C6555">
            <v>886</v>
          </cell>
          <cell r="D6555" t="str">
            <v>Kent</v>
          </cell>
          <cell r="E6555">
            <v>2539</v>
          </cell>
          <cell r="F6555" t="str">
            <v>Stocks Green Primary School</v>
          </cell>
          <cell r="G6555" t="str">
            <v>Maintained</v>
          </cell>
          <cell r="H6555" t="str">
            <v>Community school</v>
          </cell>
          <cell r="I6555">
            <v>21267</v>
          </cell>
          <cell r="J6555">
            <v>33567.299999999996</v>
          </cell>
        </row>
        <row r="6556">
          <cell r="B6556">
            <v>8862545</v>
          </cell>
          <cell r="C6556">
            <v>886</v>
          </cell>
          <cell r="D6556" t="str">
            <v>Kent</v>
          </cell>
          <cell r="E6556">
            <v>2545</v>
          </cell>
          <cell r="F6556" t="str">
            <v>Sandgate Primary School</v>
          </cell>
          <cell r="G6556" t="str">
            <v>Maintained</v>
          </cell>
          <cell r="H6556" t="str">
            <v>Community school</v>
          </cell>
          <cell r="I6556">
            <v>38514</v>
          </cell>
          <cell r="J6556">
            <v>65356.2</v>
          </cell>
        </row>
        <row r="6557">
          <cell r="B6557">
            <v>8872549</v>
          </cell>
          <cell r="C6557">
            <v>887</v>
          </cell>
          <cell r="D6557" t="str">
            <v>Medway</v>
          </cell>
          <cell r="E6557">
            <v>2549</v>
          </cell>
          <cell r="F6557" t="str">
            <v>Swingate Primary School</v>
          </cell>
          <cell r="G6557" t="str">
            <v>Maintained</v>
          </cell>
          <cell r="H6557" t="str">
            <v>Community school</v>
          </cell>
          <cell r="I6557">
            <v>47851</v>
          </cell>
          <cell r="J6557">
            <v>78471.899999999994</v>
          </cell>
        </row>
        <row r="6558">
          <cell r="B6558">
            <v>8862552</v>
          </cell>
          <cell r="C6558">
            <v>886</v>
          </cell>
          <cell r="D6558" t="str">
            <v>Kent</v>
          </cell>
          <cell r="E6558">
            <v>2552</v>
          </cell>
          <cell r="F6558" t="str">
            <v>Sandling Primary School</v>
          </cell>
          <cell r="G6558" t="str">
            <v>Maintained</v>
          </cell>
          <cell r="H6558" t="str">
            <v>Community school</v>
          </cell>
          <cell r="I6558">
            <v>39940</v>
          </cell>
          <cell r="J6558">
            <v>66245.399999999994</v>
          </cell>
        </row>
        <row r="6559">
          <cell r="B6559">
            <v>8862559</v>
          </cell>
          <cell r="C6559">
            <v>886</v>
          </cell>
          <cell r="D6559" t="str">
            <v>Kent</v>
          </cell>
          <cell r="E6559">
            <v>2559</v>
          </cell>
          <cell r="F6559" t="str">
            <v>Capel-le-Ferne Primary School</v>
          </cell>
          <cell r="G6559" t="str">
            <v>Maintained</v>
          </cell>
          <cell r="H6559" t="str">
            <v>Community school</v>
          </cell>
          <cell r="I6559">
            <v>16080</v>
          </cell>
          <cell r="J6559">
            <v>25119.899999999998</v>
          </cell>
        </row>
        <row r="6560">
          <cell r="B6560">
            <v>8862562</v>
          </cell>
          <cell r="C6560">
            <v>886</v>
          </cell>
          <cell r="D6560" t="str">
            <v>Kent</v>
          </cell>
          <cell r="E6560">
            <v>2562</v>
          </cell>
          <cell r="F6560" t="str">
            <v>Lunsford Primary School</v>
          </cell>
          <cell r="G6560" t="str">
            <v>Maintained</v>
          </cell>
          <cell r="H6560" t="str">
            <v>Community school</v>
          </cell>
          <cell r="I6560">
            <v>18933</v>
          </cell>
          <cell r="J6560">
            <v>31566.6</v>
          </cell>
        </row>
        <row r="6561">
          <cell r="B6561">
            <v>8862574</v>
          </cell>
          <cell r="C6561">
            <v>886</v>
          </cell>
          <cell r="D6561" t="str">
            <v>Kent</v>
          </cell>
          <cell r="E6561">
            <v>2574</v>
          </cell>
          <cell r="F6561" t="str">
            <v>Downs View Infant School</v>
          </cell>
          <cell r="G6561" t="str">
            <v>Maintained</v>
          </cell>
          <cell r="H6561" t="str">
            <v>Community school</v>
          </cell>
          <cell r="I6561">
            <v>54075</v>
          </cell>
          <cell r="J6561">
            <v>89142.299999999988</v>
          </cell>
        </row>
        <row r="6562">
          <cell r="B6562">
            <v>8862578</v>
          </cell>
          <cell r="C6562">
            <v>886</v>
          </cell>
          <cell r="D6562" t="str">
            <v>Kent</v>
          </cell>
          <cell r="E6562">
            <v>2578</v>
          </cell>
          <cell r="F6562" t="str">
            <v>Kingswood Primary School</v>
          </cell>
          <cell r="G6562" t="str">
            <v>Maintained</v>
          </cell>
          <cell r="H6562" t="str">
            <v>Community school</v>
          </cell>
          <cell r="I6562">
            <v>11412</v>
          </cell>
          <cell r="J6562">
            <v>19340.099999999999</v>
          </cell>
        </row>
        <row r="6563">
          <cell r="B6563">
            <v>8862586</v>
          </cell>
          <cell r="C6563">
            <v>886</v>
          </cell>
          <cell r="D6563" t="str">
            <v>Kent</v>
          </cell>
          <cell r="E6563">
            <v>2586</v>
          </cell>
          <cell r="F6563" t="str">
            <v>Senacre Wood Primary School</v>
          </cell>
          <cell r="G6563" t="str">
            <v>Maintained</v>
          </cell>
          <cell r="H6563" t="str">
            <v>Community school</v>
          </cell>
          <cell r="I6563">
            <v>18674</v>
          </cell>
          <cell r="J6563">
            <v>28454.399999999998</v>
          </cell>
        </row>
        <row r="6564">
          <cell r="B6564">
            <v>8862603</v>
          </cell>
          <cell r="C6564">
            <v>886</v>
          </cell>
          <cell r="D6564" t="str">
            <v>Kent</v>
          </cell>
          <cell r="E6564">
            <v>2603</v>
          </cell>
          <cell r="F6564" t="str">
            <v>Bromstone Primary School, Broadstairs</v>
          </cell>
          <cell r="G6564" t="str">
            <v>Maintained</v>
          </cell>
          <cell r="H6564" t="str">
            <v>Foundation school</v>
          </cell>
          <cell r="I6564">
            <v>28270</v>
          </cell>
          <cell r="J6564">
            <v>42014.7</v>
          </cell>
        </row>
        <row r="6565">
          <cell r="B6565">
            <v>8862607</v>
          </cell>
          <cell r="C6565">
            <v>886</v>
          </cell>
          <cell r="D6565" t="str">
            <v>Kent</v>
          </cell>
          <cell r="E6565">
            <v>2607</v>
          </cell>
          <cell r="F6565" t="str">
            <v>Parkside Community Primary School</v>
          </cell>
          <cell r="G6565" t="str">
            <v>Maintained</v>
          </cell>
          <cell r="H6565" t="str">
            <v>Community school</v>
          </cell>
          <cell r="I6565">
            <v>2335</v>
          </cell>
          <cell r="J6565">
            <v>4668.2999999999993</v>
          </cell>
        </row>
        <row r="6566">
          <cell r="B6566">
            <v>8862615</v>
          </cell>
          <cell r="C6566">
            <v>886</v>
          </cell>
          <cell r="D6566" t="str">
            <v>Kent</v>
          </cell>
          <cell r="E6566">
            <v>2615</v>
          </cell>
          <cell r="F6566" t="str">
            <v>High Firs Primary School</v>
          </cell>
          <cell r="G6566" t="str">
            <v>Maintained</v>
          </cell>
          <cell r="H6566" t="str">
            <v>Community school</v>
          </cell>
          <cell r="I6566">
            <v>12190</v>
          </cell>
          <cell r="J6566">
            <v>18895.5</v>
          </cell>
        </row>
        <row r="6567">
          <cell r="B6567">
            <v>8862632</v>
          </cell>
          <cell r="C6567">
            <v>886</v>
          </cell>
          <cell r="D6567" t="str">
            <v>Kent</v>
          </cell>
          <cell r="E6567">
            <v>2632</v>
          </cell>
          <cell r="F6567" t="str">
            <v>Sevenoaks Primary School</v>
          </cell>
          <cell r="G6567" t="str">
            <v>Maintained</v>
          </cell>
          <cell r="H6567" t="str">
            <v>Community school</v>
          </cell>
          <cell r="I6567">
            <v>57965</v>
          </cell>
          <cell r="J6567">
            <v>94477.5</v>
          </cell>
        </row>
        <row r="6568">
          <cell r="B6568">
            <v>8872638</v>
          </cell>
          <cell r="C6568">
            <v>887</v>
          </cell>
          <cell r="D6568" t="str">
            <v>Medway</v>
          </cell>
          <cell r="E6568">
            <v>2638</v>
          </cell>
          <cell r="F6568" t="str">
            <v>Hempstead Infant School</v>
          </cell>
          <cell r="G6568" t="str">
            <v>Maintained</v>
          </cell>
          <cell r="H6568" t="str">
            <v>Community school</v>
          </cell>
          <cell r="I6568">
            <v>51870</v>
          </cell>
          <cell r="J6568">
            <v>97589.7</v>
          </cell>
        </row>
        <row r="6569">
          <cell r="B6569">
            <v>8862643</v>
          </cell>
          <cell r="C6569">
            <v>886</v>
          </cell>
          <cell r="D6569" t="str">
            <v>Kent</v>
          </cell>
          <cell r="E6569">
            <v>2643</v>
          </cell>
          <cell r="F6569" t="str">
            <v>Swalecliffe Community Primary School</v>
          </cell>
          <cell r="G6569" t="str">
            <v>Maintained</v>
          </cell>
          <cell r="H6569" t="str">
            <v>Foundation school</v>
          </cell>
          <cell r="I6569">
            <v>49407</v>
          </cell>
          <cell r="J6569">
            <v>82028.7</v>
          </cell>
        </row>
        <row r="6570">
          <cell r="B6570">
            <v>8862648</v>
          </cell>
          <cell r="C6570">
            <v>886</v>
          </cell>
          <cell r="D6570" t="str">
            <v>Kent</v>
          </cell>
          <cell r="E6570">
            <v>2648</v>
          </cell>
          <cell r="F6570" t="str">
            <v>Aylesham Primary School</v>
          </cell>
          <cell r="G6570" t="str">
            <v>Maintained</v>
          </cell>
          <cell r="H6570" t="str">
            <v>Community school</v>
          </cell>
          <cell r="I6570">
            <v>17636</v>
          </cell>
          <cell r="J6570">
            <v>24008.399999999998</v>
          </cell>
        </row>
        <row r="6571">
          <cell r="B6571">
            <v>8862651</v>
          </cell>
          <cell r="C6571">
            <v>886</v>
          </cell>
          <cell r="D6571" t="str">
            <v>Kent</v>
          </cell>
          <cell r="E6571">
            <v>2651</v>
          </cell>
          <cell r="F6571" t="str">
            <v>Broadwater Down Primary School</v>
          </cell>
          <cell r="G6571" t="str">
            <v>Maintained</v>
          </cell>
          <cell r="H6571" t="str">
            <v>Community school</v>
          </cell>
          <cell r="I6571">
            <v>12320</v>
          </cell>
          <cell r="J6571">
            <v>15116.4</v>
          </cell>
        </row>
        <row r="6572">
          <cell r="B6572">
            <v>8862653</v>
          </cell>
          <cell r="C6572">
            <v>886</v>
          </cell>
          <cell r="D6572" t="str">
            <v>Kent</v>
          </cell>
          <cell r="E6572">
            <v>2653</v>
          </cell>
          <cell r="F6572" t="str">
            <v>West Borough Primary School</v>
          </cell>
          <cell r="G6572" t="str">
            <v>Maintained</v>
          </cell>
          <cell r="H6572" t="str">
            <v>Community school</v>
          </cell>
          <cell r="I6572">
            <v>38644</v>
          </cell>
          <cell r="J6572">
            <v>53351.999999999993</v>
          </cell>
        </row>
        <row r="6573">
          <cell r="B6573">
            <v>8862662</v>
          </cell>
          <cell r="C6573">
            <v>886</v>
          </cell>
          <cell r="D6573" t="str">
            <v>Kent</v>
          </cell>
          <cell r="E6573">
            <v>2662</v>
          </cell>
          <cell r="F6573" t="str">
            <v>Long Mead Community Primary School</v>
          </cell>
          <cell r="G6573" t="str">
            <v>Maintained</v>
          </cell>
          <cell r="H6573" t="str">
            <v>Foundation school</v>
          </cell>
          <cell r="I6573">
            <v>4020</v>
          </cell>
          <cell r="J6573">
            <v>4223.7</v>
          </cell>
        </row>
        <row r="6574">
          <cell r="B6574">
            <v>8872665</v>
          </cell>
          <cell r="C6574">
            <v>887</v>
          </cell>
          <cell r="D6574" t="str">
            <v>Medway</v>
          </cell>
          <cell r="E6574">
            <v>2665</v>
          </cell>
          <cell r="F6574" t="str">
            <v>St Peter's Infant School</v>
          </cell>
          <cell r="G6574" t="str">
            <v>Maintained</v>
          </cell>
          <cell r="H6574" t="str">
            <v>Community school</v>
          </cell>
          <cell r="I6574">
            <v>9078</v>
          </cell>
          <cell r="J6574">
            <v>17339.399999999998</v>
          </cell>
        </row>
        <row r="6575">
          <cell r="B6575">
            <v>8862672</v>
          </cell>
          <cell r="C6575">
            <v>886</v>
          </cell>
          <cell r="D6575" t="str">
            <v>Kent</v>
          </cell>
          <cell r="E6575">
            <v>2672</v>
          </cell>
          <cell r="F6575" t="str">
            <v>Palm Bay Primary School</v>
          </cell>
          <cell r="G6575" t="str">
            <v>Maintained</v>
          </cell>
          <cell r="H6575" t="str">
            <v>Community school</v>
          </cell>
          <cell r="I6575">
            <v>33068</v>
          </cell>
          <cell r="J6575">
            <v>51128.999999999993</v>
          </cell>
        </row>
        <row r="6576">
          <cell r="B6576">
            <v>8862674</v>
          </cell>
          <cell r="C6576">
            <v>886</v>
          </cell>
          <cell r="D6576" t="str">
            <v>Kent</v>
          </cell>
          <cell r="E6576">
            <v>2674</v>
          </cell>
          <cell r="F6576" t="str">
            <v>King's Farm Primary School</v>
          </cell>
          <cell r="G6576" t="str">
            <v>Maintained</v>
          </cell>
          <cell r="H6576" t="str">
            <v>Community school</v>
          </cell>
          <cell r="I6576">
            <v>16858</v>
          </cell>
          <cell r="J6576">
            <v>29788.199999999997</v>
          </cell>
        </row>
        <row r="6577">
          <cell r="B6577">
            <v>8863010</v>
          </cell>
          <cell r="C6577">
            <v>886</v>
          </cell>
          <cell r="D6577" t="str">
            <v>Kent</v>
          </cell>
          <cell r="E6577">
            <v>3010</v>
          </cell>
          <cell r="F6577" t="str">
            <v>St Pauls' Church of England Voluntary Controlled Primary School</v>
          </cell>
          <cell r="G6577" t="str">
            <v>Maintained</v>
          </cell>
          <cell r="H6577" t="str">
            <v>Voluntary controlled school</v>
          </cell>
          <cell r="I6577">
            <v>9467</v>
          </cell>
          <cell r="J6577">
            <v>15783.3</v>
          </cell>
        </row>
        <row r="6578">
          <cell r="B6578">
            <v>8863015</v>
          </cell>
          <cell r="C6578">
            <v>886</v>
          </cell>
          <cell r="D6578" t="str">
            <v>Kent</v>
          </cell>
          <cell r="E6578">
            <v>3015</v>
          </cell>
          <cell r="F6578" t="str">
            <v>Fawkham Church of England Voluntary Controlled Primary School</v>
          </cell>
          <cell r="G6578" t="str">
            <v>Maintained</v>
          </cell>
          <cell r="H6578" t="str">
            <v>Voluntary controlled school</v>
          </cell>
          <cell r="I6578">
            <v>6614</v>
          </cell>
          <cell r="J6578">
            <v>10448.099999999999</v>
          </cell>
        </row>
        <row r="6579">
          <cell r="B6579">
            <v>8863020</v>
          </cell>
          <cell r="C6579">
            <v>886</v>
          </cell>
          <cell r="D6579" t="str">
            <v>Kent</v>
          </cell>
          <cell r="E6579">
            <v>3020</v>
          </cell>
          <cell r="F6579" t="str">
            <v>Sedley's Church of England Voluntary Aided Primary School</v>
          </cell>
          <cell r="G6579" t="str">
            <v>Maintained</v>
          </cell>
          <cell r="H6579" t="str">
            <v>Voluntary aided school</v>
          </cell>
          <cell r="I6579">
            <v>10245</v>
          </cell>
          <cell r="J6579">
            <v>16227.9</v>
          </cell>
        </row>
        <row r="6580">
          <cell r="B6580">
            <v>8863022</v>
          </cell>
          <cell r="C6580">
            <v>886</v>
          </cell>
          <cell r="D6580" t="str">
            <v>Kent</v>
          </cell>
          <cell r="E6580">
            <v>3022</v>
          </cell>
          <cell r="F6580" t="str">
            <v>Benenden Church of England Primary School</v>
          </cell>
          <cell r="G6580" t="str">
            <v>Maintained</v>
          </cell>
          <cell r="H6580" t="str">
            <v>Voluntary controlled school</v>
          </cell>
          <cell r="I6580">
            <v>17118</v>
          </cell>
          <cell r="J6580">
            <v>29565.899999999998</v>
          </cell>
        </row>
        <row r="6581">
          <cell r="B6581">
            <v>8863023</v>
          </cell>
          <cell r="C6581">
            <v>886</v>
          </cell>
          <cell r="D6581" t="str">
            <v>Kent</v>
          </cell>
          <cell r="E6581">
            <v>3023</v>
          </cell>
          <cell r="F6581" t="str">
            <v>Bidborough Church of England Voluntary Controlled Primary School</v>
          </cell>
          <cell r="G6581" t="str">
            <v>Maintained</v>
          </cell>
          <cell r="H6581" t="str">
            <v>Voluntary controlled school</v>
          </cell>
          <cell r="I6581">
            <v>18674</v>
          </cell>
          <cell r="J6581">
            <v>30677.399999999998</v>
          </cell>
        </row>
        <row r="6582">
          <cell r="B6582">
            <v>8863027</v>
          </cell>
          <cell r="C6582">
            <v>886</v>
          </cell>
          <cell r="D6582" t="str">
            <v>Kent</v>
          </cell>
          <cell r="E6582">
            <v>3027</v>
          </cell>
          <cell r="F6582" t="str">
            <v>Cranbrook Church of England Primary School</v>
          </cell>
          <cell r="G6582" t="str">
            <v>Maintained</v>
          </cell>
          <cell r="H6582" t="str">
            <v>Voluntary controlled school</v>
          </cell>
          <cell r="I6582">
            <v>12190</v>
          </cell>
          <cell r="J6582">
            <v>22452.3</v>
          </cell>
        </row>
        <row r="6583">
          <cell r="B6583">
            <v>8863029</v>
          </cell>
          <cell r="C6583">
            <v>886</v>
          </cell>
          <cell r="D6583" t="str">
            <v>Kent</v>
          </cell>
          <cell r="E6583">
            <v>3029</v>
          </cell>
          <cell r="F6583" t="str">
            <v>Goudhurst and Kilndown Church of England Primary School</v>
          </cell>
          <cell r="G6583" t="str">
            <v>Maintained</v>
          </cell>
          <cell r="H6583" t="str">
            <v>Voluntary controlled school</v>
          </cell>
          <cell r="I6583">
            <v>19970</v>
          </cell>
          <cell r="J6583">
            <v>32678.1</v>
          </cell>
        </row>
        <row r="6584">
          <cell r="B6584">
            <v>8863032</v>
          </cell>
          <cell r="C6584">
            <v>886</v>
          </cell>
          <cell r="D6584" t="str">
            <v>Kent</v>
          </cell>
          <cell r="E6584">
            <v>3032</v>
          </cell>
          <cell r="F6584" t="str">
            <v>Hawkhurst Church of England Primary School</v>
          </cell>
          <cell r="G6584" t="str">
            <v>Maintained</v>
          </cell>
          <cell r="H6584" t="str">
            <v>Voluntary controlled school</v>
          </cell>
          <cell r="I6584">
            <v>13746</v>
          </cell>
          <cell r="J6584">
            <v>20229.3</v>
          </cell>
        </row>
        <row r="6585">
          <cell r="B6585">
            <v>8863033</v>
          </cell>
          <cell r="C6585">
            <v>886</v>
          </cell>
          <cell r="D6585" t="str">
            <v>Kent</v>
          </cell>
          <cell r="E6585">
            <v>3033</v>
          </cell>
          <cell r="F6585" t="str">
            <v>Hildenborough Church of England Primary School</v>
          </cell>
          <cell r="G6585" t="str">
            <v>Maintained</v>
          </cell>
          <cell r="H6585" t="str">
            <v>Voluntary controlled school</v>
          </cell>
          <cell r="I6585">
            <v>20100</v>
          </cell>
          <cell r="J6585">
            <v>34678.799999999996</v>
          </cell>
        </row>
        <row r="6586">
          <cell r="B6586">
            <v>8863034</v>
          </cell>
          <cell r="C6586">
            <v>886</v>
          </cell>
          <cell r="D6586" t="str">
            <v>Kent</v>
          </cell>
          <cell r="E6586">
            <v>3034</v>
          </cell>
          <cell r="F6586" t="str">
            <v>Lamberhurst St Mary's CofE (Voluntary Controlled) Primary School</v>
          </cell>
          <cell r="G6586" t="str">
            <v>Maintained</v>
          </cell>
          <cell r="H6586" t="str">
            <v>Voluntary controlled school</v>
          </cell>
          <cell r="I6586">
            <v>20878</v>
          </cell>
          <cell r="J6586">
            <v>33345</v>
          </cell>
        </row>
        <row r="6587">
          <cell r="B6587">
            <v>8863035</v>
          </cell>
          <cell r="C6587">
            <v>886</v>
          </cell>
          <cell r="D6587" t="str">
            <v>Kent</v>
          </cell>
          <cell r="E6587">
            <v>3035</v>
          </cell>
          <cell r="F6587" t="str">
            <v>Seal Church of England Voluntary Controlled Primary School</v>
          </cell>
          <cell r="G6587" t="str">
            <v>Maintained</v>
          </cell>
          <cell r="H6587" t="str">
            <v>Voluntary controlled school</v>
          </cell>
          <cell r="I6587">
            <v>25417</v>
          </cell>
          <cell r="J6587">
            <v>36457.199999999997</v>
          </cell>
        </row>
        <row r="6588">
          <cell r="B6588">
            <v>8863037</v>
          </cell>
          <cell r="C6588">
            <v>886</v>
          </cell>
          <cell r="D6588" t="str">
            <v>Kent</v>
          </cell>
          <cell r="E6588">
            <v>3037</v>
          </cell>
          <cell r="F6588" t="str">
            <v>St John's Church of England Primary School, Sevenoaks</v>
          </cell>
          <cell r="G6588" t="str">
            <v>Maintained</v>
          </cell>
          <cell r="H6588" t="str">
            <v>Voluntary controlled school</v>
          </cell>
          <cell r="I6588">
            <v>21138</v>
          </cell>
          <cell r="J6588">
            <v>35123.399999999994</v>
          </cell>
        </row>
        <row r="6589">
          <cell r="B6589">
            <v>8863042</v>
          </cell>
          <cell r="C6589">
            <v>886</v>
          </cell>
          <cell r="D6589" t="str">
            <v>Kent</v>
          </cell>
          <cell r="E6589">
            <v>3042</v>
          </cell>
          <cell r="F6589" t="str">
            <v>Speldhurst Church of England Voluntary Aided Primary School</v>
          </cell>
          <cell r="G6589" t="str">
            <v>Maintained</v>
          </cell>
          <cell r="H6589" t="str">
            <v>Voluntary aided school</v>
          </cell>
          <cell r="I6589">
            <v>21656</v>
          </cell>
          <cell r="J6589">
            <v>36012.6</v>
          </cell>
        </row>
        <row r="6590">
          <cell r="B6590">
            <v>8863043</v>
          </cell>
          <cell r="C6590">
            <v>886</v>
          </cell>
          <cell r="D6590" t="str">
            <v>Kent</v>
          </cell>
          <cell r="E6590">
            <v>3043</v>
          </cell>
          <cell r="F6590" t="str">
            <v>Sundridge and Brasted Church of England Voluntary Controlled Primary School</v>
          </cell>
          <cell r="G6590" t="str">
            <v>Maintained</v>
          </cell>
          <cell r="H6590" t="str">
            <v>Voluntary controlled school</v>
          </cell>
          <cell r="I6590">
            <v>7651</v>
          </cell>
          <cell r="J6590">
            <v>8225.0999999999985</v>
          </cell>
        </row>
        <row r="6591">
          <cell r="B6591">
            <v>8863050</v>
          </cell>
          <cell r="C6591">
            <v>886</v>
          </cell>
          <cell r="D6591" t="str">
            <v>Kent</v>
          </cell>
          <cell r="E6591">
            <v>3050</v>
          </cell>
          <cell r="F6591" t="str">
            <v>St John's Church of England Primary School</v>
          </cell>
          <cell r="G6591" t="str">
            <v>Maintained</v>
          </cell>
          <cell r="H6591" t="str">
            <v>Voluntary controlled school</v>
          </cell>
          <cell r="I6591">
            <v>57836</v>
          </cell>
          <cell r="J6591">
            <v>95588.999999999985</v>
          </cell>
        </row>
        <row r="6592">
          <cell r="B6592">
            <v>8863052</v>
          </cell>
          <cell r="C6592">
            <v>886</v>
          </cell>
          <cell r="D6592" t="str">
            <v>Kent</v>
          </cell>
          <cell r="E6592">
            <v>3052</v>
          </cell>
          <cell r="F6592" t="str">
            <v>St Mark's Church of England Primary School</v>
          </cell>
          <cell r="G6592" t="str">
            <v>Maintained</v>
          </cell>
          <cell r="H6592" t="str">
            <v>Voluntary controlled school</v>
          </cell>
          <cell r="I6592">
            <v>24250</v>
          </cell>
          <cell r="J6592">
            <v>36457.199999999997</v>
          </cell>
        </row>
        <row r="6593">
          <cell r="B6593">
            <v>8863053</v>
          </cell>
          <cell r="C6593">
            <v>886</v>
          </cell>
          <cell r="D6593" t="str">
            <v>Kent</v>
          </cell>
          <cell r="E6593">
            <v>3053</v>
          </cell>
          <cell r="F6593" t="str">
            <v>St Peter's Church of England Primary School</v>
          </cell>
          <cell r="G6593" t="str">
            <v>Maintained</v>
          </cell>
          <cell r="H6593" t="str">
            <v>Voluntary controlled school</v>
          </cell>
          <cell r="I6593">
            <v>15951</v>
          </cell>
          <cell r="J6593">
            <v>30455.1</v>
          </cell>
        </row>
        <row r="6594">
          <cell r="B6594">
            <v>8863054</v>
          </cell>
          <cell r="C6594">
            <v>886</v>
          </cell>
          <cell r="D6594" t="str">
            <v>Kent</v>
          </cell>
          <cell r="E6594">
            <v>3054</v>
          </cell>
          <cell r="F6594" t="str">
            <v>Crockham Hill Church of England Voluntary Controlled Primary School</v>
          </cell>
          <cell r="G6594" t="str">
            <v>Maintained</v>
          </cell>
          <cell r="H6594" t="str">
            <v>Voluntary controlled school</v>
          </cell>
          <cell r="I6594">
            <v>15561</v>
          </cell>
          <cell r="J6594">
            <v>25786.799999999999</v>
          </cell>
        </row>
        <row r="6595">
          <cell r="B6595">
            <v>8863055</v>
          </cell>
          <cell r="C6595">
            <v>886</v>
          </cell>
          <cell r="D6595" t="str">
            <v>Kent</v>
          </cell>
          <cell r="E6595">
            <v>3055</v>
          </cell>
          <cell r="F6595" t="str">
            <v>Churchill Church of England Voluntary Controlled Primary School</v>
          </cell>
          <cell r="G6595" t="str">
            <v>Maintained</v>
          </cell>
          <cell r="H6595" t="str">
            <v>Voluntary controlled school</v>
          </cell>
          <cell r="I6595">
            <v>18933</v>
          </cell>
          <cell r="J6595">
            <v>24675.3</v>
          </cell>
        </row>
        <row r="6596">
          <cell r="B6596">
            <v>8863057</v>
          </cell>
          <cell r="C6596">
            <v>886</v>
          </cell>
          <cell r="D6596" t="str">
            <v>Kent</v>
          </cell>
          <cell r="E6596">
            <v>3057</v>
          </cell>
          <cell r="F6596" t="str">
            <v>St Peter's Church of England Primary School</v>
          </cell>
          <cell r="G6596" t="str">
            <v>Maintained</v>
          </cell>
          <cell r="H6596" t="str">
            <v>Voluntary controlled school</v>
          </cell>
          <cell r="I6596">
            <v>12579</v>
          </cell>
          <cell r="J6596">
            <v>20229.3</v>
          </cell>
        </row>
        <row r="6597">
          <cell r="B6597">
            <v>8863061</v>
          </cell>
          <cell r="C6597">
            <v>886</v>
          </cell>
          <cell r="D6597" t="str">
            <v>Kent</v>
          </cell>
          <cell r="E6597">
            <v>3061</v>
          </cell>
          <cell r="F6597" t="str">
            <v>Bredhurst Church of England Voluntary Controlled Primary School</v>
          </cell>
          <cell r="G6597" t="str">
            <v>Maintained</v>
          </cell>
          <cell r="H6597" t="str">
            <v>Voluntary controlled school</v>
          </cell>
          <cell r="I6597">
            <v>11542</v>
          </cell>
          <cell r="J6597">
            <v>20451.599999999999</v>
          </cell>
        </row>
        <row r="6598">
          <cell r="B6598">
            <v>8863062</v>
          </cell>
          <cell r="C6598">
            <v>886</v>
          </cell>
          <cell r="D6598" t="str">
            <v>Kent</v>
          </cell>
          <cell r="E6598">
            <v>3062</v>
          </cell>
          <cell r="F6598" t="str">
            <v>Burham Church of England Primary School</v>
          </cell>
          <cell r="G6598" t="str">
            <v>Maintained</v>
          </cell>
          <cell r="H6598" t="str">
            <v>Voluntary controlled school</v>
          </cell>
          <cell r="I6598">
            <v>8429</v>
          </cell>
          <cell r="J6598">
            <v>12004.199999999999</v>
          </cell>
        </row>
        <row r="6599">
          <cell r="B6599">
            <v>8863067</v>
          </cell>
          <cell r="C6599">
            <v>886</v>
          </cell>
          <cell r="D6599" t="str">
            <v>Kent</v>
          </cell>
          <cell r="E6599">
            <v>3067</v>
          </cell>
          <cell r="F6599" t="str">
            <v>Harrietsham Church of England Primary School</v>
          </cell>
          <cell r="G6599" t="str">
            <v>Maintained</v>
          </cell>
          <cell r="H6599" t="str">
            <v>Voluntary controlled school</v>
          </cell>
          <cell r="I6599">
            <v>18155</v>
          </cell>
          <cell r="J6599">
            <v>36679.5</v>
          </cell>
        </row>
        <row r="6600">
          <cell r="B6600">
            <v>8863069</v>
          </cell>
          <cell r="C6600">
            <v>886</v>
          </cell>
          <cell r="D6600" t="str">
            <v>Kent</v>
          </cell>
          <cell r="E6600">
            <v>3069</v>
          </cell>
          <cell r="F6600" t="str">
            <v>Leeds and Broomfield Church of England Primary School</v>
          </cell>
          <cell r="G6600" t="str">
            <v>Maintained</v>
          </cell>
          <cell r="H6600" t="str">
            <v>Voluntary controlled school</v>
          </cell>
          <cell r="I6600">
            <v>4020</v>
          </cell>
          <cell r="J6600">
            <v>8225.0999999999985</v>
          </cell>
        </row>
        <row r="6601">
          <cell r="B6601">
            <v>8863073</v>
          </cell>
          <cell r="C6601">
            <v>886</v>
          </cell>
          <cell r="D6601" t="str">
            <v>Kent</v>
          </cell>
          <cell r="E6601">
            <v>3073</v>
          </cell>
          <cell r="F6601" t="str">
            <v>St Michael's Church of England Infant School Maidstone</v>
          </cell>
          <cell r="G6601" t="str">
            <v>Maintained</v>
          </cell>
          <cell r="H6601" t="str">
            <v>Voluntary controlled school</v>
          </cell>
          <cell r="I6601">
            <v>23601</v>
          </cell>
          <cell r="J6601">
            <v>40236.299999999996</v>
          </cell>
        </row>
        <row r="6602">
          <cell r="B6602">
            <v>8863081</v>
          </cell>
          <cell r="C6602">
            <v>886</v>
          </cell>
          <cell r="D6602" t="str">
            <v>Kent</v>
          </cell>
          <cell r="E6602">
            <v>3081</v>
          </cell>
          <cell r="F6602" t="str">
            <v>Thurnham Church of England Infant School</v>
          </cell>
          <cell r="G6602" t="str">
            <v>Maintained</v>
          </cell>
          <cell r="H6602" t="str">
            <v>Voluntary controlled school</v>
          </cell>
          <cell r="I6602">
            <v>65875</v>
          </cell>
          <cell r="J6602">
            <v>111149.99999999999</v>
          </cell>
        </row>
        <row r="6603">
          <cell r="B6603">
            <v>8863082</v>
          </cell>
          <cell r="C6603">
            <v>886</v>
          </cell>
          <cell r="D6603" t="str">
            <v>Kent</v>
          </cell>
          <cell r="E6603">
            <v>3082</v>
          </cell>
          <cell r="F6603" t="str">
            <v>Trottiscliffe Church of England Primary School</v>
          </cell>
          <cell r="G6603" t="str">
            <v>Maintained</v>
          </cell>
          <cell r="H6603" t="str">
            <v>Voluntary controlled school</v>
          </cell>
          <cell r="I6603">
            <v>8040</v>
          </cell>
          <cell r="J6603">
            <v>11337.3</v>
          </cell>
        </row>
        <row r="6604">
          <cell r="B6604">
            <v>8863083</v>
          </cell>
          <cell r="C6604">
            <v>886</v>
          </cell>
          <cell r="D6604" t="str">
            <v>Kent</v>
          </cell>
          <cell r="E6604">
            <v>3083</v>
          </cell>
          <cell r="F6604" t="str">
            <v>Ulcombe Church of England Primary School</v>
          </cell>
          <cell r="G6604" t="str">
            <v>Maintained</v>
          </cell>
          <cell r="H6604" t="str">
            <v>Voluntary controlled school</v>
          </cell>
          <cell r="I6604">
            <v>5317</v>
          </cell>
          <cell r="J6604">
            <v>7558.2</v>
          </cell>
        </row>
        <row r="6605">
          <cell r="B6605">
            <v>8863084</v>
          </cell>
          <cell r="C6605">
            <v>886</v>
          </cell>
          <cell r="D6605" t="str">
            <v>Kent</v>
          </cell>
          <cell r="E6605">
            <v>3084</v>
          </cell>
          <cell r="F6605" t="str">
            <v>Wateringbury Church of England Primary School</v>
          </cell>
          <cell r="G6605" t="str">
            <v>Maintained</v>
          </cell>
          <cell r="H6605" t="str">
            <v>Voluntary aided school</v>
          </cell>
          <cell r="I6605">
            <v>16469</v>
          </cell>
          <cell r="J6605">
            <v>21785.399999999998</v>
          </cell>
        </row>
        <row r="6606">
          <cell r="B6606">
            <v>8863088</v>
          </cell>
          <cell r="C6606">
            <v>886</v>
          </cell>
          <cell r="D6606" t="str">
            <v>Kent</v>
          </cell>
          <cell r="E6606">
            <v>3088</v>
          </cell>
          <cell r="F6606" t="str">
            <v>Wouldham, All Saints Church of England Voluntary Controlled Primary School</v>
          </cell>
          <cell r="G6606" t="str">
            <v>Maintained</v>
          </cell>
          <cell r="H6606" t="str">
            <v>Voluntary controlled school</v>
          </cell>
          <cell r="I6606">
            <v>40978</v>
          </cell>
          <cell r="J6606">
            <v>67356.899999999994</v>
          </cell>
        </row>
        <row r="6607">
          <cell r="B6607">
            <v>8863089</v>
          </cell>
          <cell r="C6607">
            <v>886</v>
          </cell>
          <cell r="D6607" t="str">
            <v>Kent</v>
          </cell>
          <cell r="E6607">
            <v>3089</v>
          </cell>
          <cell r="F6607" t="str">
            <v>St George's Church of England Voluntary Controlled Primary School</v>
          </cell>
          <cell r="G6607" t="str">
            <v>Maintained</v>
          </cell>
          <cell r="H6607" t="str">
            <v>Voluntary controlled school</v>
          </cell>
          <cell r="I6607">
            <v>20359</v>
          </cell>
          <cell r="J6607">
            <v>32900.399999999994</v>
          </cell>
        </row>
        <row r="6608">
          <cell r="B6608">
            <v>8863090</v>
          </cell>
          <cell r="C6608">
            <v>886</v>
          </cell>
          <cell r="D6608" t="str">
            <v>Kent</v>
          </cell>
          <cell r="E6608">
            <v>3090</v>
          </cell>
          <cell r="F6608" t="str">
            <v>St Margaret's, Collier Street Church of England Voluntary Controlled School</v>
          </cell>
          <cell r="G6608" t="str">
            <v>Maintained</v>
          </cell>
          <cell r="H6608" t="str">
            <v>Voluntary controlled school</v>
          </cell>
          <cell r="I6608">
            <v>12190</v>
          </cell>
          <cell r="J6608">
            <v>19562.399999999998</v>
          </cell>
        </row>
        <row r="6609">
          <cell r="B6609">
            <v>8863091</v>
          </cell>
          <cell r="C6609">
            <v>886</v>
          </cell>
          <cell r="D6609" t="str">
            <v>Kent</v>
          </cell>
          <cell r="E6609">
            <v>3091</v>
          </cell>
          <cell r="F6609" t="str">
            <v>Laddingford St Mary's Church of England Voluntary Controlled Primary School</v>
          </cell>
          <cell r="G6609" t="str">
            <v>Maintained</v>
          </cell>
          <cell r="H6609" t="str">
            <v>Voluntary controlled school</v>
          </cell>
          <cell r="I6609">
            <v>3761</v>
          </cell>
          <cell r="J6609">
            <v>6446.7</v>
          </cell>
        </row>
        <row r="6610">
          <cell r="B6610">
            <v>8863092</v>
          </cell>
          <cell r="C6610">
            <v>886</v>
          </cell>
          <cell r="D6610" t="str">
            <v>Kent</v>
          </cell>
          <cell r="E6610">
            <v>3092</v>
          </cell>
          <cell r="F6610" t="str">
            <v>Yalding, St Peter and St Paul Church of England Voluntary Controlled Primary School</v>
          </cell>
          <cell r="G6610" t="str">
            <v>Maintained</v>
          </cell>
          <cell r="H6610" t="str">
            <v>Voluntary controlled school</v>
          </cell>
          <cell r="I6610">
            <v>12190</v>
          </cell>
          <cell r="J6610">
            <v>20007</v>
          </cell>
        </row>
        <row r="6611">
          <cell r="B6611">
            <v>8873096</v>
          </cell>
          <cell r="C6611">
            <v>887</v>
          </cell>
          <cell r="D6611" t="str">
            <v>Medway</v>
          </cell>
          <cell r="E6611">
            <v>3096</v>
          </cell>
          <cell r="F6611" t="str">
            <v>St Helen's Church of England Primary School, Cliffe</v>
          </cell>
          <cell r="G6611" t="str">
            <v>Maintained</v>
          </cell>
          <cell r="H6611" t="str">
            <v>Voluntary controlled school</v>
          </cell>
          <cell r="I6611">
            <v>14135</v>
          </cell>
          <cell r="J6611">
            <v>22452.3</v>
          </cell>
        </row>
        <row r="6612">
          <cell r="B6612">
            <v>8873102</v>
          </cell>
          <cell r="C6612">
            <v>887</v>
          </cell>
          <cell r="D6612" t="str">
            <v>Medway</v>
          </cell>
          <cell r="E6612">
            <v>3102</v>
          </cell>
          <cell r="F6612" t="str">
            <v>St Nicholas Church of England Voluntary Controlled Infant School</v>
          </cell>
          <cell r="G6612" t="str">
            <v>Maintained</v>
          </cell>
          <cell r="H6612" t="str">
            <v>Voluntary controlled school</v>
          </cell>
          <cell r="I6612">
            <v>22823</v>
          </cell>
          <cell r="J6612">
            <v>30232.799999999999</v>
          </cell>
        </row>
        <row r="6613">
          <cell r="B6613">
            <v>8863108</v>
          </cell>
          <cell r="C6613">
            <v>886</v>
          </cell>
          <cell r="D6613" t="str">
            <v>Kent</v>
          </cell>
          <cell r="E6613">
            <v>3108</v>
          </cell>
          <cell r="F6613" t="str">
            <v>Ospringe Church of England Primary School</v>
          </cell>
          <cell r="G6613" t="str">
            <v>Maintained</v>
          </cell>
          <cell r="H6613" t="str">
            <v>Voluntary controlled school</v>
          </cell>
          <cell r="I6613">
            <v>13098</v>
          </cell>
          <cell r="J6613">
            <v>22007.699999999997</v>
          </cell>
        </row>
        <row r="6614">
          <cell r="B6614">
            <v>8863109</v>
          </cell>
          <cell r="C6614">
            <v>886</v>
          </cell>
          <cell r="D6614" t="str">
            <v>Kent</v>
          </cell>
          <cell r="E6614">
            <v>3109</v>
          </cell>
          <cell r="F6614" t="str">
            <v>Hernhill Church of England Primary School</v>
          </cell>
          <cell r="G6614" t="str">
            <v>Maintained</v>
          </cell>
          <cell r="H6614" t="str">
            <v>Voluntary controlled school</v>
          </cell>
          <cell r="I6614">
            <v>20878</v>
          </cell>
          <cell r="J6614">
            <v>36012.6</v>
          </cell>
        </row>
        <row r="6615">
          <cell r="B6615">
            <v>8863111</v>
          </cell>
          <cell r="C6615">
            <v>886</v>
          </cell>
          <cell r="D6615" t="str">
            <v>Kent</v>
          </cell>
          <cell r="E6615">
            <v>3111</v>
          </cell>
          <cell r="F6615" t="str">
            <v>Newington Church of England Primary School</v>
          </cell>
          <cell r="G6615" t="str">
            <v>Maintained</v>
          </cell>
          <cell r="H6615" t="str">
            <v>Voluntary controlled school</v>
          </cell>
          <cell r="I6615">
            <v>13746</v>
          </cell>
          <cell r="J6615">
            <v>21785.399999999998</v>
          </cell>
        </row>
        <row r="6616">
          <cell r="B6616">
            <v>8863117</v>
          </cell>
          <cell r="C6616">
            <v>886</v>
          </cell>
          <cell r="D6616" t="str">
            <v>Kent</v>
          </cell>
          <cell r="E6616">
            <v>3117</v>
          </cell>
          <cell r="F6616" t="str">
            <v>Teynham Parochial Church of England Primary School</v>
          </cell>
          <cell r="G6616" t="str">
            <v>Maintained</v>
          </cell>
          <cell r="H6616" t="str">
            <v>Voluntary controlled school</v>
          </cell>
          <cell r="I6616">
            <v>11671</v>
          </cell>
          <cell r="J6616">
            <v>18006.3</v>
          </cell>
        </row>
        <row r="6617">
          <cell r="B6617">
            <v>8863120</v>
          </cell>
          <cell r="C6617">
            <v>886</v>
          </cell>
          <cell r="D6617" t="str">
            <v>Kent</v>
          </cell>
          <cell r="E6617">
            <v>3120</v>
          </cell>
          <cell r="F6617" t="str">
            <v>Barham Church of England Primary School</v>
          </cell>
          <cell r="G6617" t="str">
            <v>Maintained</v>
          </cell>
          <cell r="H6617" t="str">
            <v>Voluntary controlled school</v>
          </cell>
          <cell r="I6617">
            <v>18155</v>
          </cell>
          <cell r="J6617">
            <v>28232.1</v>
          </cell>
        </row>
        <row r="6618">
          <cell r="B6618">
            <v>8863122</v>
          </cell>
          <cell r="C6618">
            <v>886</v>
          </cell>
          <cell r="D6618" t="str">
            <v>Kent</v>
          </cell>
          <cell r="E6618">
            <v>3122</v>
          </cell>
          <cell r="F6618" t="str">
            <v>Bridge and Patrixbourne Church of England Primary School</v>
          </cell>
          <cell r="G6618" t="str">
            <v>Maintained</v>
          </cell>
          <cell r="H6618" t="str">
            <v>Voluntary controlled school</v>
          </cell>
          <cell r="I6618">
            <v>41367</v>
          </cell>
          <cell r="J6618">
            <v>72025.2</v>
          </cell>
        </row>
        <row r="6619">
          <cell r="B6619">
            <v>8863123</v>
          </cell>
          <cell r="C6619">
            <v>886</v>
          </cell>
          <cell r="D6619" t="str">
            <v>Kent</v>
          </cell>
          <cell r="E6619">
            <v>3123</v>
          </cell>
          <cell r="F6619" t="str">
            <v>Chislet Church of England Primary School</v>
          </cell>
          <cell r="G6619" t="str">
            <v>Maintained</v>
          </cell>
          <cell r="H6619" t="str">
            <v>Voluntary controlled school</v>
          </cell>
          <cell r="I6619">
            <v>7911</v>
          </cell>
          <cell r="J6619">
            <v>9558.9</v>
          </cell>
        </row>
        <row r="6620">
          <cell r="B6620">
            <v>8863126</v>
          </cell>
          <cell r="C6620">
            <v>886</v>
          </cell>
          <cell r="D6620" t="str">
            <v>Kent</v>
          </cell>
          <cell r="E6620">
            <v>3126</v>
          </cell>
          <cell r="F6620" t="str">
            <v>Littlebourne Church of England Primary School</v>
          </cell>
          <cell r="G6620" t="str">
            <v>Maintained</v>
          </cell>
          <cell r="H6620" t="str">
            <v>Voluntary controlled school</v>
          </cell>
          <cell r="I6620">
            <v>8559</v>
          </cell>
          <cell r="J6620">
            <v>15338.699999999999</v>
          </cell>
        </row>
        <row r="6621">
          <cell r="B6621">
            <v>8863129</v>
          </cell>
          <cell r="C6621">
            <v>886</v>
          </cell>
          <cell r="D6621" t="str">
            <v>Kent</v>
          </cell>
          <cell r="E6621">
            <v>3129</v>
          </cell>
          <cell r="F6621" t="str">
            <v>St Alphege Church of England Infant School</v>
          </cell>
          <cell r="G6621" t="str">
            <v>Maintained</v>
          </cell>
          <cell r="H6621" t="str">
            <v>Voluntary controlled school</v>
          </cell>
          <cell r="I6621">
            <v>28010</v>
          </cell>
          <cell r="J6621">
            <v>45349.2</v>
          </cell>
        </row>
        <row r="6622">
          <cell r="B6622">
            <v>8863130</v>
          </cell>
          <cell r="C6622">
            <v>886</v>
          </cell>
          <cell r="D6622" t="str">
            <v>Kent</v>
          </cell>
          <cell r="E6622">
            <v>3130</v>
          </cell>
          <cell r="F6622" t="str">
            <v>Wickhambreaux Church of England Primary School</v>
          </cell>
          <cell r="G6622" t="str">
            <v>Maintained</v>
          </cell>
          <cell r="H6622" t="str">
            <v>Voluntary controlled school</v>
          </cell>
          <cell r="I6622">
            <v>14005</v>
          </cell>
          <cell r="J6622">
            <v>21563.1</v>
          </cell>
        </row>
        <row r="6623">
          <cell r="B6623">
            <v>8863134</v>
          </cell>
          <cell r="C6623">
            <v>886</v>
          </cell>
          <cell r="D6623" t="str">
            <v>Kent</v>
          </cell>
          <cell r="E6623">
            <v>3134</v>
          </cell>
          <cell r="F6623" t="str">
            <v>John Mayne Church of England Primary School, Biddenden</v>
          </cell>
          <cell r="G6623" t="str">
            <v>Maintained</v>
          </cell>
          <cell r="H6623" t="str">
            <v>Voluntary controlled school</v>
          </cell>
          <cell r="I6623">
            <v>9726</v>
          </cell>
          <cell r="J6623">
            <v>18895.5</v>
          </cell>
        </row>
        <row r="6624">
          <cell r="B6624">
            <v>8863136</v>
          </cell>
          <cell r="C6624">
            <v>886</v>
          </cell>
          <cell r="D6624" t="str">
            <v>Kent</v>
          </cell>
          <cell r="E6624">
            <v>3136</v>
          </cell>
          <cell r="F6624" t="str">
            <v>Brabourne Church of England Primary School</v>
          </cell>
          <cell r="G6624" t="str">
            <v>Maintained</v>
          </cell>
          <cell r="H6624" t="str">
            <v>Voluntary controlled school</v>
          </cell>
          <cell r="I6624">
            <v>9726</v>
          </cell>
          <cell r="J6624">
            <v>18895.5</v>
          </cell>
        </row>
        <row r="6625">
          <cell r="B6625">
            <v>8863137</v>
          </cell>
          <cell r="C6625">
            <v>886</v>
          </cell>
          <cell r="D6625" t="str">
            <v>Kent</v>
          </cell>
          <cell r="E6625">
            <v>3137</v>
          </cell>
          <cell r="F6625" t="str">
            <v>Brookland Church of England Primary School</v>
          </cell>
          <cell r="G6625" t="str">
            <v>Maintained</v>
          </cell>
          <cell r="H6625" t="str">
            <v>Voluntary controlled school</v>
          </cell>
          <cell r="I6625">
            <v>9596</v>
          </cell>
          <cell r="J6625">
            <v>14894.099999999999</v>
          </cell>
        </row>
        <row r="6626">
          <cell r="B6626">
            <v>8863138</v>
          </cell>
          <cell r="C6626">
            <v>886</v>
          </cell>
          <cell r="D6626" t="str">
            <v>Kent</v>
          </cell>
          <cell r="E6626">
            <v>3138</v>
          </cell>
          <cell r="F6626" t="str">
            <v>Chilham, St Mary's Church of England Primary School</v>
          </cell>
          <cell r="G6626" t="str">
            <v>Maintained</v>
          </cell>
          <cell r="H6626" t="str">
            <v>Voluntary controlled school</v>
          </cell>
          <cell r="I6626">
            <v>6614</v>
          </cell>
          <cell r="J6626">
            <v>12448.8</v>
          </cell>
        </row>
        <row r="6627">
          <cell r="B6627">
            <v>8863139</v>
          </cell>
          <cell r="C6627">
            <v>886</v>
          </cell>
          <cell r="D6627" t="str">
            <v>Kent</v>
          </cell>
          <cell r="E6627">
            <v>3139</v>
          </cell>
          <cell r="F6627" t="str">
            <v>High Halden Church of England Primary School</v>
          </cell>
          <cell r="G6627" t="str">
            <v>Maintained</v>
          </cell>
          <cell r="H6627" t="str">
            <v>Voluntary controlled school</v>
          </cell>
          <cell r="I6627">
            <v>7522</v>
          </cell>
          <cell r="J6627">
            <v>13560.3</v>
          </cell>
        </row>
        <row r="6628">
          <cell r="B6628">
            <v>8863145</v>
          </cell>
          <cell r="C6628">
            <v>886</v>
          </cell>
          <cell r="D6628" t="str">
            <v>Kent</v>
          </cell>
          <cell r="E6628">
            <v>3145</v>
          </cell>
          <cell r="F6628" t="str">
            <v>Woodchurch Church of England Primary School</v>
          </cell>
          <cell r="G6628" t="str">
            <v>Maintained</v>
          </cell>
          <cell r="H6628" t="str">
            <v>Voluntary controlled school</v>
          </cell>
          <cell r="I6628">
            <v>11671</v>
          </cell>
          <cell r="J6628">
            <v>16227.9</v>
          </cell>
        </row>
        <row r="6629">
          <cell r="B6629">
            <v>8863146</v>
          </cell>
          <cell r="C6629">
            <v>886</v>
          </cell>
          <cell r="D6629" t="str">
            <v>Kent</v>
          </cell>
          <cell r="E6629">
            <v>3146</v>
          </cell>
          <cell r="F6629" t="str">
            <v>Bodsham Church of England Primary School</v>
          </cell>
          <cell r="G6629" t="str">
            <v>Maintained</v>
          </cell>
          <cell r="H6629" t="str">
            <v>Voluntary controlled school</v>
          </cell>
          <cell r="I6629">
            <v>6095</v>
          </cell>
          <cell r="J6629">
            <v>8225.0999999999985</v>
          </cell>
        </row>
        <row r="6630">
          <cell r="B6630">
            <v>8863149</v>
          </cell>
          <cell r="C6630">
            <v>886</v>
          </cell>
          <cell r="D6630" t="str">
            <v>Kent</v>
          </cell>
          <cell r="E6630">
            <v>3149</v>
          </cell>
          <cell r="F6630" t="str">
            <v>Folkestone, St Martin's Church of England Primary School</v>
          </cell>
          <cell r="G6630" t="str">
            <v>Maintained</v>
          </cell>
          <cell r="H6630" t="str">
            <v>Voluntary controlled school</v>
          </cell>
          <cell r="I6630">
            <v>19452</v>
          </cell>
          <cell r="J6630">
            <v>33789.599999999999</v>
          </cell>
        </row>
        <row r="6631">
          <cell r="B6631">
            <v>8863150</v>
          </cell>
          <cell r="C6631">
            <v>886</v>
          </cell>
          <cell r="D6631" t="str">
            <v>Kent</v>
          </cell>
          <cell r="E6631">
            <v>3150</v>
          </cell>
          <cell r="F6631" t="str">
            <v>Folkestone, St Peter's Church of England Primary School</v>
          </cell>
          <cell r="G6631" t="str">
            <v>Maintained</v>
          </cell>
          <cell r="H6631" t="str">
            <v>Voluntary controlled school</v>
          </cell>
          <cell r="I6631">
            <v>5966</v>
          </cell>
          <cell r="J6631">
            <v>8669.6999999999989</v>
          </cell>
        </row>
        <row r="6632">
          <cell r="B6632">
            <v>8863153</v>
          </cell>
          <cell r="C6632">
            <v>886</v>
          </cell>
          <cell r="D6632" t="str">
            <v>Kent</v>
          </cell>
          <cell r="E6632">
            <v>3153</v>
          </cell>
          <cell r="F6632" t="str">
            <v>Seabrook Church of England Primary School</v>
          </cell>
          <cell r="G6632" t="str">
            <v>Maintained</v>
          </cell>
          <cell r="H6632" t="str">
            <v>Voluntary controlled school</v>
          </cell>
          <cell r="I6632">
            <v>10504</v>
          </cell>
          <cell r="J6632">
            <v>18450.899999999998</v>
          </cell>
        </row>
        <row r="6633">
          <cell r="B6633">
            <v>8863154</v>
          </cell>
          <cell r="C6633">
            <v>886</v>
          </cell>
          <cell r="D6633" t="str">
            <v>Kent</v>
          </cell>
          <cell r="E6633">
            <v>3154</v>
          </cell>
          <cell r="F6633" t="str">
            <v>Lyminge Church of England Primary School</v>
          </cell>
          <cell r="G6633" t="str">
            <v>Maintained</v>
          </cell>
          <cell r="H6633" t="str">
            <v>Voluntary controlled school</v>
          </cell>
          <cell r="I6633">
            <v>15172</v>
          </cell>
          <cell r="J6633">
            <v>26009.1</v>
          </cell>
        </row>
        <row r="6634">
          <cell r="B6634">
            <v>8863155</v>
          </cell>
          <cell r="C6634">
            <v>886</v>
          </cell>
          <cell r="D6634" t="str">
            <v>Kent</v>
          </cell>
          <cell r="E6634">
            <v>3155</v>
          </cell>
          <cell r="F6634" t="str">
            <v>Lympne Church of England Primary School</v>
          </cell>
          <cell r="G6634" t="str">
            <v>Maintained</v>
          </cell>
          <cell r="H6634" t="str">
            <v>Voluntary controlled school</v>
          </cell>
          <cell r="I6634">
            <v>20619</v>
          </cell>
          <cell r="J6634">
            <v>34234.199999999997</v>
          </cell>
        </row>
        <row r="6635">
          <cell r="B6635">
            <v>8863158</v>
          </cell>
          <cell r="C6635">
            <v>886</v>
          </cell>
          <cell r="D6635" t="str">
            <v>Kent</v>
          </cell>
          <cell r="E6635">
            <v>3158</v>
          </cell>
          <cell r="F6635" t="str">
            <v>Stelling Minnis Church of England Primary School</v>
          </cell>
          <cell r="G6635" t="str">
            <v>Maintained</v>
          </cell>
          <cell r="H6635" t="str">
            <v>Voluntary controlled school</v>
          </cell>
          <cell r="I6635">
            <v>7781</v>
          </cell>
          <cell r="J6635">
            <v>12893.4</v>
          </cell>
        </row>
        <row r="6636">
          <cell r="B6636">
            <v>8863159</v>
          </cell>
          <cell r="C6636">
            <v>886</v>
          </cell>
          <cell r="D6636" t="str">
            <v>Kent</v>
          </cell>
          <cell r="E6636">
            <v>3159</v>
          </cell>
          <cell r="F6636" t="str">
            <v>Stowting Church of England Primary School</v>
          </cell>
          <cell r="G6636" t="str">
            <v>Maintained</v>
          </cell>
          <cell r="H6636" t="str">
            <v>Voluntary controlled school</v>
          </cell>
          <cell r="I6636">
            <v>9596</v>
          </cell>
          <cell r="J6636">
            <v>15783.3</v>
          </cell>
        </row>
        <row r="6637">
          <cell r="B6637">
            <v>8863160</v>
          </cell>
          <cell r="C6637">
            <v>886</v>
          </cell>
          <cell r="D6637" t="str">
            <v>Kent</v>
          </cell>
          <cell r="E6637">
            <v>3160</v>
          </cell>
          <cell r="F6637" t="str">
            <v>Selsted Church of England Primary School</v>
          </cell>
          <cell r="G6637" t="str">
            <v>Maintained</v>
          </cell>
          <cell r="H6637" t="str">
            <v>Voluntary controlled school</v>
          </cell>
          <cell r="I6637">
            <v>10374</v>
          </cell>
          <cell r="J6637">
            <v>16005.599999999999</v>
          </cell>
        </row>
        <row r="6638">
          <cell r="B6638">
            <v>8863167</v>
          </cell>
          <cell r="C6638">
            <v>886</v>
          </cell>
          <cell r="D6638" t="str">
            <v>Kent</v>
          </cell>
          <cell r="E6638">
            <v>3167</v>
          </cell>
          <cell r="F6638" t="str">
            <v>Eastry Church of England Primary School</v>
          </cell>
          <cell r="G6638" t="str">
            <v>Maintained</v>
          </cell>
          <cell r="H6638" t="str">
            <v>Voluntary controlled school</v>
          </cell>
          <cell r="I6638">
            <v>12190</v>
          </cell>
          <cell r="J6638">
            <v>20896.199999999997</v>
          </cell>
        </row>
        <row r="6639">
          <cell r="B6639">
            <v>8863168</v>
          </cell>
          <cell r="C6639">
            <v>886</v>
          </cell>
          <cell r="D6639" t="str">
            <v>Kent</v>
          </cell>
          <cell r="E6639">
            <v>3168</v>
          </cell>
          <cell r="F6639" t="str">
            <v>Goodnestone Church of England Primary School</v>
          </cell>
          <cell r="G6639" t="str">
            <v>Maintained</v>
          </cell>
          <cell r="H6639" t="str">
            <v>Voluntary controlled school</v>
          </cell>
          <cell r="I6639">
            <v>2205</v>
          </cell>
          <cell r="J6639">
            <v>5557.5</v>
          </cell>
        </row>
        <row r="6640">
          <cell r="B6640">
            <v>8863169</v>
          </cell>
          <cell r="C6640">
            <v>886</v>
          </cell>
          <cell r="D6640" t="str">
            <v>Kent</v>
          </cell>
          <cell r="E6640">
            <v>3169</v>
          </cell>
          <cell r="F6640" t="str">
            <v>Guston Church of England Primary School</v>
          </cell>
          <cell r="G6640" t="str">
            <v>Maintained</v>
          </cell>
          <cell r="H6640" t="str">
            <v>Voluntary controlled school</v>
          </cell>
          <cell r="I6640">
            <v>13487</v>
          </cell>
          <cell r="J6640">
            <v>24452.999999999996</v>
          </cell>
        </row>
        <row r="6641">
          <cell r="B6641">
            <v>8863171</v>
          </cell>
          <cell r="C6641">
            <v>886</v>
          </cell>
          <cell r="D6641" t="str">
            <v>Kent</v>
          </cell>
          <cell r="E6641">
            <v>3171</v>
          </cell>
          <cell r="F6641" t="str">
            <v>Nonington Church of England Primary School</v>
          </cell>
          <cell r="G6641" t="str">
            <v>Maintained</v>
          </cell>
          <cell r="H6641" t="str">
            <v>Voluntary controlled school</v>
          </cell>
          <cell r="I6641">
            <v>2335</v>
          </cell>
          <cell r="J6641">
            <v>2445.2999999999997</v>
          </cell>
        </row>
        <row r="6642">
          <cell r="B6642">
            <v>8863175</v>
          </cell>
          <cell r="C6642">
            <v>886</v>
          </cell>
          <cell r="D6642" t="str">
            <v>Kent</v>
          </cell>
          <cell r="E6642">
            <v>3175</v>
          </cell>
          <cell r="F6642" t="str">
            <v>Sibertswold Church of England Primary School at Shepherdswell</v>
          </cell>
          <cell r="G6642" t="str">
            <v>Maintained</v>
          </cell>
          <cell r="H6642" t="str">
            <v>Voluntary controlled school</v>
          </cell>
          <cell r="I6642">
            <v>20230</v>
          </cell>
          <cell r="J6642">
            <v>29121.3</v>
          </cell>
        </row>
        <row r="6643">
          <cell r="B6643">
            <v>8863178</v>
          </cell>
          <cell r="C6643">
            <v>886</v>
          </cell>
          <cell r="D6643" t="str">
            <v>Kent</v>
          </cell>
          <cell r="E6643">
            <v>3178</v>
          </cell>
          <cell r="F6643" t="str">
            <v>Birchington Church of England Primary School</v>
          </cell>
          <cell r="G6643" t="str">
            <v>Maintained</v>
          </cell>
          <cell r="H6643" t="str">
            <v>Voluntary controlled school</v>
          </cell>
          <cell r="I6643">
            <v>33846</v>
          </cell>
          <cell r="J6643">
            <v>52240.499999999993</v>
          </cell>
        </row>
        <row r="6644">
          <cell r="B6644">
            <v>8863179</v>
          </cell>
          <cell r="C6644">
            <v>886</v>
          </cell>
          <cell r="D6644" t="str">
            <v>Kent</v>
          </cell>
          <cell r="E6644">
            <v>3179</v>
          </cell>
          <cell r="F6644" t="str">
            <v>Margate, Holy Trinity and St John's Church of England Primary School</v>
          </cell>
          <cell r="G6644" t="str">
            <v>Maintained</v>
          </cell>
          <cell r="H6644" t="str">
            <v>Voluntary controlled school</v>
          </cell>
          <cell r="I6644">
            <v>17118</v>
          </cell>
          <cell r="J6644">
            <v>24008.399999999998</v>
          </cell>
        </row>
        <row r="6645">
          <cell r="B6645">
            <v>8863182</v>
          </cell>
          <cell r="C6645">
            <v>886</v>
          </cell>
          <cell r="D6645" t="str">
            <v>Kent</v>
          </cell>
          <cell r="E6645">
            <v>3182</v>
          </cell>
          <cell r="F6645" t="str">
            <v>Minster Church of England Primary School</v>
          </cell>
          <cell r="G6645" t="str">
            <v>Maintained</v>
          </cell>
          <cell r="H6645" t="str">
            <v>Voluntary controlled school</v>
          </cell>
          <cell r="I6645">
            <v>35791</v>
          </cell>
          <cell r="J6645">
            <v>57353.399999999994</v>
          </cell>
        </row>
        <row r="6646">
          <cell r="B6646">
            <v>8863183</v>
          </cell>
          <cell r="C6646">
            <v>886</v>
          </cell>
          <cell r="D6646" t="str">
            <v>Kent</v>
          </cell>
          <cell r="E6646">
            <v>3183</v>
          </cell>
          <cell r="F6646" t="str">
            <v>Monkton Church of England Primary School</v>
          </cell>
          <cell r="G6646" t="str">
            <v>Maintained</v>
          </cell>
          <cell r="H6646" t="str">
            <v>Voluntary controlled school</v>
          </cell>
          <cell r="I6646">
            <v>8429</v>
          </cell>
          <cell r="J6646">
            <v>13337.999999999998</v>
          </cell>
        </row>
        <row r="6647">
          <cell r="B6647">
            <v>8863186</v>
          </cell>
          <cell r="C6647">
            <v>886</v>
          </cell>
          <cell r="D6647" t="str">
            <v>Kent</v>
          </cell>
          <cell r="E6647">
            <v>3186</v>
          </cell>
          <cell r="F6647" t="str">
            <v>St Nicholas At Wade Church of England Primary School</v>
          </cell>
          <cell r="G6647" t="str">
            <v>Maintained</v>
          </cell>
          <cell r="H6647" t="str">
            <v>Voluntary controlled school</v>
          </cell>
          <cell r="I6647">
            <v>16080</v>
          </cell>
          <cell r="J6647">
            <v>25786.799999999999</v>
          </cell>
        </row>
        <row r="6648">
          <cell r="B6648">
            <v>8863198</v>
          </cell>
          <cell r="C6648">
            <v>886</v>
          </cell>
          <cell r="D6648" t="str">
            <v>Kent</v>
          </cell>
          <cell r="E6648">
            <v>3198</v>
          </cell>
          <cell r="F6648" t="str">
            <v>Frittenden Church of England Primary School</v>
          </cell>
          <cell r="G6648" t="str">
            <v>Maintained</v>
          </cell>
          <cell r="H6648" t="str">
            <v>Voluntary controlled school</v>
          </cell>
          <cell r="I6648">
            <v>7522</v>
          </cell>
          <cell r="J6648">
            <v>12893.4</v>
          </cell>
        </row>
        <row r="6649">
          <cell r="B6649">
            <v>8863199</v>
          </cell>
          <cell r="C6649">
            <v>886</v>
          </cell>
          <cell r="D6649" t="str">
            <v>Kent</v>
          </cell>
          <cell r="E6649">
            <v>3199</v>
          </cell>
          <cell r="F6649" t="str">
            <v>Egerton Church of England Primary School</v>
          </cell>
          <cell r="G6649" t="str">
            <v>Maintained</v>
          </cell>
          <cell r="H6649" t="str">
            <v>Voluntary controlled school</v>
          </cell>
          <cell r="I6649">
            <v>17377</v>
          </cell>
          <cell r="J6649">
            <v>30455.1</v>
          </cell>
        </row>
        <row r="6650">
          <cell r="B6650">
            <v>8863201</v>
          </cell>
          <cell r="C6650">
            <v>886</v>
          </cell>
          <cell r="D6650" t="str">
            <v>Kent</v>
          </cell>
          <cell r="E6650">
            <v>3201</v>
          </cell>
          <cell r="F6650" t="str">
            <v>St Lawrence Church of England Primary School</v>
          </cell>
          <cell r="G6650" t="str">
            <v>Maintained</v>
          </cell>
          <cell r="H6650" t="str">
            <v>Voluntary controlled school</v>
          </cell>
          <cell r="I6650">
            <v>6744</v>
          </cell>
          <cell r="J6650">
            <v>11781.9</v>
          </cell>
        </row>
        <row r="6651">
          <cell r="B6651">
            <v>8863282</v>
          </cell>
          <cell r="C6651">
            <v>886</v>
          </cell>
          <cell r="D6651" t="str">
            <v>Kent</v>
          </cell>
          <cell r="E6651">
            <v>3282</v>
          </cell>
          <cell r="F6651" t="str">
            <v>Boughton-under-Blean and Dunkirk Primary School</v>
          </cell>
          <cell r="G6651" t="str">
            <v>Maintained</v>
          </cell>
          <cell r="H6651" t="str">
            <v>Voluntary controlled school</v>
          </cell>
          <cell r="I6651">
            <v>14135</v>
          </cell>
          <cell r="J6651">
            <v>24897.599999999999</v>
          </cell>
        </row>
        <row r="6652">
          <cell r="B6652">
            <v>8863284</v>
          </cell>
          <cell r="C6652">
            <v>886</v>
          </cell>
          <cell r="D6652" t="str">
            <v>Kent</v>
          </cell>
          <cell r="E6652">
            <v>3284</v>
          </cell>
          <cell r="F6652" t="str">
            <v>Lady Joanna Thornhill Endowed Primary School</v>
          </cell>
          <cell r="G6652" t="str">
            <v>Maintained</v>
          </cell>
          <cell r="H6652" t="str">
            <v>Voluntary controlled school</v>
          </cell>
          <cell r="I6652">
            <v>36569</v>
          </cell>
          <cell r="J6652">
            <v>56019.6</v>
          </cell>
        </row>
        <row r="6653">
          <cell r="B6653">
            <v>8863289</v>
          </cell>
          <cell r="C6653">
            <v>886</v>
          </cell>
          <cell r="D6653" t="str">
            <v>Kent</v>
          </cell>
          <cell r="E6653">
            <v>3289</v>
          </cell>
          <cell r="F6653" t="str">
            <v>St Peter's Methodist Primary School</v>
          </cell>
          <cell r="G6653" t="str">
            <v>Maintained</v>
          </cell>
          <cell r="H6653" t="str">
            <v>Voluntary controlled school</v>
          </cell>
          <cell r="I6653">
            <v>15172</v>
          </cell>
          <cell r="J6653">
            <v>25342.199999999997</v>
          </cell>
        </row>
        <row r="6654">
          <cell r="B6654">
            <v>8863294</v>
          </cell>
          <cell r="C6654">
            <v>886</v>
          </cell>
          <cell r="D6654" t="str">
            <v>Kent</v>
          </cell>
          <cell r="E6654">
            <v>3294</v>
          </cell>
          <cell r="F6654" t="str">
            <v>St Matthew's High Brooms Church of England Voluntary Controlled Primary School</v>
          </cell>
          <cell r="G6654" t="str">
            <v>Maintained</v>
          </cell>
          <cell r="H6654" t="str">
            <v>Voluntary controlled school</v>
          </cell>
          <cell r="I6654">
            <v>23731</v>
          </cell>
          <cell r="J6654">
            <v>33789.599999999999</v>
          </cell>
        </row>
        <row r="6655">
          <cell r="B6655">
            <v>8863295</v>
          </cell>
          <cell r="C6655">
            <v>886</v>
          </cell>
          <cell r="D6655" t="str">
            <v>Kent</v>
          </cell>
          <cell r="E6655">
            <v>3295</v>
          </cell>
          <cell r="F6655" t="str">
            <v>Herne Church of England Infant and Nursery School</v>
          </cell>
          <cell r="G6655" t="str">
            <v>Maintained</v>
          </cell>
          <cell r="H6655" t="str">
            <v>Voluntary controlled school</v>
          </cell>
          <cell r="I6655">
            <v>65616</v>
          </cell>
          <cell r="J6655">
            <v>108482.4</v>
          </cell>
        </row>
        <row r="6656">
          <cell r="B6656">
            <v>8863296</v>
          </cell>
          <cell r="C6656">
            <v>886</v>
          </cell>
          <cell r="D6656" t="str">
            <v>Kent</v>
          </cell>
          <cell r="E6656">
            <v>3296</v>
          </cell>
          <cell r="F6656" t="str">
            <v>Langafel Church of England Voluntary Controlled Primary School</v>
          </cell>
          <cell r="G6656" t="str">
            <v>Maintained</v>
          </cell>
          <cell r="H6656" t="str">
            <v>Voluntary controlled school</v>
          </cell>
          <cell r="I6656">
            <v>25546</v>
          </cell>
          <cell r="J6656">
            <v>39569.399999999994</v>
          </cell>
        </row>
        <row r="6657">
          <cell r="B6657">
            <v>8863297</v>
          </cell>
          <cell r="C6657">
            <v>886</v>
          </cell>
          <cell r="D6657" t="str">
            <v>Kent</v>
          </cell>
          <cell r="E6657">
            <v>3297</v>
          </cell>
          <cell r="F6657" t="str">
            <v>Southborough CofE Primary School</v>
          </cell>
          <cell r="G6657" t="str">
            <v>Maintained</v>
          </cell>
          <cell r="H6657" t="str">
            <v>Voluntary controlled school</v>
          </cell>
          <cell r="I6657">
            <v>57057</v>
          </cell>
          <cell r="J6657">
            <v>92699.099999999991</v>
          </cell>
        </row>
        <row r="6658">
          <cell r="B6658">
            <v>8863303</v>
          </cell>
          <cell r="C6658">
            <v>886</v>
          </cell>
          <cell r="D6658" t="str">
            <v>Kent</v>
          </cell>
          <cell r="E6658">
            <v>3303</v>
          </cell>
          <cell r="F6658" t="str">
            <v>St Katharine's Knockholt Church of England Voluntary Aided Primary School</v>
          </cell>
          <cell r="G6658" t="str">
            <v>Maintained</v>
          </cell>
          <cell r="H6658" t="str">
            <v>Voluntary aided school</v>
          </cell>
          <cell r="I6658">
            <v>15821</v>
          </cell>
          <cell r="J6658">
            <v>26231.399999999998</v>
          </cell>
        </row>
        <row r="6659">
          <cell r="B6659">
            <v>8863307</v>
          </cell>
          <cell r="C6659">
            <v>886</v>
          </cell>
          <cell r="D6659" t="str">
            <v>Kent</v>
          </cell>
          <cell r="E6659">
            <v>3307</v>
          </cell>
          <cell r="F6659" t="str">
            <v>Chevening, St Botolph's Church of England Voluntary Aided Primary School</v>
          </cell>
          <cell r="G6659" t="str">
            <v>Maintained</v>
          </cell>
          <cell r="H6659" t="str">
            <v>Voluntary aided school</v>
          </cell>
          <cell r="I6659">
            <v>20359</v>
          </cell>
          <cell r="J6659">
            <v>33122.699999999997</v>
          </cell>
        </row>
        <row r="6660">
          <cell r="B6660">
            <v>8863308</v>
          </cell>
          <cell r="C6660">
            <v>886</v>
          </cell>
          <cell r="D6660" t="str">
            <v>Kent</v>
          </cell>
          <cell r="E6660">
            <v>3308</v>
          </cell>
          <cell r="F6660" t="str">
            <v>Colliers Green Church of England Primary School</v>
          </cell>
          <cell r="G6660" t="str">
            <v>Maintained</v>
          </cell>
          <cell r="H6660" t="str">
            <v>Voluntary aided school</v>
          </cell>
          <cell r="I6660">
            <v>10245</v>
          </cell>
          <cell r="J6660">
            <v>17784</v>
          </cell>
        </row>
        <row r="6661">
          <cell r="B6661">
            <v>8863309</v>
          </cell>
          <cell r="C6661">
            <v>886</v>
          </cell>
          <cell r="D6661" t="str">
            <v>Kent</v>
          </cell>
          <cell r="E6661">
            <v>3309</v>
          </cell>
          <cell r="F6661" t="str">
            <v>Sissinghurst Voluntary Aided Church of England Primary School</v>
          </cell>
          <cell r="G6661" t="str">
            <v>Maintained</v>
          </cell>
          <cell r="H6661" t="str">
            <v>Voluntary aided school</v>
          </cell>
          <cell r="I6661">
            <v>15951</v>
          </cell>
          <cell r="J6661">
            <v>28232.1</v>
          </cell>
        </row>
        <row r="6662">
          <cell r="B6662">
            <v>8863312</v>
          </cell>
          <cell r="C6662">
            <v>886</v>
          </cell>
          <cell r="D6662" t="str">
            <v>Kent</v>
          </cell>
          <cell r="E6662">
            <v>3312</v>
          </cell>
          <cell r="F6662" t="str">
            <v>Hever Church of England Voluntary Aided Primary School</v>
          </cell>
          <cell r="G6662" t="str">
            <v>Maintained</v>
          </cell>
          <cell r="H6662" t="str">
            <v>Voluntary aided school</v>
          </cell>
          <cell r="I6662">
            <v>12320</v>
          </cell>
          <cell r="J6662">
            <v>20673.899999999998</v>
          </cell>
        </row>
        <row r="6663">
          <cell r="B6663">
            <v>8863314</v>
          </cell>
          <cell r="C6663">
            <v>886</v>
          </cell>
          <cell r="D6663" t="str">
            <v>Kent</v>
          </cell>
          <cell r="E6663">
            <v>3314</v>
          </cell>
          <cell r="F6663" t="str">
            <v>Penshurst Church of England Voluntary Aided Primary School</v>
          </cell>
          <cell r="G6663" t="str">
            <v>Maintained</v>
          </cell>
          <cell r="H6663" t="str">
            <v>Voluntary aided school</v>
          </cell>
          <cell r="I6663">
            <v>6744</v>
          </cell>
          <cell r="J6663">
            <v>10003.5</v>
          </cell>
        </row>
        <row r="6664">
          <cell r="B6664">
            <v>8863317</v>
          </cell>
          <cell r="C6664">
            <v>886</v>
          </cell>
          <cell r="D6664" t="str">
            <v>Kent</v>
          </cell>
          <cell r="E6664">
            <v>3317</v>
          </cell>
          <cell r="F6664" t="str">
            <v>Lady Boswell's Church of England Voluntary Aided Primary School, Sevenoaks</v>
          </cell>
          <cell r="G6664" t="str">
            <v>Maintained</v>
          </cell>
          <cell r="H6664" t="str">
            <v>Voluntary aided school</v>
          </cell>
          <cell r="I6664">
            <v>38644</v>
          </cell>
          <cell r="J6664">
            <v>64689.299999999996</v>
          </cell>
        </row>
        <row r="6665">
          <cell r="B6665">
            <v>8863318</v>
          </cell>
          <cell r="C6665">
            <v>886</v>
          </cell>
          <cell r="D6665" t="str">
            <v>Kent</v>
          </cell>
          <cell r="E6665">
            <v>3318</v>
          </cell>
          <cell r="F6665" t="str">
            <v>Ide Hill Church of England Primary School</v>
          </cell>
          <cell r="G6665" t="str">
            <v>Maintained</v>
          </cell>
          <cell r="H6665" t="str">
            <v>Voluntary aided school</v>
          </cell>
          <cell r="I6665">
            <v>16340</v>
          </cell>
          <cell r="J6665">
            <v>27787.499999999996</v>
          </cell>
        </row>
        <row r="6666">
          <cell r="B6666">
            <v>8863320</v>
          </cell>
          <cell r="C6666">
            <v>886</v>
          </cell>
          <cell r="D6666" t="str">
            <v>Kent</v>
          </cell>
          <cell r="E6666">
            <v>3320</v>
          </cell>
          <cell r="F6666" t="str">
            <v>St Barnabas CofE VA Primary School</v>
          </cell>
          <cell r="G6666" t="str">
            <v>Maintained</v>
          </cell>
          <cell r="H6666" t="str">
            <v>Voluntary aided school</v>
          </cell>
          <cell r="I6666">
            <v>13487</v>
          </cell>
          <cell r="J6666">
            <v>21785.399999999998</v>
          </cell>
        </row>
        <row r="6667">
          <cell r="B6667">
            <v>8863322</v>
          </cell>
          <cell r="C6667">
            <v>886</v>
          </cell>
          <cell r="D6667" t="str">
            <v>Kent</v>
          </cell>
          <cell r="E6667">
            <v>3322</v>
          </cell>
          <cell r="F6667" t="str">
            <v>St James' Church of England Voluntary Aided Primary School</v>
          </cell>
          <cell r="G6667" t="str">
            <v>Maintained</v>
          </cell>
          <cell r="H6667" t="str">
            <v>Voluntary aided school</v>
          </cell>
          <cell r="I6667">
            <v>62374</v>
          </cell>
          <cell r="J6667">
            <v>104480.99999999999</v>
          </cell>
        </row>
        <row r="6668">
          <cell r="B6668">
            <v>8863323</v>
          </cell>
          <cell r="C6668">
            <v>886</v>
          </cell>
          <cell r="D6668" t="str">
            <v>Kent</v>
          </cell>
          <cell r="E6668">
            <v>3323</v>
          </cell>
          <cell r="F6668" t="str">
            <v>Hunton Church of England Primary School</v>
          </cell>
          <cell r="G6668" t="str">
            <v>Maintained</v>
          </cell>
          <cell r="H6668" t="str">
            <v>Voluntary aided school</v>
          </cell>
          <cell r="I6668">
            <v>9467</v>
          </cell>
          <cell r="J6668">
            <v>16672.5</v>
          </cell>
        </row>
        <row r="6669">
          <cell r="B6669">
            <v>8863325</v>
          </cell>
          <cell r="C6669">
            <v>886</v>
          </cell>
          <cell r="D6669" t="str">
            <v>Kent</v>
          </cell>
          <cell r="E6669">
            <v>3325</v>
          </cell>
          <cell r="F6669" t="str">
            <v>Platt Church of England Voluntary Aided Primary School</v>
          </cell>
          <cell r="G6669" t="str">
            <v>Maintained</v>
          </cell>
          <cell r="H6669" t="str">
            <v>Voluntary aided school</v>
          </cell>
          <cell r="I6669">
            <v>17507</v>
          </cell>
          <cell r="J6669">
            <v>24008.399999999998</v>
          </cell>
        </row>
        <row r="6670">
          <cell r="B6670">
            <v>8863328</v>
          </cell>
          <cell r="C6670">
            <v>886</v>
          </cell>
          <cell r="D6670" t="str">
            <v>Kent</v>
          </cell>
          <cell r="E6670">
            <v>3328</v>
          </cell>
          <cell r="F6670" t="str">
            <v>Bapchild and Tonge Church of England Primary School and Nursery</v>
          </cell>
          <cell r="G6670" t="str">
            <v>Maintained</v>
          </cell>
          <cell r="H6670" t="str">
            <v>Voluntary aided school</v>
          </cell>
          <cell r="I6670">
            <v>14913</v>
          </cell>
          <cell r="J6670">
            <v>25119.899999999998</v>
          </cell>
        </row>
        <row r="6671">
          <cell r="B6671">
            <v>8863332</v>
          </cell>
          <cell r="C6671">
            <v>886</v>
          </cell>
          <cell r="D6671" t="str">
            <v>Kent</v>
          </cell>
          <cell r="E6671">
            <v>3332</v>
          </cell>
          <cell r="F6671" t="str">
            <v>Hartlip Endowed Church of England Primary School</v>
          </cell>
          <cell r="G6671" t="str">
            <v>Maintained</v>
          </cell>
          <cell r="H6671" t="str">
            <v>Voluntary aided school</v>
          </cell>
          <cell r="I6671">
            <v>6484</v>
          </cell>
          <cell r="J6671">
            <v>8669.6999999999989</v>
          </cell>
        </row>
        <row r="6672">
          <cell r="B6672">
            <v>8863337</v>
          </cell>
          <cell r="C6672">
            <v>886</v>
          </cell>
          <cell r="D6672" t="str">
            <v>Kent</v>
          </cell>
          <cell r="E6672">
            <v>3337</v>
          </cell>
          <cell r="F6672" t="str">
            <v>Tunstall Church of England (Aided) Primary School</v>
          </cell>
          <cell r="G6672" t="str">
            <v>Maintained</v>
          </cell>
          <cell r="H6672" t="str">
            <v>Voluntary aided school</v>
          </cell>
          <cell r="I6672">
            <v>39551</v>
          </cell>
          <cell r="J6672">
            <v>65800.799999999988</v>
          </cell>
        </row>
        <row r="6673">
          <cell r="B6673">
            <v>8863340</v>
          </cell>
          <cell r="C6673">
            <v>886</v>
          </cell>
          <cell r="D6673" t="str">
            <v>Kent</v>
          </cell>
          <cell r="E6673">
            <v>3340</v>
          </cell>
          <cell r="F6673" t="str">
            <v>Ashford, St Mary's Church of England Primary School</v>
          </cell>
          <cell r="G6673" t="str">
            <v>Maintained</v>
          </cell>
          <cell r="H6673" t="str">
            <v>Voluntary aided school</v>
          </cell>
          <cell r="I6673">
            <v>33068</v>
          </cell>
          <cell r="J6673">
            <v>54463.499999999993</v>
          </cell>
        </row>
        <row r="6674">
          <cell r="B6674">
            <v>8863346</v>
          </cell>
          <cell r="C6674">
            <v>886</v>
          </cell>
          <cell r="D6674" t="str">
            <v>Kent</v>
          </cell>
          <cell r="E6674">
            <v>3346</v>
          </cell>
          <cell r="F6674" t="str">
            <v>Wittersham Church of England Primary School</v>
          </cell>
          <cell r="G6674" t="str">
            <v>Maintained</v>
          </cell>
          <cell r="H6674" t="str">
            <v>Voluntary aided school</v>
          </cell>
          <cell r="I6674">
            <v>11801</v>
          </cell>
          <cell r="J6674">
            <v>22230</v>
          </cell>
        </row>
        <row r="6675">
          <cell r="B6675">
            <v>8863347</v>
          </cell>
          <cell r="C6675">
            <v>886</v>
          </cell>
          <cell r="D6675" t="str">
            <v>Kent</v>
          </cell>
          <cell r="E6675">
            <v>3347</v>
          </cell>
          <cell r="F6675" t="str">
            <v>Elham Church of England Primary School</v>
          </cell>
          <cell r="G6675" t="str">
            <v>Maintained</v>
          </cell>
          <cell r="H6675" t="str">
            <v>Voluntary aided school</v>
          </cell>
          <cell r="I6675">
            <v>12968</v>
          </cell>
          <cell r="J6675">
            <v>22452.3</v>
          </cell>
        </row>
        <row r="6676">
          <cell r="B6676">
            <v>8863350</v>
          </cell>
          <cell r="C6676">
            <v>886</v>
          </cell>
          <cell r="D6676" t="str">
            <v>Kent</v>
          </cell>
          <cell r="E6676">
            <v>3350</v>
          </cell>
          <cell r="F6676" t="str">
            <v>Saltwood CofE Primary School</v>
          </cell>
          <cell r="G6676" t="str">
            <v>Maintained</v>
          </cell>
          <cell r="H6676" t="str">
            <v>Voluntary aided school</v>
          </cell>
          <cell r="I6676">
            <v>20489</v>
          </cell>
          <cell r="J6676">
            <v>33567.299999999996</v>
          </cell>
        </row>
        <row r="6677">
          <cell r="B6677">
            <v>8863351</v>
          </cell>
          <cell r="C6677">
            <v>886</v>
          </cell>
          <cell r="D6677" t="str">
            <v>Kent</v>
          </cell>
          <cell r="E6677">
            <v>3351</v>
          </cell>
          <cell r="F6677" t="str">
            <v>Ash Cartwright and Kelsey Church of England Primary School</v>
          </cell>
          <cell r="G6677" t="str">
            <v>Maintained</v>
          </cell>
          <cell r="H6677" t="str">
            <v>Voluntary aided school</v>
          </cell>
          <cell r="I6677">
            <v>8300</v>
          </cell>
          <cell r="J6677">
            <v>14227.199999999999</v>
          </cell>
        </row>
        <row r="6678">
          <cell r="B6678">
            <v>8863356</v>
          </cell>
          <cell r="C6678">
            <v>886</v>
          </cell>
          <cell r="D6678" t="str">
            <v>Kent</v>
          </cell>
          <cell r="E6678">
            <v>3356</v>
          </cell>
          <cell r="F6678" t="str">
            <v>Dover, St Mary's Church of England Primary School</v>
          </cell>
          <cell r="G6678" t="str">
            <v>Maintained</v>
          </cell>
          <cell r="H6678" t="str">
            <v>Voluntary aided school</v>
          </cell>
          <cell r="I6678">
            <v>13746</v>
          </cell>
          <cell r="J6678">
            <v>15560.999999999998</v>
          </cell>
        </row>
        <row r="6679">
          <cell r="B6679">
            <v>8863364</v>
          </cell>
          <cell r="C6679">
            <v>886</v>
          </cell>
          <cell r="D6679" t="str">
            <v>Kent</v>
          </cell>
          <cell r="E6679">
            <v>3364</v>
          </cell>
          <cell r="F6679" t="str">
            <v>Ramsgate, Holy Trinity Church of England Primary School</v>
          </cell>
          <cell r="G6679" t="str">
            <v>Maintained</v>
          </cell>
          <cell r="H6679" t="str">
            <v>Voluntary aided school</v>
          </cell>
          <cell r="I6679">
            <v>21267</v>
          </cell>
          <cell r="J6679">
            <v>36457.199999999997</v>
          </cell>
        </row>
        <row r="6680">
          <cell r="B6680">
            <v>8863373</v>
          </cell>
          <cell r="C6680">
            <v>886</v>
          </cell>
          <cell r="D6680" t="str">
            <v>Kent</v>
          </cell>
          <cell r="E6680">
            <v>3373</v>
          </cell>
          <cell r="F6680" t="str">
            <v>St Mary's Church of England Voluntary Aided Primary School</v>
          </cell>
          <cell r="G6680" t="str">
            <v>Maintained</v>
          </cell>
          <cell r="H6680" t="str">
            <v>Voluntary aided school</v>
          </cell>
          <cell r="I6680">
            <v>16340</v>
          </cell>
          <cell r="J6680">
            <v>24230.699999999997</v>
          </cell>
        </row>
        <row r="6681">
          <cell r="B6681">
            <v>8873712</v>
          </cell>
          <cell r="C6681">
            <v>887</v>
          </cell>
          <cell r="D6681" t="str">
            <v>Medway</v>
          </cell>
          <cell r="E6681">
            <v>3712</v>
          </cell>
          <cell r="F6681" t="str">
            <v>St Michael's RC Primary School</v>
          </cell>
          <cell r="G6681" t="str">
            <v>Maintained</v>
          </cell>
          <cell r="H6681" t="str">
            <v>Voluntary aided school</v>
          </cell>
          <cell r="I6681">
            <v>37866</v>
          </cell>
          <cell r="J6681">
            <v>58020.299999999996</v>
          </cell>
        </row>
        <row r="6682">
          <cell r="B6682">
            <v>8863718</v>
          </cell>
          <cell r="C6682">
            <v>886</v>
          </cell>
          <cell r="D6682" t="str">
            <v>Kent</v>
          </cell>
          <cell r="E6682">
            <v>3718</v>
          </cell>
          <cell r="F6682" t="str">
            <v>St Augustine's Catholic Primary School</v>
          </cell>
          <cell r="G6682" t="str">
            <v>Maintained</v>
          </cell>
          <cell r="H6682" t="str">
            <v>Voluntary aided school</v>
          </cell>
          <cell r="I6682">
            <v>19452</v>
          </cell>
          <cell r="J6682">
            <v>29788.199999999997</v>
          </cell>
        </row>
        <row r="6683">
          <cell r="B6683">
            <v>8863722</v>
          </cell>
          <cell r="C6683">
            <v>886</v>
          </cell>
          <cell r="D6683" t="str">
            <v>Kent</v>
          </cell>
          <cell r="E6683">
            <v>3722</v>
          </cell>
          <cell r="F6683" t="str">
            <v>St Ethelbert's Catholic Primary School</v>
          </cell>
          <cell r="G6683" t="str">
            <v>Maintained</v>
          </cell>
          <cell r="H6683" t="str">
            <v>Voluntary aided school</v>
          </cell>
          <cell r="I6683">
            <v>11412</v>
          </cell>
          <cell r="J6683">
            <v>16894.8</v>
          </cell>
        </row>
        <row r="6684">
          <cell r="B6684">
            <v>8863728</v>
          </cell>
          <cell r="C6684">
            <v>886</v>
          </cell>
          <cell r="D6684" t="str">
            <v>Kent</v>
          </cell>
          <cell r="E6684">
            <v>3728</v>
          </cell>
          <cell r="F6684" t="str">
            <v>St Anselm's Catholic Primary School</v>
          </cell>
          <cell r="G6684" t="str">
            <v>Maintained</v>
          </cell>
          <cell r="H6684" t="str">
            <v>Voluntary aided school</v>
          </cell>
          <cell r="I6684">
            <v>19711</v>
          </cell>
          <cell r="J6684">
            <v>33345</v>
          </cell>
        </row>
        <row r="6685">
          <cell r="B6685">
            <v>8873729</v>
          </cell>
          <cell r="C6685">
            <v>887</v>
          </cell>
          <cell r="D6685" t="str">
            <v>Medway</v>
          </cell>
          <cell r="E6685">
            <v>3729</v>
          </cell>
          <cell r="F6685" t="str">
            <v>English Martyrs' Catholic Primary School</v>
          </cell>
          <cell r="G6685" t="str">
            <v>Maintained</v>
          </cell>
          <cell r="H6685" t="str">
            <v>Voluntary aided school</v>
          </cell>
          <cell r="I6685">
            <v>17377</v>
          </cell>
          <cell r="J6685">
            <v>28009.8</v>
          </cell>
        </row>
        <row r="6686">
          <cell r="B6686">
            <v>8873732</v>
          </cell>
          <cell r="C6686">
            <v>887</v>
          </cell>
          <cell r="D6686" t="str">
            <v>Medway</v>
          </cell>
          <cell r="E6686">
            <v>3732</v>
          </cell>
          <cell r="F6686" t="str">
            <v>St Thomas of Canterbury RC Primary School</v>
          </cell>
          <cell r="G6686" t="str">
            <v>Maintained</v>
          </cell>
          <cell r="H6686" t="str">
            <v>Voluntary aided school</v>
          </cell>
          <cell r="I6686">
            <v>19322</v>
          </cell>
          <cell r="J6686">
            <v>31566.6</v>
          </cell>
        </row>
        <row r="6687">
          <cell r="B6687">
            <v>8863733</v>
          </cell>
          <cell r="C6687">
            <v>886</v>
          </cell>
          <cell r="D6687" t="str">
            <v>Kent</v>
          </cell>
          <cell r="E6687">
            <v>3733</v>
          </cell>
          <cell r="F6687" t="str">
            <v>Our Lady's Catholic Primary School, Dartford</v>
          </cell>
          <cell r="G6687" t="str">
            <v>Maintained</v>
          </cell>
          <cell r="H6687" t="str">
            <v>Voluntary aided school</v>
          </cell>
          <cell r="I6687">
            <v>23083</v>
          </cell>
          <cell r="J6687">
            <v>38235.599999999999</v>
          </cell>
        </row>
        <row r="6688">
          <cell r="B6688">
            <v>8873736</v>
          </cell>
          <cell r="C6688">
            <v>887</v>
          </cell>
          <cell r="D6688" t="str">
            <v>Medway</v>
          </cell>
          <cell r="E6688">
            <v>3736</v>
          </cell>
          <cell r="F6688" t="str">
            <v>St Thomas More Roman Catholic Primary School</v>
          </cell>
          <cell r="G6688" t="str">
            <v>Maintained</v>
          </cell>
          <cell r="H6688" t="str">
            <v>Voluntary aided school</v>
          </cell>
          <cell r="I6688">
            <v>30993</v>
          </cell>
          <cell r="J6688">
            <v>49795.199999999997</v>
          </cell>
        </row>
        <row r="6689">
          <cell r="B6689">
            <v>8873746</v>
          </cell>
          <cell r="C6689">
            <v>887</v>
          </cell>
          <cell r="D6689" t="str">
            <v>Medway</v>
          </cell>
          <cell r="E6689">
            <v>3746</v>
          </cell>
          <cell r="F6689" t="str">
            <v>St William of Perth Roman Catholic Primary School</v>
          </cell>
          <cell r="G6689" t="str">
            <v>Maintained</v>
          </cell>
          <cell r="H6689" t="str">
            <v>Voluntary aided school</v>
          </cell>
          <cell r="I6689">
            <v>22434</v>
          </cell>
          <cell r="J6689">
            <v>38902.5</v>
          </cell>
        </row>
        <row r="6690">
          <cell r="B6690">
            <v>8863749</v>
          </cell>
          <cell r="C6690">
            <v>886</v>
          </cell>
          <cell r="D6690" t="str">
            <v>Kent</v>
          </cell>
          <cell r="E6690">
            <v>3749</v>
          </cell>
          <cell r="F6690" t="str">
            <v>St Thomas' Catholic Primary School, Canterbury</v>
          </cell>
          <cell r="G6690" t="str">
            <v>Maintained</v>
          </cell>
          <cell r="H6690" t="str">
            <v>Voluntary aided school</v>
          </cell>
          <cell r="I6690">
            <v>20100</v>
          </cell>
          <cell r="J6690">
            <v>35123.399999999994</v>
          </cell>
        </row>
        <row r="6691">
          <cell r="B6691">
            <v>8873752</v>
          </cell>
          <cell r="C6691">
            <v>887</v>
          </cell>
          <cell r="D6691" t="str">
            <v>Medway</v>
          </cell>
          <cell r="E6691">
            <v>3752</v>
          </cell>
          <cell r="F6691" t="str">
            <v>St Augustine of Canterbury Catholic Primary School</v>
          </cell>
          <cell r="G6691" t="str">
            <v>Maintained</v>
          </cell>
          <cell r="H6691" t="str">
            <v>Voluntary aided school</v>
          </cell>
          <cell r="I6691">
            <v>17247</v>
          </cell>
          <cell r="J6691">
            <v>22452.3</v>
          </cell>
        </row>
        <row r="6692">
          <cell r="B6692">
            <v>8873753</v>
          </cell>
          <cell r="C6692">
            <v>887</v>
          </cell>
          <cell r="D6692" t="str">
            <v>Medway</v>
          </cell>
          <cell r="E6692">
            <v>3753</v>
          </cell>
          <cell r="F6692" t="str">
            <v>St Benedict's Catholic Primary School</v>
          </cell>
          <cell r="G6692" t="str">
            <v>Maintained</v>
          </cell>
          <cell r="H6692" t="str">
            <v>Voluntary aided school</v>
          </cell>
          <cell r="I6692">
            <v>18285</v>
          </cell>
          <cell r="J6692">
            <v>31566.6</v>
          </cell>
        </row>
        <row r="6693">
          <cell r="B6693">
            <v>8873755</v>
          </cell>
          <cell r="C6693">
            <v>887</v>
          </cell>
          <cell r="D6693" t="str">
            <v>Medway</v>
          </cell>
          <cell r="E6693">
            <v>3755</v>
          </cell>
          <cell r="F6693" t="str">
            <v>St Mary's Catholic Primary School</v>
          </cell>
          <cell r="G6693" t="str">
            <v>Maintained</v>
          </cell>
          <cell r="H6693" t="str">
            <v>Voluntary aided school</v>
          </cell>
          <cell r="I6693">
            <v>32938</v>
          </cell>
          <cell r="J6693">
            <v>54018.899999999994</v>
          </cell>
        </row>
        <row r="6694">
          <cell r="B6694">
            <v>8865200</v>
          </cell>
          <cell r="C6694">
            <v>886</v>
          </cell>
          <cell r="D6694" t="str">
            <v>Kent</v>
          </cell>
          <cell r="E6694">
            <v>5200</v>
          </cell>
          <cell r="F6694" t="str">
            <v>Snodland CofE Primary School</v>
          </cell>
          <cell r="G6694" t="str">
            <v>Maintained</v>
          </cell>
          <cell r="H6694" t="str">
            <v>Voluntary aided school</v>
          </cell>
          <cell r="I6694">
            <v>24120</v>
          </cell>
          <cell r="J6694">
            <v>38902.5</v>
          </cell>
        </row>
        <row r="6695">
          <cell r="B6695">
            <v>8865201</v>
          </cell>
          <cell r="C6695">
            <v>886</v>
          </cell>
          <cell r="D6695" t="str">
            <v>Kent</v>
          </cell>
          <cell r="E6695">
            <v>5201</v>
          </cell>
          <cell r="F6695" t="str">
            <v>Borough Green Primary School</v>
          </cell>
          <cell r="G6695" t="str">
            <v>Maintained</v>
          </cell>
          <cell r="H6695" t="str">
            <v>Foundation school</v>
          </cell>
          <cell r="I6695">
            <v>26973</v>
          </cell>
          <cell r="J6695">
            <v>36012.6</v>
          </cell>
        </row>
        <row r="6696">
          <cell r="B6696">
            <v>8865207</v>
          </cell>
          <cell r="C6696">
            <v>886</v>
          </cell>
          <cell r="D6696" t="str">
            <v>Kent</v>
          </cell>
          <cell r="E6696">
            <v>5207</v>
          </cell>
          <cell r="F6696" t="str">
            <v>St Francis' Catholic Primary School, Maidstone</v>
          </cell>
          <cell r="G6696" t="str">
            <v>Maintained</v>
          </cell>
          <cell r="H6696" t="str">
            <v>Voluntary aided school</v>
          </cell>
          <cell r="I6696">
            <v>36569</v>
          </cell>
          <cell r="J6696">
            <v>66245.399999999994</v>
          </cell>
        </row>
        <row r="6697">
          <cell r="B6697">
            <v>8865212</v>
          </cell>
          <cell r="C6697">
            <v>886</v>
          </cell>
          <cell r="D6697" t="str">
            <v>Kent</v>
          </cell>
          <cell r="E6697">
            <v>5212</v>
          </cell>
          <cell r="F6697" t="str">
            <v>Ditton Infant School</v>
          </cell>
          <cell r="G6697" t="str">
            <v>Maintained</v>
          </cell>
          <cell r="H6697" t="str">
            <v>Foundation school</v>
          </cell>
          <cell r="I6697">
            <v>30085</v>
          </cell>
          <cell r="J6697">
            <v>52462.799999999996</v>
          </cell>
        </row>
        <row r="6698">
          <cell r="B6698">
            <v>8865213</v>
          </cell>
          <cell r="C6698">
            <v>886</v>
          </cell>
          <cell r="D6698" t="str">
            <v>Kent</v>
          </cell>
          <cell r="E6698">
            <v>5213</v>
          </cell>
          <cell r="F6698" t="str">
            <v>Holy Trinity Church of England Primary School, Dartford</v>
          </cell>
          <cell r="G6698" t="str">
            <v>Maintained</v>
          </cell>
          <cell r="H6698" t="str">
            <v>Voluntary aided school</v>
          </cell>
          <cell r="I6698">
            <v>36439</v>
          </cell>
          <cell r="J6698">
            <v>57575.7</v>
          </cell>
        </row>
        <row r="6699">
          <cell r="B6699">
            <v>8865214</v>
          </cell>
          <cell r="C6699">
            <v>886</v>
          </cell>
          <cell r="D6699" t="str">
            <v>Kent</v>
          </cell>
          <cell r="E6699">
            <v>5214</v>
          </cell>
          <cell r="F6699" t="str">
            <v>St Bartholomew's Catholic Primary School, Swanley</v>
          </cell>
          <cell r="G6699" t="str">
            <v>Maintained</v>
          </cell>
          <cell r="H6699" t="str">
            <v>Voluntary aided school</v>
          </cell>
          <cell r="I6699">
            <v>33197</v>
          </cell>
          <cell r="J6699">
            <v>51128.999999999993</v>
          </cell>
        </row>
        <row r="6700">
          <cell r="B6700">
            <v>8865218</v>
          </cell>
          <cell r="C6700">
            <v>886</v>
          </cell>
          <cell r="D6700" t="str">
            <v>Kent</v>
          </cell>
          <cell r="E6700">
            <v>5218</v>
          </cell>
          <cell r="F6700" t="str">
            <v>Greatstone Primary School</v>
          </cell>
          <cell r="G6700" t="str">
            <v>Maintained</v>
          </cell>
          <cell r="H6700" t="str">
            <v>Foundation school</v>
          </cell>
          <cell r="I6700">
            <v>23601</v>
          </cell>
          <cell r="J6700">
            <v>29565.899999999998</v>
          </cell>
        </row>
        <row r="6701">
          <cell r="B6701">
            <v>8865221</v>
          </cell>
          <cell r="C6701">
            <v>886</v>
          </cell>
          <cell r="D6701" t="str">
            <v>Kent</v>
          </cell>
          <cell r="E6701">
            <v>5221</v>
          </cell>
          <cell r="F6701" t="str">
            <v>Wincheap Foundation Primary School</v>
          </cell>
          <cell r="G6701" t="str">
            <v>Maintained</v>
          </cell>
          <cell r="H6701" t="str">
            <v>Foundation school</v>
          </cell>
          <cell r="I6701">
            <v>31901</v>
          </cell>
          <cell r="J6701">
            <v>45793.799999999996</v>
          </cell>
        </row>
        <row r="6702">
          <cell r="B6702">
            <v>8865225</v>
          </cell>
          <cell r="C6702">
            <v>886</v>
          </cell>
          <cell r="D6702" t="str">
            <v>Kent</v>
          </cell>
          <cell r="E6702">
            <v>5225</v>
          </cell>
          <cell r="F6702" t="str">
            <v>Harcourt Primary School</v>
          </cell>
          <cell r="G6702" t="str">
            <v>Maintained</v>
          </cell>
          <cell r="H6702" t="str">
            <v>Foundation school</v>
          </cell>
          <cell r="I6702">
            <v>15432</v>
          </cell>
          <cell r="J6702">
            <v>22452.3</v>
          </cell>
        </row>
        <row r="6703">
          <cell r="B6703">
            <v>8865447</v>
          </cell>
          <cell r="C6703">
            <v>886</v>
          </cell>
          <cell r="D6703" t="str">
            <v>Kent</v>
          </cell>
          <cell r="E6703">
            <v>5447</v>
          </cell>
          <cell r="F6703" t="str">
            <v>St George's Church of England Foundation School</v>
          </cell>
          <cell r="G6703" t="str">
            <v>Maintained</v>
          </cell>
          <cell r="H6703" t="str">
            <v>Foundation school</v>
          </cell>
          <cell r="I6703">
            <v>42534</v>
          </cell>
          <cell r="J6703">
            <v>67134.599999999991</v>
          </cell>
        </row>
        <row r="6704">
          <cell r="B6704">
            <v>8867021</v>
          </cell>
          <cell r="C6704">
            <v>886</v>
          </cell>
          <cell r="D6704" t="str">
            <v>Kent</v>
          </cell>
          <cell r="E6704">
            <v>7021</v>
          </cell>
          <cell r="F6704" t="str">
            <v>Valence School</v>
          </cell>
          <cell r="G6704" t="str">
            <v>Maintained</v>
          </cell>
          <cell r="H6704" t="str">
            <v>Foundation special school</v>
          </cell>
          <cell r="I6704">
            <v>1427</v>
          </cell>
          <cell r="J6704">
            <v>4001.3999999999996</v>
          </cell>
        </row>
        <row r="6705">
          <cell r="B6705">
            <v>8867032</v>
          </cell>
          <cell r="C6705">
            <v>886</v>
          </cell>
          <cell r="D6705" t="str">
            <v>Kent</v>
          </cell>
          <cell r="E6705">
            <v>7032</v>
          </cell>
          <cell r="F6705" t="str">
            <v>Bower Grove School</v>
          </cell>
          <cell r="G6705" t="str">
            <v>Maintained</v>
          </cell>
          <cell r="H6705" t="str">
            <v>Foundation special school</v>
          </cell>
          <cell r="I6705">
            <v>1297</v>
          </cell>
          <cell r="J6705">
            <v>2445.2999999999997</v>
          </cell>
        </row>
        <row r="6706">
          <cell r="B6706">
            <v>8867033</v>
          </cell>
          <cell r="C6706">
            <v>886</v>
          </cell>
          <cell r="D6706" t="str">
            <v>Kent</v>
          </cell>
          <cell r="E6706">
            <v>7033</v>
          </cell>
          <cell r="F6706" t="str">
            <v>St Anthony's School</v>
          </cell>
          <cell r="G6706" t="str">
            <v>Maintained</v>
          </cell>
          <cell r="H6706" t="str">
            <v>Foundation special school</v>
          </cell>
          <cell r="I6706">
            <v>260</v>
          </cell>
          <cell r="J6706">
            <v>0</v>
          </cell>
        </row>
        <row r="6707">
          <cell r="B6707">
            <v>8867039</v>
          </cell>
          <cell r="C6707">
            <v>886</v>
          </cell>
          <cell r="D6707" t="str">
            <v>Kent</v>
          </cell>
          <cell r="E6707">
            <v>7039</v>
          </cell>
          <cell r="F6707" t="str">
            <v>Ifield School</v>
          </cell>
          <cell r="G6707" t="str">
            <v>Maintained</v>
          </cell>
          <cell r="H6707" t="str">
            <v>Foundation special school</v>
          </cell>
          <cell r="I6707">
            <v>8040</v>
          </cell>
          <cell r="J6707">
            <v>10448.099999999999</v>
          </cell>
        </row>
        <row r="6708">
          <cell r="B6708">
            <v>8867040</v>
          </cell>
          <cell r="C6708">
            <v>886</v>
          </cell>
          <cell r="D6708" t="str">
            <v>Kent</v>
          </cell>
          <cell r="E6708">
            <v>7040</v>
          </cell>
          <cell r="F6708" t="str">
            <v>Foreland Fields School</v>
          </cell>
          <cell r="G6708" t="str">
            <v>Maintained</v>
          </cell>
          <cell r="H6708" t="str">
            <v>Foundation special school</v>
          </cell>
          <cell r="I6708">
            <v>7003</v>
          </cell>
          <cell r="J6708">
            <v>8225.0999999999985</v>
          </cell>
        </row>
        <row r="6709">
          <cell r="B6709">
            <v>8867043</v>
          </cell>
          <cell r="C6709">
            <v>886</v>
          </cell>
          <cell r="D6709" t="str">
            <v>Kent</v>
          </cell>
          <cell r="E6709">
            <v>7043</v>
          </cell>
          <cell r="F6709" t="str">
            <v>The Beacon Folkestone</v>
          </cell>
          <cell r="G6709" t="str">
            <v>Maintained</v>
          </cell>
          <cell r="H6709" t="str">
            <v>Foundation special school</v>
          </cell>
          <cell r="I6709">
            <v>7133</v>
          </cell>
          <cell r="J6709">
            <v>11115</v>
          </cell>
        </row>
        <row r="6710">
          <cell r="B6710">
            <v>8867044</v>
          </cell>
          <cell r="C6710">
            <v>886</v>
          </cell>
          <cell r="D6710" t="str">
            <v>Kent</v>
          </cell>
          <cell r="E6710">
            <v>7044</v>
          </cell>
          <cell r="F6710" t="str">
            <v>Rowhill School</v>
          </cell>
          <cell r="G6710" t="str">
            <v>Maintained</v>
          </cell>
          <cell r="H6710" t="str">
            <v>Foundation special school</v>
          </cell>
          <cell r="I6710">
            <v>390</v>
          </cell>
          <cell r="J6710">
            <v>444.59999999999997</v>
          </cell>
        </row>
        <row r="6711">
          <cell r="B6711">
            <v>8867045</v>
          </cell>
          <cell r="C6711">
            <v>886</v>
          </cell>
          <cell r="D6711" t="str">
            <v>Kent</v>
          </cell>
          <cell r="E6711">
            <v>7045</v>
          </cell>
          <cell r="F6711" t="str">
            <v>Elms School</v>
          </cell>
          <cell r="G6711" t="str">
            <v>Maintained</v>
          </cell>
          <cell r="H6711" t="str">
            <v>Foundation special school</v>
          </cell>
          <cell r="I6711">
            <v>130</v>
          </cell>
          <cell r="J6711">
            <v>0</v>
          </cell>
        </row>
        <row r="6712">
          <cell r="B6712">
            <v>8867051</v>
          </cell>
          <cell r="C6712">
            <v>886</v>
          </cell>
          <cell r="D6712" t="str">
            <v>Kent</v>
          </cell>
          <cell r="E6712">
            <v>7051</v>
          </cell>
          <cell r="F6712" t="str">
            <v>Nexus Foundation Special School</v>
          </cell>
          <cell r="G6712" t="str">
            <v>Maintained</v>
          </cell>
          <cell r="H6712" t="str">
            <v>Foundation special school</v>
          </cell>
          <cell r="I6712">
            <v>5317</v>
          </cell>
          <cell r="J6712">
            <v>9114.2999999999993</v>
          </cell>
        </row>
        <row r="6713">
          <cell r="B6713">
            <v>8877053</v>
          </cell>
          <cell r="C6713">
            <v>887</v>
          </cell>
          <cell r="D6713" t="str">
            <v>Medway</v>
          </cell>
          <cell r="E6713">
            <v>7053</v>
          </cell>
          <cell r="F6713" t="str">
            <v>Abbey Court Foundation Special School</v>
          </cell>
          <cell r="G6713" t="str">
            <v>Maintained</v>
          </cell>
          <cell r="H6713" t="str">
            <v>Community special school</v>
          </cell>
          <cell r="I6713">
            <v>8429</v>
          </cell>
          <cell r="J6713">
            <v>14227.199999999999</v>
          </cell>
        </row>
        <row r="6714">
          <cell r="B6714">
            <v>8867056</v>
          </cell>
          <cell r="C6714">
            <v>886</v>
          </cell>
          <cell r="D6714" t="str">
            <v>Kent</v>
          </cell>
          <cell r="E6714">
            <v>7056</v>
          </cell>
          <cell r="F6714" t="str">
            <v>Five Acre Wood School</v>
          </cell>
          <cell r="G6714" t="str">
            <v>Maintained</v>
          </cell>
          <cell r="H6714" t="str">
            <v>Foundation special school</v>
          </cell>
          <cell r="I6714">
            <v>27232</v>
          </cell>
          <cell r="J6714">
            <v>47572.2</v>
          </cell>
        </row>
        <row r="6715">
          <cell r="B6715">
            <v>8867058</v>
          </cell>
          <cell r="C6715">
            <v>886</v>
          </cell>
          <cell r="D6715" t="str">
            <v>Kent</v>
          </cell>
          <cell r="E6715">
            <v>7058</v>
          </cell>
          <cell r="F6715" t="str">
            <v>Stone Bay School</v>
          </cell>
          <cell r="G6715" t="str">
            <v>Maintained</v>
          </cell>
          <cell r="H6715" t="str">
            <v>Foundation special school</v>
          </cell>
          <cell r="I6715">
            <v>1557</v>
          </cell>
          <cell r="J6715">
            <v>2667.6</v>
          </cell>
        </row>
        <row r="6716">
          <cell r="B6716">
            <v>8867063</v>
          </cell>
          <cell r="C6716">
            <v>886</v>
          </cell>
          <cell r="D6716" t="str">
            <v>Kent</v>
          </cell>
          <cell r="E6716">
            <v>7063</v>
          </cell>
          <cell r="F6716" t="str">
            <v>St Nicholas' School</v>
          </cell>
          <cell r="G6716" t="str">
            <v>Maintained</v>
          </cell>
          <cell r="H6716" t="str">
            <v>Community special school</v>
          </cell>
          <cell r="I6716">
            <v>7262</v>
          </cell>
          <cell r="J6716">
            <v>14894.099999999999</v>
          </cell>
        </row>
        <row r="6717">
          <cell r="B6717">
            <v>8881100</v>
          </cell>
          <cell r="C6717">
            <v>888</v>
          </cell>
          <cell r="D6717" t="str">
            <v>Lancashire</v>
          </cell>
          <cell r="E6717">
            <v>1100</v>
          </cell>
          <cell r="F6717" t="str">
            <v>Stepping Stones School</v>
          </cell>
          <cell r="G6717" t="str">
            <v>Maintained</v>
          </cell>
          <cell r="H6717" t="str">
            <v>Pupil referral unit</v>
          </cell>
          <cell r="I6717">
            <v>0</v>
          </cell>
          <cell r="J6717">
            <v>444.59999999999997</v>
          </cell>
        </row>
        <row r="6718">
          <cell r="B6718">
            <v>8881103</v>
          </cell>
          <cell r="C6718">
            <v>888</v>
          </cell>
          <cell r="D6718" t="str">
            <v>Lancashire</v>
          </cell>
          <cell r="E6718">
            <v>1103</v>
          </cell>
          <cell r="F6718" t="str">
            <v>Golden Hill Pupil Referral Unit</v>
          </cell>
          <cell r="G6718" t="str">
            <v>Maintained</v>
          </cell>
          <cell r="H6718" t="str">
            <v>Pupil referral unit</v>
          </cell>
          <cell r="I6718">
            <v>1816</v>
          </cell>
          <cell r="J6718">
            <v>4001.3999999999996</v>
          </cell>
        </row>
        <row r="6719">
          <cell r="B6719">
            <v>8892001</v>
          </cell>
          <cell r="C6719">
            <v>889</v>
          </cell>
          <cell r="D6719" t="str">
            <v>Blackburn with Darwen</v>
          </cell>
          <cell r="E6719">
            <v>2001</v>
          </cell>
          <cell r="F6719" t="str">
            <v>Griffin Park Primary School</v>
          </cell>
          <cell r="G6719" t="str">
            <v>Maintained</v>
          </cell>
          <cell r="H6719" t="str">
            <v>Community school</v>
          </cell>
          <cell r="I6719">
            <v>15821</v>
          </cell>
          <cell r="J6719">
            <v>26009.1</v>
          </cell>
        </row>
        <row r="6720">
          <cell r="B6720">
            <v>8892006</v>
          </cell>
          <cell r="C6720">
            <v>889</v>
          </cell>
          <cell r="D6720" t="str">
            <v>Blackburn with Darwen</v>
          </cell>
          <cell r="E6720">
            <v>2006</v>
          </cell>
          <cell r="F6720" t="str">
            <v>Intack Primary School</v>
          </cell>
          <cell r="G6720" t="str">
            <v>Maintained</v>
          </cell>
          <cell r="H6720" t="str">
            <v>Community school</v>
          </cell>
          <cell r="I6720">
            <v>25287</v>
          </cell>
          <cell r="J6720">
            <v>33122.699999999997</v>
          </cell>
        </row>
        <row r="6721">
          <cell r="B6721">
            <v>8892008</v>
          </cell>
          <cell r="C6721">
            <v>889</v>
          </cell>
          <cell r="D6721" t="str">
            <v>Blackburn with Darwen</v>
          </cell>
          <cell r="E6721">
            <v>2008</v>
          </cell>
          <cell r="F6721" t="str">
            <v>Lower Darwen Primary School</v>
          </cell>
          <cell r="G6721" t="str">
            <v>Maintained</v>
          </cell>
          <cell r="H6721" t="str">
            <v>Community school</v>
          </cell>
          <cell r="I6721">
            <v>40070</v>
          </cell>
          <cell r="J6721">
            <v>63133.2</v>
          </cell>
        </row>
        <row r="6722">
          <cell r="B6722">
            <v>8892010</v>
          </cell>
          <cell r="C6722">
            <v>889</v>
          </cell>
          <cell r="D6722" t="str">
            <v>Blackburn with Darwen</v>
          </cell>
          <cell r="E6722">
            <v>2010</v>
          </cell>
          <cell r="F6722" t="str">
            <v>Meadowhead Infant School</v>
          </cell>
          <cell r="G6722" t="str">
            <v>Maintained</v>
          </cell>
          <cell r="H6722" t="str">
            <v>Community school</v>
          </cell>
          <cell r="I6722">
            <v>14783</v>
          </cell>
          <cell r="J6722">
            <v>20229.3</v>
          </cell>
        </row>
        <row r="6723">
          <cell r="B6723">
            <v>8892011</v>
          </cell>
          <cell r="C6723">
            <v>889</v>
          </cell>
          <cell r="D6723" t="str">
            <v>Blackburn with Darwen</v>
          </cell>
          <cell r="E6723">
            <v>2011</v>
          </cell>
          <cell r="F6723" t="str">
            <v>Daisyfield Primary School</v>
          </cell>
          <cell r="G6723" t="str">
            <v>Maintained</v>
          </cell>
          <cell r="H6723" t="str">
            <v>Community school</v>
          </cell>
          <cell r="I6723">
            <v>24250</v>
          </cell>
          <cell r="J6723">
            <v>42903.899999999994</v>
          </cell>
        </row>
        <row r="6724">
          <cell r="B6724">
            <v>8892012</v>
          </cell>
          <cell r="C6724">
            <v>889</v>
          </cell>
          <cell r="D6724" t="str">
            <v>Blackburn with Darwen</v>
          </cell>
          <cell r="E6724">
            <v>2012</v>
          </cell>
          <cell r="F6724" t="str">
            <v>Lammack Primary School</v>
          </cell>
          <cell r="G6724" t="str">
            <v>Maintained</v>
          </cell>
          <cell r="H6724" t="str">
            <v>Community school</v>
          </cell>
          <cell r="I6724">
            <v>50833</v>
          </cell>
          <cell r="J6724">
            <v>84918.599999999991</v>
          </cell>
        </row>
        <row r="6725">
          <cell r="B6725">
            <v>8892013</v>
          </cell>
          <cell r="C6725">
            <v>889</v>
          </cell>
          <cell r="D6725" t="str">
            <v>Blackburn with Darwen</v>
          </cell>
          <cell r="E6725">
            <v>2013</v>
          </cell>
          <cell r="F6725" t="str">
            <v>Longshaw Infant School</v>
          </cell>
          <cell r="G6725" t="str">
            <v>Maintained</v>
          </cell>
          <cell r="H6725" t="str">
            <v>Community school</v>
          </cell>
          <cell r="I6725">
            <v>31641</v>
          </cell>
          <cell r="J6725">
            <v>44904.6</v>
          </cell>
        </row>
        <row r="6726">
          <cell r="B6726">
            <v>8882014</v>
          </cell>
          <cell r="C6726">
            <v>888</v>
          </cell>
          <cell r="D6726" t="str">
            <v>Lancashire</v>
          </cell>
          <cell r="E6726">
            <v>2014</v>
          </cell>
          <cell r="F6726" t="str">
            <v>North Road Primary School</v>
          </cell>
          <cell r="G6726" t="str">
            <v>Maintained</v>
          </cell>
          <cell r="H6726" t="str">
            <v>Community school</v>
          </cell>
          <cell r="I6726">
            <v>7392</v>
          </cell>
          <cell r="J6726">
            <v>11337.3</v>
          </cell>
        </row>
        <row r="6727">
          <cell r="B6727">
            <v>8892015</v>
          </cell>
          <cell r="C6727">
            <v>889</v>
          </cell>
          <cell r="D6727" t="str">
            <v>Blackburn with Darwen</v>
          </cell>
          <cell r="E6727">
            <v>2015</v>
          </cell>
          <cell r="F6727" t="str">
            <v>Roe Lee Park Primary School</v>
          </cell>
          <cell r="G6727" t="str">
            <v>Maintained</v>
          </cell>
          <cell r="H6727" t="str">
            <v>Community school</v>
          </cell>
          <cell r="I6727">
            <v>33327</v>
          </cell>
          <cell r="J6727">
            <v>52018.2</v>
          </cell>
        </row>
        <row r="6728">
          <cell r="B6728">
            <v>8882016</v>
          </cell>
          <cell r="C6728">
            <v>888</v>
          </cell>
          <cell r="D6728" t="str">
            <v>Lancashire</v>
          </cell>
          <cell r="E6728">
            <v>2016</v>
          </cell>
          <cell r="F6728" t="str">
            <v>Forton Primary School</v>
          </cell>
          <cell r="G6728" t="str">
            <v>Maintained</v>
          </cell>
          <cell r="H6728" t="str">
            <v>Community school</v>
          </cell>
          <cell r="I6728">
            <v>5317</v>
          </cell>
          <cell r="J6728">
            <v>10892.699999999999</v>
          </cell>
        </row>
        <row r="6729">
          <cell r="B6729">
            <v>8882017</v>
          </cell>
          <cell r="C6729">
            <v>888</v>
          </cell>
          <cell r="D6729" t="str">
            <v>Lancashire</v>
          </cell>
          <cell r="E6729">
            <v>2017</v>
          </cell>
          <cell r="F6729" t="str">
            <v>Bowerham  Primary &amp; Nursery School</v>
          </cell>
          <cell r="G6729" t="str">
            <v>Maintained</v>
          </cell>
          <cell r="H6729" t="str">
            <v>Community school</v>
          </cell>
          <cell r="I6729">
            <v>30863</v>
          </cell>
          <cell r="J6729">
            <v>48016.799999999996</v>
          </cell>
        </row>
        <row r="6730">
          <cell r="B6730">
            <v>8882019</v>
          </cell>
          <cell r="C6730">
            <v>888</v>
          </cell>
          <cell r="D6730" t="str">
            <v>Lancashire</v>
          </cell>
          <cell r="E6730">
            <v>2019</v>
          </cell>
          <cell r="F6730" t="str">
            <v>Lancaster Dallas Road Community Primary School</v>
          </cell>
          <cell r="G6730" t="str">
            <v>Maintained</v>
          </cell>
          <cell r="H6730" t="str">
            <v>Community school</v>
          </cell>
          <cell r="I6730">
            <v>33975</v>
          </cell>
          <cell r="J6730">
            <v>55797.299999999996</v>
          </cell>
        </row>
        <row r="6731">
          <cell r="B6731">
            <v>8882020</v>
          </cell>
          <cell r="C6731">
            <v>888</v>
          </cell>
          <cell r="D6731" t="str">
            <v>Lancashire</v>
          </cell>
          <cell r="E6731">
            <v>2020</v>
          </cell>
          <cell r="F6731" t="str">
            <v>Castleview Primary School</v>
          </cell>
          <cell r="G6731" t="str">
            <v>Maintained</v>
          </cell>
          <cell r="H6731" t="str">
            <v>Community school</v>
          </cell>
          <cell r="I6731">
            <v>8689</v>
          </cell>
          <cell r="J6731">
            <v>11781.9</v>
          </cell>
        </row>
        <row r="6732">
          <cell r="B6732">
            <v>8882021</v>
          </cell>
          <cell r="C6732">
            <v>888</v>
          </cell>
          <cell r="D6732" t="str">
            <v>Lancashire</v>
          </cell>
          <cell r="E6732">
            <v>2021</v>
          </cell>
          <cell r="F6732" t="str">
            <v>Lancaster Ryelands Primary School</v>
          </cell>
          <cell r="G6732" t="str">
            <v>Maintained</v>
          </cell>
          <cell r="H6732" t="str">
            <v>Community school</v>
          </cell>
          <cell r="I6732">
            <v>15043</v>
          </cell>
          <cell r="J6732">
            <v>21785.399999999998</v>
          </cell>
        </row>
        <row r="6733">
          <cell r="B6733">
            <v>8882024</v>
          </cell>
          <cell r="C6733">
            <v>888</v>
          </cell>
          <cell r="D6733" t="str">
            <v>Lancashire</v>
          </cell>
          <cell r="E6733">
            <v>2024</v>
          </cell>
          <cell r="F6733" t="str">
            <v>Willow Lane Community Primary School</v>
          </cell>
          <cell r="G6733" t="str">
            <v>Maintained</v>
          </cell>
          <cell r="H6733" t="str">
            <v>Community school</v>
          </cell>
          <cell r="I6733">
            <v>11931</v>
          </cell>
          <cell r="J6733">
            <v>22007.699999999997</v>
          </cell>
        </row>
        <row r="6734">
          <cell r="B6734">
            <v>8882025</v>
          </cell>
          <cell r="C6734">
            <v>888</v>
          </cell>
          <cell r="D6734" t="str">
            <v>Lancashire</v>
          </cell>
          <cell r="E6734">
            <v>2025</v>
          </cell>
          <cell r="F6734" t="str">
            <v>Morecambe Bay Community Primary School</v>
          </cell>
          <cell r="G6734" t="str">
            <v>Maintained</v>
          </cell>
          <cell r="H6734" t="str">
            <v>Community school</v>
          </cell>
          <cell r="I6734">
            <v>18544</v>
          </cell>
          <cell r="J6734">
            <v>22230</v>
          </cell>
        </row>
        <row r="6735">
          <cell r="B6735">
            <v>8892026</v>
          </cell>
          <cell r="C6735">
            <v>889</v>
          </cell>
          <cell r="D6735" t="str">
            <v>Blackburn with Darwen</v>
          </cell>
          <cell r="E6735">
            <v>2026</v>
          </cell>
          <cell r="F6735" t="str">
            <v>Audley Infant School</v>
          </cell>
          <cell r="G6735" t="str">
            <v>Maintained</v>
          </cell>
          <cell r="H6735" t="str">
            <v>Community school</v>
          </cell>
          <cell r="I6735">
            <v>54334</v>
          </cell>
          <cell r="J6735">
            <v>81806.399999999994</v>
          </cell>
        </row>
        <row r="6736">
          <cell r="B6736">
            <v>8882027</v>
          </cell>
          <cell r="C6736">
            <v>888</v>
          </cell>
          <cell r="D6736" t="str">
            <v>Lancashire</v>
          </cell>
          <cell r="E6736">
            <v>2027</v>
          </cell>
          <cell r="F6736" t="str">
            <v>Lancaster Road Primary School</v>
          </cell>
          <cell r="G6736" t="str">
            <v>Maintained</v>
          </cell>
          <cell r="H6736" t="str">
            <v>Community school</v>
          </cell>
          <cell r="I6736">
            <v>44349</v>
          </cell>
          <cell r="J6736">
            <v>66912.299999999988</v>
          </cell>
        </row>
        <row r="6737">
          <cell r="B6737">
            <v>8882028</v>
          </cell>
          <cell r="C6737">
            <v>888</v>
          </cell>
          <cell r="D6737" t="str">
            <v>Lancashire</v>
          </cell>
          <cell r="E6737">
            <v>2028</v>
          </cell>
          <cell r="F6737" t="str">
            <v>Morecambe and Heysham Sandylands Community Primary School</v>
          </cell>
          <cell r="G6737" t="str">
            <v>Maintained</v>
          </cell>
          <cell r="H6737" t="str">
            <v>Community school</v>
          </cell>
          <cell r="I6737">
            <v>26843</v>
          </cell>
          <cell r="J6737">
            <v>41792.399999999994</v>
          </cell>
        </row>
        <row r="6738">
          <cell r="B6738">
            <v>8882029</v>
          </cell>
          <cell r="C6738">
            <v>888</v>
          </cell>
          <cell r="D6738" t="str">
            <v>Lancashire</v>
          </cell>
          <cell r="E6738">
            <v>2029</v>
          </cell>
          <cell r="F6738" t="str">
            <v>West End Primary School</v>
          </cell>
          <cell r="G6738" t="str">
            <v>Maintained</v>
          </cell>
          <cell r="H6738" t="str">
            <v>Community school</v>
          </cell>
          <cell r="I6738">
            <v>11023</v>
          </cell>
          <cell r="J6738">
            <v>18228.599999999999</v>
          </cell>
        </row>
        <row r="6739">
          <cell r="B6739">
            <v>8882030</v>
          </cell>
          <cell r="C6739">
            <v>888</v>
          </cell>
          <cell r="D6739" t="str">
            <v>Lancashire</v>
          </cell>
          <cell r="E6739">
            <v>2030</v>
          </cell>
          <cell r="F6739" t="str">
            <v>Nateby Primary School</v>
          </cell>
          <cell r="G6739" t="str">
            <v>Maintained</v>
          </cell>
          <cell r="H6739" t="str">
            <v>Community school</v>
          </cell>
          <cell r="I6739">
            <v>8689</v>
          </cell>
          <cell r="J6739">
            <v>15338.699999999999</v>
          </cell>
        </row>
        <row r="6740">
          <cell r="B6740">
            <v>8882031</v>
          </cell>
          <cell r="C6740">
            <v>888</v>
          </cell>
          <cell r="D6740" t="str">
            <v>Lancashire</v>
          </cell>
          <cell r="E6740">
            <v>2031</v>
          </cell>
          <cell r="F6740" t="str">
            <v>Nether Kellet Community Primary School</v>
          </cell>
          <cell r="G6740" t="str">
            <v>Maintained</v>
          </cell>
          <cell r="H6740" t="str">
            <v>Community school</v>
          </cell>
          <cell r="I6740">
            <v>10764</v>
          </cell>
          <cell r="J6740">
            <v>17784</v>
          </cell>
        </row>
        <row r="6741">
          <cell r="B6741">
            <v>8882041</v>
          </cell>
          <cell r="C6741">
            <v>888</v>
          </cell>
          <cell r="D6741" t="str">
            <v>Lancashire</v>
          </cell>
          <cell r="E6741">
            <v>2041</v>
          </cell>
          <cell r="F6741" t="str">
            <v>Kirkham and Wesham Primary School</v>
          </cell>
          <cell r="G6741" t="str">
            <v>Maintained</v>
          </cell>
          <cell r="H6741" t="str">
            <v>Community school</v>
          </cell>
          <cell r="I6741">
            <v>15561</v>
          </cell>
          <cell r="J6741">
            <v>23341.5</v>
          </cell>
        </row>
        <row r="6742">
          <cell r="B6742">
            <v>8882042</v>
          </cell>
          <cell r="C6742">
            <v>888</v>
          </cell>
          <cell r="D6742" t="str">
            <v>Lancashire</v>
          </cell>
          <cell r="E6742">
            <v>2042</v>
          </cell>
          <cell r="F6742" t="str">
            <v>Ansdell Primary School</v>
          </cell>
          <cell r="G6742" t="str">
            <v>Maintained</v>
          </cell>
          <cell r="H6742" t="str">
            <v>Community school</v>
          </cell>
          <cell r="I6742">
            <v>21916</v>
          </cell>
          <cell r="J6742">
            <v>36012.6</v>
          </cell>
        </row>
        <row r="6743">
          <cell r="B6743">
            <v>8882045</v>
          </cell>
          <cell r="C6743">
            <v>888</v>
          </cell>
          <cell r="D6743" t="str">
            <v>Lancashire</v>
          </cell>
          <cell r="E6743">
            <v>2045</v>
          </cell>
          <cell r="F6743" t="str">
            <v>Stalmine Primary School</v>
          </cell>
          <cell r="G6743" t="str">
            <v>Maintained</v>
          </cell>
          <cell r="H6743" t="str">
            <v>Community school</v>
          </cell>
          <cell r="I6743">
            <v>6095</v>
          </cell>
          <cell r="J6743">
            <v>11781.9</v>
          </cell>
        </row>
        <row r="6744">
          <cell r="B6744">
            <v>8882047</v>
          </cell>
          <cell r="C6744">
            <v>888</v>
          </cell>
          <cell r="D6744" t="str">
            <v>Lancashire</v>
          </cell>
          <cell r="E6744">
            <v>2047</v>
          </cell>
          <cell r="F6744" t="str">
            <v>Thornton Primary School</v>
          </cell>
          <cell r="G6744" t="str">
            <v>Maintained</v>
          </cell>
          <cell r="H6744" t="str">
            <v>Community school</v>
          </cell>
          <cell r="I6744">
            <v>6095</v>
          </cell>
          <cell r="J6744">
            <v>12893.4</v>
          </cell>
        </row>
        <row r="6745">
          <cell r="B6745">
            <v>8882048</v>
          </cell>
          <cell r="C6745">
            <v>888</v>
          </cell>
          <cell r="D6745" t="str">
            <v>Lancashire</v>
          </cell>
          <cell r="E6745">
            <v>2048</v>
          </cell>
          <cell r="F6745" t="str">
            <v>Thornton Cleveleys Royles Brook Primary School</v>
          </cell>
          <cell r="G6745" t="str">
            <v>Maintained</v>
          </cell>
          <cell r="H6745" t="str">
            <v>Community school</v>
          </cell>
          <cell r="I6745">
            <v>26843</v>
          </cell>
          <cell r="J6745">
            <v>53351.999999999993</v>
          </cell>
        </row>
        <row r="6746">
          <cell r="B6746">
            <v>8882050</v>
          </cell>
          <cell r="C6746">
            <v>888</v>
          </cell>
          <cell r="D6746" t="str">
            <v>Lancashire</v>
          </cell>
          <cell r="E6746">
            <v>2050</v>
          </cell>
          <cell r="F6746" t="str">
            <v>Fulwood and Cadley Primary School</v>
          </cell>
          <cell r="G6746" t="str">
            <v>Maintained</v>
          </cell>
          <cell r="H6746" t="str">
            <v>Community school</v>
          </cell>
          <cell r="I6746">
            <v>27103</v>
          </cell>
          <cell r="J6746">
            <v>45349.2</v>
          </cell>
        </row>
        <row r="6747">
          <cell r="B6747">
            <v>8882051</v>
          </cell>
          <cell r="C6747">
            <v>888</v>
          </cell>
          <cell r="D6747" t="str">
            <v>Lancashire</v>
          </cell>
          <cell r="E6747">
            <v>2051</v>
          </cell>
          <cell r="F6747" t="str">
            <v>Harris Primary School</v>
          </cell>
          <cell r="G6747" t="str">
            <v>Maintained</v>
          </cell>
          <cell r="H6747" t="str">
            <v>Community school</v>
          </cell>
          <cell r="I6747">
            <v>20619</v>
          </cell>
          <cell r="J6747">
            <v>37791</v>
          </cell>
        </row>
        <row r="6748">
          <cell r="B6748">
            <v>8882052</v>
          </cell>
          <cell r="C6748">
            <v>888</v>
          </cell>
          <cell r="D6748" t="str">
            <v>Lancashire</v>
          </cell>
          <cell r="E6748">
            <v>2052</v>
          </cell>
          <cell r="F6748" t="str">
            <v>Kennington Primary School</v>
          </cell>
          <cell r="G6748" t="str">
            <v>Maintained</v>
          </cell>
          <cell r="H6748" t="str">
            <v>Community school</v>
          </cell>
          <cell r="I6748">
            <v>18803</v>
          </cell>
          <cell r="J6748">
            <v>30677.399999999998</v>
          </cell>
        </row>
        <row r="6749">
          <cell r="B6749">
            <v>8882053</v>
          </cell>
          <cell r="C6749">
            <v>888</v>
          </cell>
          <cell r="D6749" t="str">
            <v>Lancashire</v>
          </cell>
          <cell r="E6749">
            <v>2053</v>
          </cell>
          <cell r="F6749" t="str">
            <v>Goosnargh Whitechapel Primary School</v>
          </cell>
          <cell r="G6749" t="str">
            <v>Maintained</v>
          </cell>
          <cell r="H6749" t="str">
            <v>Community school</v>
          </cell>
          <cell r="I6749">
            <v>7262</v>
          </cell>
          <cell r="J6749">
            <v>14894.099999999999</v>
          </cell>
        </row>
        <row r="6750">
          <cell r="B6750">
            <v>8882054</v>
          </cell>
          <cell r="C6750">
            <v>888</v>
          </cell>
          <cell r="D6750" t="str">
            <v>Lancashire</v>
          </cell>
          <cell r="E6750">
            <v>2054</v>
          </cell>
          <cell r="F6750" t="str">
            <v>Lea Community Primary School</v>
          </cell>
          <cell r="G6750" t="str">
            <v>Maintained</v>
          </cell>
          <cell r="H6750" t="str">
            <v>Community school</v>
          </cell>
          <cell r="I6750">
            <v>13487</v>
          </cell>
          <cell r="J6750">
            <v>29565.899999999998</v>
          </cell>
        </row>
        <row r="6751">
          <cell r="B6751">
            <v>8882055</v>
          </cell>
          <cell r="C6751">
            <v>888</v>
          </cell>
          <cell r="D6751" t="str">
            <v>Lancashire</v>
          </cell>
          <cell r="E6751">
            <v>2055</v>
          </cell>
          <cell r="F6751" t="str">
            <v>Little Hoole Primary School</v>
          </cell>
          <cell r="G6751" t="str">
            <v>Maintained</v>
          </cell>
          <cell r="H6751" t="str">
            <v>Community school</v>
          </cell>
          <cell r="I6751">
            <v>20748</v>
          </cell>
          <cell r="J6751">
            <v>34678.799999999996</v>
          </cell>
        </row>
        <row r="6752">
          <cell r="B6752">
            <v>8882058</v>
          </cell>
          <cell r="C6752">
            <v>888</v>
          </cell>
          <cell r="D6752" t="str">
            <v>Lancashire</v>
          </cell>
          <cell r="E6752">
            <v>2058</v>
          </cell>
          <cell r="F6752" t="str">
            <v>Penwortham Primary School</v>
          </cell>
          <cell r="G6752" t="str">
            <v>Maintained</v>
          </cell>
          <cell r="H6752" t="str">
            <v>Community school</v>
          </cell>
          <cell r="I6752">
            <v>18933</v>
          </cell>
          <cell r="J6752">
            <v>32233.499999999996</v>
          </cell>
        </row>
        <row r="6753">
          <cell r="B6753">
            <v>8882059</v>
          </cell>
          <cell r="C6753">
            <v>888</v>
          </cell>
          <cell r="D6753" t="str">
            <v>Lancashire</v>
          </cell>
          <cell r="E6753">
            <v>2059</v>
          </cell>
          <cell r="F6753" t="str">
            <v>Tarleton Community Primary School</v>
          </cell>
          <cell r="G6753" t="str">
            <v>Maintained</v>
          </cell>
          <cell r="H6753" t="str">
            <v>Foundation school</v>
          </cell>
          <cell r="I6753">
            <v>20230</v>
          </cell>
          <cell r="J6753">
            <v>31121.999999999996</v>
          </cell>
        </row>
        <row r="6754">
          <cell r="B6754">
            <v>8882060</v>
          </cell>
          <cell r="C6754">
            <v>888</v>
          </cell>
          <cell r="D6754" t="str">
            <v>Lancashire</v>
          </cell>
          <cell r="E6754">
            <v>2060</v>
          </cell>
          <cell r="F6754" t="str">
            <v>Lostock Hall Community Primary School</v>
          </cell>
          <cell r="G6754" t="str">
            <v>Maintained</v>
          </cell>
          <cell r="H6754" t="str">
            <v>Foundation school</v>
          </cell>
          <cell r="I6754">
            <v>35272</v>
          </cell>
          <cell r="J6754">
            <v>59354.1</v>
          </cell>
        </row>
        <row r="6755">
          <cell r="B6755">
            <v>8882062</v>
          </cell>
          <cell r="C6755">
            <v>888</v>
          </cell>
          <cell r="D6755" t="str">
            <v>Lancashire</v>
          </cell>
          <cell r="E6755">
            <v>2062</v>
          </cell>
          <cell r="F6755" t="str">
            <v>Catforth Primary School</v>
          </cell>
          <cell r="G6755" t="str">
            <v>Maintained</v>
          </cell>
          <cell r="H6755" t="str">
            <v>Community school</v>
          </cell>
          <cell r="I6755">
            <v>5187</v>
          </cell>
          <cell r="J6755">
            <v>9114.2999999999993</v>
          </cell>
        </row>
        <row r="6756">
          <cell r="B6756">
            <v>8882064</v>
          </cell>
          <cell r="C6756">
            <v>888</v>
          </cell>
          <cell r="D6756" t="str">
            <v>Lancashire</v>
          </cell>
          <cell r="E6756">
            <v>2064</v>
          </cell>
          <cell r="F6756" t="str">
            <v>Clitheroe Pendle Primary School</v>
          </cell>
          <cell r="G6756" t="str">
            <v>Maintained</v>
          </cell>
          <cell r="H6756" t="str">
            <v>Community school</v>
          </cell>
          <cell r="I6756">
            <v>35402</v>
          </cell>
          <cell r="J6756">
            <v>60020.999999999993</v>
          </cell>
        </row>
        <row r="6757">
          <cell r="B6757">
            <v>8882067</v>
          </cell>
          <cell r="C6757">
            <v>888</v>
          </cell>
          <cell r="D6757" t="str">
            <v>Lancashire</v>
          </cell>
          <cell r="E6757">
            <v>2067</v>
          </cell>
          <cell r="F6757" t="str">
            <v>Great Harwood Primary School</v>
          </cell>
          <cell r="G6757" t="str">
            <v>Maintained</v>
          </cell>
          <cell r="H6757" t="str">
            <v>Community school</v>
          </cell>
          <cell r="I6757">
            <v>12709</v>
          </cell>
          <cell r="J6757">
            <v>20451.599999999999</v>
          </cell>
        </row>
        <row r="6758">
          <cell r="B6758">
            <v>8892070</v>
          </cell>
          <cell r="C6758">
            <v>889</v>
          </cell>
          <cell r="D6758" t="str">
            <v>Blackburn with Darwen</v>
          </cell>
          <cell r="E6758">
            <v>2070</v>
          </cell>
          <cell r="F6758" t="str">
            <v>Feniscowles Primary School</v>
          </cell>
          <cell r="G6758" t="str">
            <v>Maintained</v>
          </cell>
          <cell r="H6758" t="str">
            <v>Community school</v>
          </cell>
          <cell r="I6758">
            <v>34624</v>
          </cell>
          <cell r="J6758">
            <v>56019.6</v>
          </cell>
        </row>
        <row r="6759">
          <cell r="B6759">
            <v>8882071</v>
          </cell>
          <cell r="C6759">
            <v>888</v>
          </cell>
          <cell r="D6759" t="str">
            <v>Lancashire</v>
          </cell>
          <cell r="E6759">
            <v>2071</v>
          </cell>
          <cell r="F6759" t="str">
            <v>Padiham Primary School</v>
          </cell>
          <cell r="G6759" t="str">
            <v>Maintained</v>
          </cell>
          <cell r="H6759" t="str">
            <v>Community school</v>
          </cell>
          <cell r="I6759">
            <v>15821</v>
          </cell>
          <cell r="J6759">
            <v>30010.499999999996</v>
          </cell>
        </row>
        <row r="6760">
          <cell r="B6760">
            <v>8882073</v>
          </cell>
          <cell r="C6760">
            <v>888</v>
          </cell>
          <cell r="D6760" t="str">
            <v>Lancashire</v>
          </cell>
          <cell r="E6760">
            <v>2073</v>
          </cell>
          <cell r="F6760" t="str">
            <v>Sabden Primary School</v>
          </cell>
          <cell r="G6760" t="str">
            <v>Maintained</v>
          </cell>
          <cell r="H6760" t="str">
            <v>Community school</v>
          </cell>
          <cell r="I6760">
            <v>7651</v>
          </cell>
          <cell r="J6760">
            <v>15338.699999999999</v>
          </cell>
        </row>
        <row r="6761">
          <cell r="B6761">
            <v>8882074</v>
          </cell>
          <cell r="C6761">
            <v>888</v>
          </cell>
          <cell r="D6761" t="str">
            <v>Lancashire</v>
          </cell>
          <cell r="E6761">
            <v>2074</v>
          </cell>
          <cell r="F6761" t="str">
            <v>Barrowford School</v>
          </cell>
          <cell r="G6761" t="str">
            <v>Maintained</v>
          </cell>
          <cell r="H6761" t="str">
            <v>Community school</v>
          </cell>
          <cell r="I6761">
            <v>20230</v>
          </cell>
          <cell r="J6761">
            <v>30232.799999999999</v>
          </cell>
        </row>
        <row r="6762">
          <cell r="B6762">
            <v>8882076</v>
          </cell>
          <cell r="C6762">
            <v>888</v>
          </cell>
          <cell r="D6762" t="str">
            <v>Lancashire</v>
          </cell>
          <cell r="E6762">
            <v>2076</v>
          </cell>
          <cell r="F6762" t="str">
            <v>Briercliffe Primary School</v>
          </cell>
          <cell r="G6762" t="str">
            <v>Maintained</v>
          </cell>
          <cell r="H6762" t="str">
            <v>Community school</v>
          </cell>
          <cell r="I6762">
            <v>31122</v>
          </cell>
          <cell r="J6762">
            <v>56241.899999999994</v>
          </cell>
        </row>
        <row r="6763">
          <cell r="B6763">
            <v>8882082</v>
          </cell>
          <cell r="C6763">
            <v>888</v>
          </cell>
          <cell r="D6763" t="str">
            <v>Lancashire</v>
          </cell>
          <cell r="E6763">
            <v>2082</v>
          </cell>
          <cell r="F6763" t="str">
            <v>Park Primary School</v>
          </cell>
          <cell r="G6763" t="str">
            <v>Maintained</v>
          </cell>
          <cell r="H6763" t="str">
            <v>Community school</v>
          </cell>
          <cell r="I6763">
            <v>27621</v>
          </cell>
          <cell r="J6763">
            <v>40014</v>
          </cell>
        </row>
        <row r="6764">
          <cell r="B6764">
            <v>8882083</v>
          </cell>
          <cell r="C6764">
            <v>888</v>
          </cell>
          <cell r="D6764" t="str">
            <v>Lancashire</v>
          </cell>
          <cell r="E6764">
            <v>2083</v>
          </cell>
          <cell r="F6764" t="str">
            <v>Colne Primet Primary School</v>
          </cell>
          <cell r="G6764" t="str">
            <v>Maintained</v>
          </cell>
          <cell r="H6764" t="str">
            <v>Community school</v>
          </cell>
          <cell r="I6764">
            <v>11542</v>
          </cell>
          <cell r="J6764">
            <v>16005.599999999999</v>
          </cell>
        </row>
        <row r="6765">
          <cell r="B6765">
            <v>8882085</v>
          </cell>
          <cell r="C6765">
            <v>888</v>
          </cell>
          <cell r="D6765" t="str">
            <v>Lancashire</v>
          </cell>
          <cell r="E6765">
            <v>2085</v>
          </cell>
          <cell r="F6765" t="str">
            <v>West Street Community Primary School</v>
          </cell>
          <cell r="G6765" t="str">
            <v>Maintained</v>
          </cell>
          <cell r="H6765" t="str">
            <v>Community school</v>
          </cell>
          <cell r="I6765">
            <v>10634</v>
          </cell>
          <cell r="J6765">
            <v>13337.999999999998</v>
          </cell>
        </row>
        <row r="6766">
          <cell r="B6766">
            <v>8882087</v>
          </cell>
          <cell r="C6766">
            <v>888</v>
          </cell>
          <cell r="D6766" t="str">
            <v>Lancashire</v>
          </cell>
          <cell r="E6766">
            <v>2087</v>
          </cell>
          <cell r="F6766" t="str">
            <v>Bradley Primary School</v>
          </cell>
          <cell r="G6766" t="str">
            <v>Maintained</v>
          </cell>
          <cell r="H6766" t="str">
            <v>Community school</v>
          </cell>
          <cell r="I6766">
            <v>35272</v>
          </cell>
          <cell r="J6766">
            <v>61354.799999999996</v>
          </cell>
        </row>
        <row r="6767">
          <cell r="B6767">
            <v>8882089</v>
          </cell>
          <cell r="C6767">
            <v>888</v>
          </cell>
          <cell r="D6767" t="str">
            <v>Lancashire</v>
          </cell>
          <cell r="E6767">
            <v>2089</v>
          </cell>
          <cell r="F6767" t="str">
            <v>Marsden Community Primary School</v>
          </cell>
          <cell r="G6767" t="str">
            <v>Maintained</v>
          </cell>
          <cell r="H6767" t="str">
            <v>Community school</v>
          </cell>
          <cell r="I6767">
            <v>35531</v>
          </cell>
          <cell r="J6767">
            <v>60687.899999999994</v>
          </cell>
        </row>
        <row r="6768">
          <cell r="B6768">
            <v>8882092</v>
          </cell>
          <cell r="C6768">
            <v>888</v>
          </cell>
          <cell r="D6768" t="str">
            <v>Lancashire</v>
          </cell>
          <cell r="E6768">
            <v>2092</v>
          </cell>
          <cell r="F6768" t="str">
            <v>Walverden Primary School</v>
          </cell>
          <cell r="G6768" t="str">
            <v>Maintained</v>
          </cell>
          <cell r="H6768" t="str">
            <v>Community school</v>
          </cell>
          <cell r="I6768">
            <v>34624</v>
          </cell>
          <cell r="J6768">
            <v>60243.299999999996</v>
          </cell>
        </row>
        <row r="6769">
          <cell r="B6769">
            <v>8882093</v>
          </cell>
          <cell r="C6769">
            <v>888</v>
          </cell>
          <cell r="D6769" t="str">
            <v>Lancashire</v>
          </cell>
          <cell r="E6769">
            <v>2093</v>
          </cell>
          <cell r="F6769" t="str">
            <v>Whitefield Infant School and Nursery</v>
          </cell>
          <cell r="G6769" t="str">
            <v>Maintained</v>
          </cell>
          <cell r="H6769" t="str">
            <v>Community school</v>
          </cell>
          <cell r="I6769">
            <v>59910</v>
          </cell>
          <cell r="J6769">
            <v>92032.2</v>
          </cell>
        </row>
        <row r="6770">
          <cell r="B6770">
            <v>8882094</v>
          </cell>
          <cell r="C6770">
            <v>888</v>
          </cell>
          <cell r="D6770" t="str">
            <v>Lancashire</v>
          </cell>
          <cell r="E6770">
            <v>2094</v>
          </cell>
          <cell r="F6770" t="str">
            <v>Trawden Forest Primary School</v>
          </cell>
          <cell r="G6770" t="str">
            <v>Maintained</v>
          </cell>
          <cell r="H6770" t="str">
            <v>Community school</v>
          </cell>
          <cell r="I6770">
            <v>17766</v>
          </cell>
          <cell r="J6770">
            <v>31566.6</v>
          </cell>
        </row>
        <row r="6771">
          <cell r="B6771">
            <v>8882095</v>
          </cell>
          <cell r="C6771">
            <v>888</v>
          </cell>
          <cell r="D6771" t="str">
            <v>Lancashire</v>
          </cell>
          <cell r="E6771">
            <v>2095</v>
          </cell>
          <cell r="F6771" t="str">
            <v>Worsthorne Primary School</v>
          </cell>
          <cell r="G6771" t="str">
            <v>Maintained</v>
          </cell>
          <cell r="H6771" t="str">
            <v>Community school</v>
          </cell>
          <cell r="I6771">
            <v>17896</v>
          </cell>
          <cell r="J6771">
            <v>29565.899999999998</v>
          </cell>
        </row>
        <row r="6772">
          <cell r="B6772">
            <v>8882096</v>
          </cell>
          <cell r="C6772">
            <v>888</v>
          </cell>
          <cell r="D6772" t="str">
            <v>Lancashire</v>
          </cell>
          <cell r="E6772">
            <v>2096</v>
          </cell>
          <cell r="F6772" t="str">
            <v>Accrington Huncoat Primary School</v>
          </cell>
          <cell r="G6772" t="str">
            <v>Maintained</v>
          </cell>
          <cell r="H6772" t="str">
            <v>Community school</v>
          </cell>
          <cell r="I6772">
            <v>14005</v>
          </cell>
          <cell r="J6772">
            <v>23119.199999999997</v>
          </cell>
        </row>
        <row r="6773">
          <cell r="B6773">
            <v>8882097</v>
          </cell>
          <cell r="C6773">
            <v>888</v>
          </cell>
          <cell r="D6773" t="str">
            <v>Lancashire</v>
          </cell>
          <cell r="E6773">
            <v>2097</v>
          </cell>
          <cell r="F6773" t="str">
            <v>Accrington Hyndburn Park Primary School</v>
          </cell>
          <cell r="G6773" t="str">
            <v>Maintained</v>
          </cell>
          <cell r="H6773" t="str">
            <v>Community school</v>
          </cell>
          <cell r="I6773">
            <v>35791</v>
          </cell>
          <cell r="J6773">
            <v>53574.299999999996</v>
          </cell>
        </row>
        <row r="6774">
          <cell r="B6774">
            <v>8882099</v>
          </cell>
          <cell r="C6774">
            <v>888</v>
          </cell>
          <cell r="D6774" t="str">
            <v>Lancashire</v>
          </cell>
          <cell r="E6774">
            <v>2099</v>
          </cell>
          <cell r="F6774" t="str">
            <v>Accrington Peel Park Primary School</v>
          </cell>
          <cell r="G6774" t="str">
            <v>Maintained</v>
          </cell>
          <cell r="H6774" t="str">
            <v>Foundation school</v>
          </cell>
          <cell r="I6774">
            <v>56928</v>
          </cell>
          <cell r="J6774">
            <v>84696.299999999988</v>
          </cell>
        </row>
        <row r="6775">
          <cell r="B6775">
            <v>8882101</v>
          </cell>
          <cell r="C6775">
            <v>888</v>
          </cell>
          <cell r="D6775" t="str">
            <v>Lancashire</v>
          </cell>
          <cell r="E6775">
            <v>2101</v>
          </cell>
          <cell r="F6775" t="str">
            <v>Accrington Spring Hill Community Primary School</v>
          </cell>
          <cell r="G6775" t="str">
            <v>Maintained</v>
          </cell>
          <cell r="H6775" t="str">
            <v>Community school</v>
          </cell>
          <cell r="I6775">
            <v>28010</v>
          </cell>
          <cell r="J6775">
            <v>38013.299999999996</v>
          </cell>
        </row>
        <row r="6776">
          <cell r="B6776">
            <v>8882105</v>
          </cell>
          <cell r="C6776">
            <v>888</v>
          </cell>
          <cell r="D6776" t="str">
            <v>Lancashire</v>
          </cell>
          <cell r="E6776">
            <v>2105</v>
          </cell>
          <cell r="F6776" t="str">
            <v>Clayton-le-Moors Mount Pleasant Primary School</v>
          </cell>
          <cell r="G6776" t="str">
            <v>Maintained</v>
          </cell>
          <cell r="H6776" t="str">
            <v>Community school</v>
          </cell>
          <cell r="I6776">
            <v>32290</v>
          </cell>
          <cell r="J6776">
            <v>51573.599999999999</v>
          </cell>
        </row>
        <row r="6777">
          <cell r="B6777">
            <v>8882107</v>
          </cell>
          <cell r="C6777">
            <v>888</v>
          </cell>
          <cell r="D6777" t="str">
            <v>Lancashire</v>
          </cell>
          <cell r="E6777">
            <v>2107</v>
          </cell>
          <cell r="F6777" t="str">
            <v>Oswaldtwistle Moor End Primary School</v>
          </cell>
          <cell r="G6777" t="str">
            <v>Maintained</v>
          </cell>
          <cell r="H6777" t="str">
            <v>Community school</v>
          </cell>
          <cell r="I6777">
            <v>12968</v>
          </cell>
          <cell r="J6777">
            <v>17561.699999999997</v>
          </cell>
        </row>
        <row r="6778">
          <cell r="B6778">
            <v>8882108</v>
          </cell>
          <cell r="C6778">
            <v>888</v>
          </cell>
          <cell r="D6778" t="str">
            <v>Lancashire</v>
          </cell>
          <cell r="E6778">
            <v>2108</v>
          </cell>
          <cell r="F6778" t="str">
            <v>Oswaldtwistle West End Primary School</v>
          </cell>
          <cell r="G6778" t="str">
            <v>Maintained</v>
          </cell>
          <cell r="H6778" t="str">
            <v>Community school</v>
          </cell>
          <cell r="I6778">
            <v>21267</v>
          </cell>
          <cell r="J6778">
            <v>35345.699999999997</v>
          </cell>
        </row>
        <row r="6779">
          <cell r="B6779">
            <v>8882109</v>
          </cell>
          <cell r="C6779">
            <v>888</v>
          </cell>
          <cell r="D6779" t="str">
            <v>Lancashire</v>
          </cell>
          <cell r="E6779">
            <v>2109</v>
          </cell>
          <cell r="F6779" t="str">
            <v>Britannia Community Primary School</v>
          </cell>
          <cell r="G6779" t="str">
            <v>Maintained</v>
          </cell>
          <cell r="H6779" t="str">
            <v>Community school</v>
          </cell>
          <cell r="I6779">
            <v>15951</v>
          </cell>
          <cell r="J6779">
            <v>28454.399999999998</v>
          </cell>
        </row>
        <row r="6780">
          <cell r="B6780">
            <v>8882111</v>
          </cell>
          <cell r="C6780">
            <v>888</v>
          </cell>
          <cell r="D6780" t="str">
            <v>Lancashire</v>
          </cell>
          <cell r="E6780">
            <v>2111</v>
          </cell>
          <cell r="F6780" t="str">
            <v>Northern Primary School</v>
          </cell>
          <cell r="G6780" t="str">
            <v>Maintained</v>
          </cell>
          <cell r="H6780" t="str">
            <v>Community school</v>
          </cell>
          <cell r="I6780">
            <v>16080</v>
          </cell>
          <cell r="J6780">
            <v>28676.699999999997</v>
          </cell>
        </row>
        <row r="6781">
          <cell r="B6781">
            <v>8882112</v>
          </cell>
          <cell r="C6781">
            <v>888</v>
          </cell>
          <cell r="D6781" t="str">
            <v>Lancashire</v>
          </cell>
          <cell r="E6781">
            <v>2112</v>
          </cell>
          <cell r="F6781" t="str">
            <v>Bacup St Saviour's Community Primary School</v>
          </cell>
          <cell r="G6781" t="str">
            <v>Maintained</v>
          </cell>
          <cell r="H6781" t="str">
            <v>Community school</v>
          </cell>
          <cell r="I6781">
            <v>7911</v>
          </cell>
          <cell r="J6781">
            <v>12448.8</v>
          </cell>
        </row>
        <row r="6782">
          <cell r="B6782">
            <v>8882113</v>
          </cell>
          <cell r="C6782">
            <v>888</v>
          </cell>
          <cell r="D6782" t="str">
            <v>Lancashire</v>
          </cell>
          <cell r="E6782">
            <v>2113</v>
          </cell>
          <cell r="F6782" t="str">
            <v>Sharneyford Primary School</v>
          </cell>
          <cell r="G6782" t="str">
            <v>Maintained</v>
          </cell>
          <cell r="H6782" t="str">
            <v>Community school</v>
          </cell>
          <cell r="I6782">
            <v>6355</v>
          </cell>
          <cell r="J6782">
            <v>10448.099999999999</v>
          </cell>
        </row>
        <row r="6783">
          <cell r="B6783">
            <v>8882114</v>
          </cell>
          <cell r="C6783">
            <v>888</v>
          </cell>
          <cell r="D6783" t="str">
            <v>Lancashire</v>
          </cell>
          <cell r="E6783">
            <v>2114</v>
          </cell>
          <cell r="F6783" t="str">
            <v>Bacup Thorn Primary School</v>
          </cell>
          <cell r="G6783" t="str">
            <v>Maintained</v>
          </cell>
          <cell r="H6783" t="str">
            <v>Community school</v>
          </cell>
          <cell r="I6783">
            <v>16858</v>
          </cell>
          <cell r="J6783">
            <v>30232.799999999999</v>
          </cell>
        </row>
        <row r="6784">
          <cell r="B6784">
            <v>8882117</v>
          </cell>
          <cell r="C6784">
            <v>888</v>
          </cell>
          <cell r="D6784" t="str">
            <v>Lancashire</v>
          </cell>
          <cell r="E6784">
            <v>2117</v>
          </cell>
          <cell r="F6784" t="str">
            <v>Haslingden Primary School</v>
          </cell>
          <cell r="G6784" t="str">
            <v>Maintained</v>
          </cell>
          <cell r="H6784" t="str">
            <v>Foundation school</v>
          </cell>
          <cell r="I6784">
            <v>34883</v>
          </cell>
          <cell r="J6784">
            <v>51573.599999999999</v>
          </cell>
        </row>
        <row r="6785">
          <cell r="B6785">
            <v>8882118</v>
          </cell>
          <cell r="C6785">
            <v>888</v>
          </cell>
          <cell r="D6785" t="str">
            <v>Lancashire</v>
          </cell>
          <cell r="E6785">
            <v>2118</v>
          </cell>
          <cell r="F6785" t="str">
            <v>Helmshore Primary School</v>
          </cell>
          <cell r="G6785" t="str">
            <v>Maintained</v>
          </cell>
          <cell r="H6785" t="str">
            <v>Community school</v>
          </cell>
          <cell r="I6785">
            <v>39551</v>
          </cell>
          <cell r="J6785">
            <v>66245.399999999994</v>
          </cell>
        </row>
        <row r="6786">
          <cell r="B6786">
            <v>8882121</v>
          </cell>
          <cell r="C6786">
            <v>888</v>
          </cell>
          <cell r="D6786" t="str">
            <v>Lancashire</v>
          </cell>
          <cell r="E6786">
            <v>2121</v>
          </cell>
          <cell r="F6786" t="str">
            <v>Ramsbottom Stubbins Primary School</v>
          </cell>
          <cell r="G6786" t="str">
            <v>Maintained</v>
          </cell>
          <cell r="H6786" t="str">
            <v>Community school</v>
          </cell>
          <cell r="I6786">
            <v>19063</v>
          </cell>
          <cell r="J6786">
            <v>30677.399999999998</v>
          </cell>
        </row>
        <row r="6787">
          <cell r="B6787">
            <v>8882128</v>
          </cell>
          <cell r="C6787">
            <v>888</v>
          </cell>
          <cell r="D6787" t="str">
            <v>Lancashire</v>
          </cell>
          <cell r="E6787">
            <v>2128</v>
          </cell>
          <cell r="F6787" t="str">
            <v>Water Primary School</v>
          </cell>
          <cell r="G6787" t="str">
            <v>Maintained</v>
          </cell>
          <cell r="H6787" t="str">
            <v>Community school</v>
          </cell>
          <cell r="I6787">
            <v>12838</v>
          </cell>
          <cell r="J6787">
            <v>21563.1</v>
          </cell>
        </row>
        <row r="6788">
          <cell r="B6788">
            <v>8882129</v>
          </cell>
          <cell r="C6788">
            <v>888</v>
          </cell>
          <cell r="D6788" t="str">
            <v>Lancashire</v>
          </cell>
          <cell r="E6788">
            <v>2129</v>
          </cell>
          <cell r="F6788" t="str">
            <v>Waterfoot Primary School</v>
          </cell>
          <cell r="G6788" t="str">
            <v>Maintained</v>
          </cell>
          <cell r="H6788" t="str">
            <v>Community school</v>
          </cell>
          <cell r="I6788">
            <v>25935</v>
          </cell>
          <cell r="J6788">
            <v>45793.799999999996</v>
          </cell>
        </row>
        <row r="6789">
          <cell r="B6789">
            <v>8895204</v>
          </cell>
          <cell r="C6789">
            <v>889</v>
          </cell>
          <cell r="D6789" t="str">
            <v>Blackburn with Darwen</v>
          </cell>
          <cell r="E6789">
            <v>5204</v>
          </cell>
          <cell r="F6789" t="str">
            <v>Ashleigh Primary School</v>
          </cell>
          <cell r="G6789" t="str">
            <v>Maintained</v>
          </cell>
          <cell r="H6789" t="str">
            <v>Foundation school</v>
          </cell>
          <cell r="I6789">
            <v>16599</v>
          </cell>
          <cell r="J6789">
            <v>28454.399999999998</v>
          </cell>
        </row>
        <row r="6790">
          <cell r="B6790">
            <v>8892136</v>
          </cell>
          <cell r="C6790">
            <v>889</v>
          </cell>
          <cell r="D6790" t="str">
            <v>Blackburn with Darwen</v>
          </cell>
          <cell r="E6790">
            <v>2136</v>
          </cell>
          <cell r="F6790" t="str">
            <v>Turton Belmont Community Primary School</v>
          </cell>
          <cell r="G6790" t="str">
            <v>Maintained</v>
          </cell>
          <cell r="H6790" t="str">
            <v>Community school</v>
          </cell>
          <cell r="I6790">
            <v>9856</v>
          </cell>
          <cell r="J6790">
            <v>16227.9</v>
          </cell>
        </row>
        <row r="6791">
          <cell r="B6791">
            <v>8882140</v>
          </cell>
          <cell r="C6791">
            <v>888</v>
          </cell>
          <cell r="D6791" t="str">
            <v>Lancashire</v>
          </cell>
          <cell r="E6791">
            <v>2140</v>
          </cell>
          <cell r="F6791" t="str">
            <v>Anderton Primary School</v>
          </cell>
          <cell r="G6791" t="str">
            <v>Maintained</v>
          </cell>
          <cell r="H6791" t="str">
            <v>Community school</v>
          </cell>
          <cell r="I6791">
            <v>15691</v>
          </cell>
          <cell r="J6791">
            <v>24452.999999999996</v>
          </cell>
        </row>
        <row r="6792">
          <cell r="B6792">
            <v>8882142</v>
          </cell>
          <cell r="C6792">
            <v>888</v>
          </cell>
          <cell r="D6792" t="str">
            <v>Lancashire</v>
          </cell>
          <cell r="E6792">
            <v>2142</v>
          </cell>
          <cell r="F6792" t="str">
            <v>Brindle Gregson Lane Primary School</v>
          </cell>
          <cell r="G6792" t="str">
            <v>Maintained</v>
          </cell>
          <cell r="H6792" t="str">
            <v>Community school</v>
          </cell>
          <cell r="I6792">
            <v>18933</v>
          </cell>
          <cell r="J6792">
            <v>30899.699999999997</v>
          </cell>
        </row>
        <row r="6793">
          <cell r="B6793">
            <v>8882145</v>
          </cell>
          <cell r="C6793">
            <v>888</v>
          </cell>
          <cell r="D6793" t="str">
            <v>Lancashire</v>
          </cell>
          <cell r="E6793">
            <v>2145</v>
          </cell>
          <cell r="F6793" t="str">
            <v>Highfield Community Primary School</v>
          </cell>
          <cell r="G6793" t="str">
            <v>Maintained</v>
          </cell>
          <cell r="H6793" t="str">
            <v>Community school</v>
          </cell>
          <cell r="I6793">
            <v>16340</v>
          </cell>
          <cell r="J6793">
            <v>22230</v>
          </cell>
        </row>
        <row r="6794">
          <cell r="B6794">
            <v>8882146</v>
          </cell>
          <cell r="C6794">
            <v>888</v>
          </cell>
          <cell r="D6794" t="str">
            <v>Lancashire</v>
          </cell>
          <cell r="E6794">
            <v>2146</v>
          </cell>
          <cell r="F6794" t="str">
            <v>Buckshaw Primary School</v>
          </cell>
          <cell r="G6794" t="str">
            <v>Maintained</v>
          </cell>
          <cell r="H6794" t="str">
            <v>Community school</v>
          </cell>
          <cell r="I6794">
            <v>13746</v>
          </cell>
          <cell r="J6794">
            <v>22452.3</v>
          </cell>
        </row>
        <row r="6795">
          <cell r="B6795">
            <v>8882147</v>
          </cell>
          <cell r="C6795">
            <v>888</v>
          </cell>
          <cell r="D6795" t="str">
            <v>Lancashire</v>
          </cell>
          <cell r="E6795">
            <v>2147</v>
          </cell>
          <cell r="F6795" t="str">
            <v>Coppull Primary School and Nursery</v>
          </cell>
          <cell r="G6795" t="str">
            <v>Maintained</v>
          </cell>
          <cell r="H6795" t="str">
            <v>Community school</v>
          </cell>
          <cell r="I6795">
            <v>16729</v>
          </cell>
          <cell r="J6795">
            <v>31344.3</v>
          </cell>
        </row>
        <row r="6796">
          <cell r="B6796">
            <v>8882156</v>
          </cell>
          <cell r="C6796">
            <v>888</v>
          </cell>
          <cell r="D6796" t="str">
            <v>Lancashire</v>
          </cell>
          <cell r="E6796">
            <v>2156</v>
          </cell>
          <cell r="F6796" t="str">
            <v>Pinfold Primary School</v>
          </cell>
          <cell r="G6796" t="str">
            <v>Maintained</v>
          </cell>
          <cell r="H6796" t="str">
            <v>Community school</v>
          </cell>
          <cell r="I6796">
            <v>2853</v>
          </cell>
          <cell r="J6796">
            <v>4668.2999999999993</v>
          </cell>
        </row>
        <row r="6797">
          <cell r="B6797">
            <v>8882164</v>
          </cell>
          <cell r="C6797">
            <v>888</v>
          </cell>
          <cell r="D6797" t="str">
            <v>Lancashire</v>
          </cell>
          <cell r="E6797">
            <v>2164</v>
          </cell>
          <cell r="F6797" t="str">
            <v>Burnley Brunshaw Primary School</v>
          </cell>
          <cell r="G6797" t="str">
            <v>Maintained</v>
          </cell>
          <cell r="H6797" t="str">
            <v>Community school</v>
          </cell>
          <cell r="I6797">
            <v>28788</v>
          </cell>
          <cell r="J6797">
            <v>45126.899999999994</v>
          </cell>
        </row>
        <row r="6798">
          <cell r="B6798">
            <v>8892167</v>
          </cell>
          <cell r="C6798">
            <v>889</v>
          </cell>
          <cell r="D6798" t="str">
            <v>Blackburn with Darwen</v>
          </cell>
          <cell r="E6798">
            <v>2167</v>
          </cell>
          <cell r="F6798" t="str">
            <v>Shadsworth Infant School</v>
          </cell>
          <cell r="G6798" t="str">
            <v>Maintained</v>
          </cell>
          <cell r="H6798" t="str">
            <v>Community school</v>
          </cell>
          <cell r="I6798">
            <v>14394</v>
          </cell>
          <cell r="J6798">
            <v>28676.699999999997</v>
          </cell>
        </row>
        <row r="6799">
          <cell r="B6799">
            <v>8892169</v>
          </cell>
          <cell r="C6799">
            <v>889</v>
          </cell>
          <cell r="D6799" t="str">
            <v>Blackburn with Darwen</v>
          </cell>
          <cell r="E6799">
            <v>2169</v>
          </cell>
          <cell r="F6799" t="str">
            <v>Cedars Primary School</v>
          </cell>
          <cell r="G6799" t="str">
            <v>Maintained</v>
          </cell>
          <cell r="H6799" t="str">
            <v>Community school</v>
          </cell>
          <cell r="I6799">
            <v>24639</v>
          </cell>
          <cell r="J6799">
            <v>41570.1</v>
          </cell>
        </row>
        <row r="6800">
          <cell r="B6800">
            <v>8882183</v>
          </cell>
          <cell r="C6800">
            <v>888</v>
          </cell>
          <cell r="D6800" t="str">
            <v>Lancashire</v>
          </cell>
          <cell r="E6800">
            <v>2183</v>
          </cell>
          <cell r="F6800" t="str">
            <v>Crawford Village Primary School</v>
          </cell>
          <cell r="G6800" t="str">
            <v>Maintained</v>
          </cell>
          <cell r="H6800" t="str">
            <v>Community school</v>
          </cell>
          <cell r="I6800">
            <v>5706</v>
          </cell>
          <cell r="J6800">
            <v>9336.5999999999985</v>
          </cell>
        </row>
        <row r="6801">
          <cell r="B6801">
            <v>8882184</v>
          </cell>
          <cell r="C6801">
            <v>888</v>
          </cell>
          <cell r="D6801" t="str">
            <v>Lancashire</v>
          </cell>
          <cell r="E6801">
            <v>2184</v>
          </cell>
          <cell r="F6801" t="str">
            <v>Wrightington Mossy Lea Primary School</v>
          </cell>
          <cell r="G6801" t="str">
            <v>Maintained</v>
          </cell>
          <cell r="H6801" t="str">
            <v>Community school</v>
          </cell>
          <cell r="I6801">
            <v>519</v>
          </cell>
          <cell r="J6801">
            <v>2223</v>
          </cell>
        </row>
        <row r="6802">
          <cell r="B6802">
            <v>8882185</v>
          </cell>
          <cell r="C6802">
            <v>888</v>
          </cell>
          <cell r="D6802" t="str">
            <v>Lancashire</v>
          </cell>
          <cell r="E6802">
            <v>2185</v>
          </cell>
          <cell r="F6802" t="str">
            <v>Brookfield Community Primary School</v>
          </cell>
          <cell r="G6802" t="str">
            <v>Maintained</v>
          </cell>
          <cell r="H6802" t="str">
            <v>Community school</v>
          </cell>
          <cell r="I6802">
            <v>11671</v>
          </cell>
          <cell r="J6802">
            <v>20229.3</v>
          </cell>
        </row>
        <row r="6803">
          <cell r="B6803">
            <v>8882187</v>
          </cell>
          <cell r="C6803">
            <v>888</v>
          </cell>
          <cell r="D6803" t="str">
            <v>Lancashire</v>
          </cell>
          <cell r="E6803">
            <v>2187</v>
          </cell>
          <cell r="F6803" t="str">
            <v>Deepdale Community Primary School</v>
          </cell>
          <cell r="G6803" t="str">
            <v>Maintained</v>
          </cell>
          <cell r="H6803" t="str">
            <v>Community school</v>
          </cell>
          <cell r="I6803">
            <v>52000</v>
          </cell>
          <cell r="J6803">
            <v>86474.7</v>
          </cell>
        </row>
        <row r="6804">
          <cell r="B6804">
            <v>8882188</v>
          </cell>
          <cell r="C6804">
            <v>888</v>
          </cell>
          <cell r="D6804" t="str">
            <v>Lancashire</v>
          </cell>
          <cell r="E6804">
            <v>2188</v>
          </cell>
          <cell r="F6804" t="str">
            <v>Eldon Primary School</v>
          </cell>
          <cell r="G6804" t="str">
            <v>Maintained</v>
          </cell>
          <cell r="H6804" t="str">
            <v>Community school</v>
          </cell>
          <cell r="I6804">
            <v>12579</v>
          </cell>
          <cell r="J6804">
            <v>22230</v>
          </cell>
        </row>
        <row r="6805">
          <cell r="B6805">
            <v>8882189</v>
          </cell>
          <cell r="C6805">
            <v>888</v>
          </cell>
          <cell r="D6805" t="str">
            <v>Lancashire</v>
          </cell>
          <cell r="E6805">
            <v>2189</v>
          </cell>
          <cell r="F6805" t="str">
            <v>Brockholes Wood Community Primary School and Nursery</v>
          </cell>
          <cell r="G6805" t="str">
            <v>Maintained</v>
          </cell>
          <cell r="H6805" t="str">
            <v>Community school</v>
          </cell>
          <cell r="I6805">
            <v>17247</v>
          </cell>
          <cell r="J6805">
            <v>25786.799999999999</v>
          </cell>
        </row>
        <row r="6806">
          <cell r="B6806">
            <v>8882190</v>
          </cell>
          <cell r="C6806">
            <v>888</v>
          </cell>
          <cell r="D6806" t="str">
            <v>Lancashire</v>
          </cell>
          <cell r="E6806">
            <v>2190</v>
          </cell>
          <cell r="F6806" t="str">
            <v>Frenchwood Community Primary School</v>
          </cell>
          <cell r="G6806" t="str">
            <v>Maintained</v>
          </cell>
          <cell r="H6806" t="str">
            <v>Community school</v>
          </cell>
          <cell r="I6806">
            <v>22305</v>
          </cell>
          <cell r="J6806">
            <v>36901.799999999996</v>
          </cell>
        </row>
        <row r="6807">
          <cell r="B6807">
            <v>8882191</v>
          </cell>
          <cell r="C6807">
            <v>888</v>
          </cell>
          <cell r="D6807" t="str">
            <v>Lancashire</v>
          </cell>
          <cell r="E6807">
            <v>2191</v>
          </cell>
          <cell r="F6807" t="str">
            <v>Preston Grange Primary School</v>
          </cell>
          <cell r="G6807" t="str">
            <v>Maintained</v>
          </cell>
          <cell r="H6807" t="str">
            <v>Community school</v>
          </cell>
          <cell r="I6807">
            <v>8300</v>
          </cell>
          <cell r="J6807">
            <v>13115.699999999999</v>
          </cell>
        </row>
        <row r="6808">
          <cell r="B6808">
            <v>8882192</v>
          </cell>
          <cell r="C6808">
            <v>888</v>
          </cell>
          <cell r="D6808" t="str">
            <v>Lancashire</v>
          </cell>
          <cell r="E6808">
            <v>2192</v>
          </cell>
          <cell r="F6808" t="str">
            <v>Preston Greenlands Community Primary School</v>
          </cell>
          <cell r="G6808" t="str">
            <v>Maintained</v>
          </cell>
          <cell r="H6808" t="str">
            <v>Community school</v>
          </cell>
          <cell r="I6808">
            <v>11801</v>
          </cell>
          <cell r="J6808">
            <v>21118.5</v>
          </cell>
        </row>
        <row r="6809">
          <cell r="B6809">
            <v>8882193</v>
          </cell>
          <cell r="C6809">
            <v>888</v>
          </cell>
          <cell r="D6809" t="str">
            <v>Lancashire</v>
          </cell>
          <cell r="E6809">
            <v>2193</v>
          </cell>
          <cell r="F6809" t="str">
            <v>Holme Slack Community Primary School</v>
          </cell>
          <cell r="G6809" t="str">
            <v>Maintained</v>
          </cell>
          <cell r="H6809" t="str">
            <v>Community school</v>
          </cell>
          <cell r="I6809">
            <v>11412</v>
          </cell>
          <cell r="J6809">
            <v>19117.8</v>
          </cell>
        </row>
        <row r="6810">
          <cell r="B6810">
            <v>8882195</v>
          </cell>
          <cell r="C6810">
            <v>888</v>
          </cell>
          <cell r="D6810" t="str">
            <v>Lancashire</v>
          </cell>
          <cell r="E6810">
            <v>2195</v>
          </cell>
          <cell r="F6810" t="str">
            <v>Ribbleton Avenue Infant School</v>
          </cell>
          <cell r="G6810" t="str">
            <v>Maintained</v>
          </cell>
          <cell r="H6810" t="str">
            <v>Community school</v>
          </cell>
          <cell r="I6810">
            <v>30215</v>
          </cell>
          <cell r="J6810">
            <v>43348.5</v>
          </cell>
        </row>
        <row r="6811">
          <cell r="B6811">
            <v>8882196</v>
          </cell>
          <cell r="C6811">
            <v>888</v>
          </cell>
          <cell r="D6811" t="str">
            <v>Lancashire</v>
          </cell>
          <cell r="E6811">
            <v>2196</v>
          </cell>
          <cell r="F6811" t="str">
            <v>Moor Nook Community Primary School</v>
          </cell>
          <cell r="G6811" t="str">
            <v>Maintained</v>
          </cell>
          <cell r="H6811" t="str">
            <v>Community school</v>
          </cell>
          <cell r="I6811">
            <v>11023</v>
          </cell>
          <cell r="J6811">
            <v>13115.699999999999</v>
          </cell>
        </row>
        <row r="6812">
          <cell r="B6812">
            <v>8882197</v>
          </cell>
          <cell r="C6812">
            <v>888</v>
          </cell>
          <cell r="D6812" t="str">
            <v>Lancashire</v>
          </cell>
          <cell r="E6812">
            <v>2197</v>
          </cell>
          <cell r="F6812" t="str">
            <v>The Roebuck School</v>
          </cell>
          <cell r="G6812" t="str">
            <v>Maintained</v>
          </cell>
          <cell r="H6812" t="str">
            <v>Community school</v>
          </cell>
          <cell r="I6812">
            <v>14783</v>
          </cell>
          <cell r="J6812">
            <v>25119.899999999998</v>
          </cell>
        </row>
        <row r="6813">
          <cell r="B6813">
            <v>8882198</v>
          </cell>
          <cell r="C6813">
            <v>888</v>
          </cell>
          <cell r="D6813" t="str">
            <v>Lancashire</v>
          </cell>
          <cell r="E6813">
            <v>2198</v>
          </cell>
          <cell r="F6813" t="str">
            <v>Ashton Primary School</v>
          </cell>
          <cell r="G6813" t="str">
            <v>Maintained</v>
          </cell>
          <cell r="H6813" t="str">
            <v>Community school</v>
          </cell>
          <cell r="I6813">
            <v>12579</v>
          </cell>
          <cell r="J6813">
            <v>21785.399999999998</v>
          </cell>
        </row>
        <row r="6814">
          <cell r="B6814">
            <v>8882200</v>
          </cell>
          <cell r="C6814">
            <v>888</v>
          </cell>
          <cell r="D6814" t="str">
            <v>Lancashire</v>
          </cell>
          <cell r="E6814">
            <v>2200</v>
          </cell>
          <cell r="F6814" t="str">
            <v>Ingol Community Primary School</v>
          </cell>
          <cell r="G6814" t="str">
            <v>Maintained</v>
          </cell>
          <cell r="H6814" t="str">
            <v>Community school</v>
          </cell>
          <cell r="I6814">
            <v>11412</v>
          </cell>
          <cell r="J6814">
            <v>11781.9</v>
          </cell>
        </row>
        <row r="6815">
          <cell r="B6815">
            <v>8902208</v>
          </cell>
          <cell r="C6815">
            <v>890</v>
          </cell>
          <cell r="D6815" t="str">
            <v>Blackpool</v>
          </cell>
          <cell r="E6815">
            <v>2208</v>
          </cell>
          <cell r="F6815" t="str">
            <v>Layton Primary School</v>
          </cell>
          <cell r="G6815" t="str">
            <v>Maintained</v>
          </cell>
          <cell r="H6815" t="str">
            <v>Community school</v>
          </cell>
          <cell r="I6815">
            <v>37347</v>
          </cell>
          <cell r="J6815">
            <v>54908.1</v>
          </cell>
        </row>
        <row r="6816">
          <cell r="B6816">
            <v>8882214</v>
          </cell>
          <cell r="C6816">
            <v>888</v>
          </cell>
          <cell r="D6816" t="str">
            <v>Lancashire</v>
          </cell>
          <cell r="E6816">
            <v>2214</v>
          </cell>
          <cell r="F6816" t="str">
            <v>Kelbrook Primary School</v>
          </cell>
          <cell r="G6816" t="str">
            <v>Maintained</v>
          </cell>
          <cell r="H6816" t="str">
            <v>Community school</v>
          </cell>
          <cell r="I6816">
            <v>10764</v>
          </cell>
          <cell r="J6816">
            <v>15560.999999999998</v>
          </cell>
        </row>
        <row r="6817">
          <cell r="B6817">
            <v>8882215</v>
          </cell>
          <cell r="C6817">
            <v>888</v>
          </cell>
          <cell r="D6817" t="str">
            <v>Lancashire</v>
          </cell>
          <cell r="E6817">
            <v>2215</v>
          </cell>
          <cell r="F6817" t="str">
            <v>Earby Springfield Primary School</v>
          </cell>
          <cell r="G6817" t="str">
            <v>Maintained</v>
          </cell>
          <cell r="H6817" t="str">
            <v>Community school</v>
          </cell>
          <cell r="I6817">
            <v>8818</v>
          </cell>
          <cell r="J6817">
            <v>13560.3</v>
          </cell>
        </row>
        <row r="6818">
          <cell r="B6818">
            <v>8882224</v>
          </cell>
          <cell r="C6818">
            <v>888</v>
          </cell>
          <cell r="D6818" t="str">
            <v>Lancashire</v>
          </cell>
          <cell r="E6818">
            <v>2224</v>
          </cell>
          <cell r="F6818" t="str">
            <v>Burnley Stoneyholme Community Primary School</v>
          </cell>
          <cell r="G6818" t="str">
            <v>Maintained</v>
          </cell>
          <cell r="H6818" t="str">
            <v>Community school</v>
          </cell>
          <cell r="I6818">
            <v>36180</v>
          </cell>
          <cell r="J6818">
            <v>52907.399999999994</v>
          </cell>
        </row>
        <row r="6819">
          <cell r="B6819">
            <v>8882226</v>
          </cell>
          <cell r="C6819">
            <v>888</v>
          </cell>
          <cell r="D6819" t="str">
            <v>Lancashire</v>
          </cell>
          <cell r="E6819">
            <v>2226</v>
          </cell>
          <cell r="F6819" t="str">
            <v>Rosegrove Infant School</v>
          </cell>
          <cell r="G6819" t="str">
            <v>Maintained</v>
          </cell>
          <cell r="H6819" t="str">
            <v>Community school</v>
          </cell>
          <cell r="I6819">
            <v>26065</v>
          </cell>
          <cell r="J6819">
            <v>44015.399999999994</v>
          </cell>
        </row>
        <row r="6820">
          <cell r="B6820">
            <v>8882228</v>
          </cell>
          <cell r="C6820">
            <v>888</v>
          </cell>
          <cell r="D6820" t="str">
            <v>Lancashire</v>
          </cell>
          <cell r="E6820">
            <v>2228</v>
          </cell>
          <cell r="F6820" t="str">
            <v>Barden Primary School</v>
          </cell>
          <cell r="G6820" t="str">
            <v>Maintained</v>
          </cell>
          <cell r="H6820" t="str">
            <v>Community school</v>
          </cell>
          <cell r="I6820">
            <v>35142</v>
          </cell>
          <cell r="J6820">
            <v>60243.299999999996</v>
          </cell>
        </row>
        <row r="6821">
          <cell r="B6821">
            <v>8882230</v>
          </cell>
          <cell r="C6821">
            <v>888</v>
          </cell>
          <cell r="D6821" t="str">
            <v>Lancashire</v>
          </cell>
          <cell r="E6821">
            <v>2230</v>
          </cell>
          <cell r="F6821" t="str">
            <v>Heasandford  Primary School</v>
          </cell>
          <cell r="G6821" t="str">
            <v>Maintained</v>
          </cell>
          <cell r="H6821" t="str">
            <v>Community school</v>
          </cell>
          <cell r="I6821">
            <v>45905</v>
          </cell>
          <cell r="J6821">
            <v>72692.099999999991</v>
          </cell>
        </row>
        <row r="6822">
          <cell r="B6822">
            <v>8882235</v>
          </cell>
          <cell r="C6822">
            <v>888</v>
          </cell>
          <cell r="D6822" t="str">
            <v>Lancashire</v>
          </cell>
          <cell r="E6822">
            <v>2235</v>
          </cell>
          <cell r="F6822" t="str">
            <v>Whittlefield Primary School</v>
          </cell>
          <cell r="G6822" t="str">
            <v>Maintained</v>
          </cell>
          <cell r="H6822" t="str">
            <v>Community school</v>
          </cell>
          <cell r="I6822">
            <v>15691</v>
          </cell>
          <cell r="J6822">
            <v>26231.399999999998</v>
          </cell>
        </row>
        <row r="6823">
          <cell r="B6823">
            <v>8882237</v>
          </cell>
          <cell r="C6823">
            <v>888</v>
          </cell>
          <cell r="D6823" t="str">
            <v>Lancashire</v>
          </cell>
          <cell r="E6823">
            <v>2237</v>
          </cell>
          <cell r="F6823" t="str">
            <v>Burnley Ightenhill Primary School</v>
          </cell>
          <cell r="G6823" t="str">
            <v>Maintained</v>
          </cell>
          <cell r="H6823" t="str">
            <v>Community school</v>
          </cell>
          <cell r="I6823">
            <v>14005</v>
          </cell>
          <cell r="J6823">
            <v>25119.899999999998</v>
          </cell>
        </row>
        <row r="6824">
          <cell r="B6824">
            <v>8882238</v>
          </cell>
          <cell r="C6824">
            <v>888</v>
          </cell>
          <cell r="D6824" t="str">
            <v>Lancashire</v>
          </cell>
          <cell r="E6824">
            <v>2238</v>
          </cell>
          <cell r="F6824" t="str">
            <v>Gisburn Road Community Primary School</v>
          </cell>
          <cell r="G6824" t="str">
            <v>Maintained</v>
          </cell>
          <cell r="H6824" t="str">
            <v>Community school</v>
          </cell>
          <cell r="I6824">
            <v>17896</v>
          </cell>
          <cell r="J6824">
            <v>29788.199999999997</v>
          </cell>
        </row>
        <row r="6825">
          <cell r="B6825">
            <v>8882240</v>
          </cell>
          <cell r="C6825">
            <v>888</v>
          </cell>
          <cell r="D6825" t="str">
            <v>Lancashire</v>
          </cell>
          <cell r="E6825">
            <v>2240</v>
          </cell>
          <cell r="F6825" t="str">
            <v>Salterforth Primary School</v>
          </cell>
          <cell r="G6825" t="str">
            <v>Maintained</v>
          </cell>
          <cell r="H6825" t="str">
            <v>Community school</v>
          </cell>
          <cell r="I6825">
            <v>11023</v>
          </cell>
          <cell r="J6825">
            <v>17339.399999999998</v>
          </cell>
        </row>
        <row r="6826">
          <cell r="B6826">
            <v>8882266</v>
          </cell>
          <cell r="C6826">
            <v>888</v>
          </cell>
          <cell r="D6826" t="str">
            <v>Lancashire</v>
          </cell>
          <cell r="E6826">
            <v>2266</v>
          </cell>
          <cell r="F6826" t="str">
            <v>Gisburn Primary School</v>
          </cell>
          <cell r="G6826" t="str">
            <v>Maintained</v>
          </cell>
          <cell r="H6826" t="str">
            <v>Community school</v>
          </cell>
          <cell r="I6826">
            <v>14135</v>
          </cell>
          <cell r="J6826">
            <v>24008.399999999998</v>
          </cell>
        </row>
        <row r="6827">
          <cell r="B6827">
            <v>8882272</v>
          </cell>
          <cell r="C6827">
            <v>888</v>
          </cell>
          <cell r="D6827" t="str">
            <v>Lancashire</v>
          </cell>
          <cell r="E6827">
            <v>2272</v>
          </cell>
          <cell r="F6827" t="str">
            <v>Tonacliffe Primary School</v>
          </cell>
          <cell r="G6827" t="str">
            <v>Maintained</v>
          </cell>
          <cell r="H6827" t="str">
            <v>Community school</v>
          </cell>
          <cell r="I6827">
            <v>28010</v>
          </cell>
          <cell r="J6827">
            <v>44460</v>
          </cell>
        </row>
        <row r="6828">
          <cell r="B6828">
            <v>8882368</v>
          </cell>
          <cell r="C6828">
            <v>888</v>
          </cell>
          <cell r="D6828" t="str">
            <v>Lancashire</v>
          </cell>
          <cell r="E6828">
            <v>2368</v>
          </cell>
          <cell r="F6828" t="str">
            <v>Trumacar Nursery and Community Primary School</v>
          </cell>
          <cell r="G6828" t="str">
            <v>Maintained</v>
          </cell>
          <cell r="H6828" t="str">
            <v>Community school</v>
          </cell>
          <cell r="I6828">
            <v>21786</v>
          </cell>
          <cell r="J6828">
            <v>33567.299999999996</v>
          </cell>
        </row>
        <row r="6829">
          <cell r="B6829">
            <v>8882370</v>
          </cell>
          <cell r="C6829">
            <v>888</v>
          </cell>
          <cell r="D6829" t="str">
            <v>Lancashire</v>
          </cell>
          <cell r="E6829">
            <v>2370</v>
          </cell>
          <cell r="F6829" t="str">
            <v>Moorside Primary School</v>
          </cell>
          <cell r="G6829" t="str">
            <v>Maintained</v>
          </cell>
          <cell r="H6829" t="str">
            <v>Community school</v>
          </cell>
          <cell r="I6829">
            <v>63282</v>
          </cell>
          <cell r="J6829">
            <v>106481.7</v>
          </cell>
        </row>
        <row r="6830">
          <cell r="B6830">
            <v>8882391</v>
          </cell>
          <cell r="C6830">
            <v>888</v>
          </cell>
          <cell r="D6830" t="str">
            <v>Lancashire</v>
          </cell>
          <cell r="E6830">
            <v>2391</v>
          </cell>
          <cell r="F6830" t="str">
            <v>Edisford Primary School</v>
          </cell>
          <cell r="G6830" t="str">
            <v>Maintained</v>
          </cell>
          <cell r="H6830" t="str">
            <v>Community school</v>
          </cell>
          <cell r="I6830">
            <v>20489</v>
          </cell>
          <cell r="J6830">
            <v>32011.199999999997</v>
          </cell>
        </row>
        <row r="6831">
          <cell r="B6831">
            <v>8882396</v>
          </cell>
          <cell r="C6831">
            <v>888</v>
          </cell>
          <cell r="D6831" t="str">
            <v>Lancashire</v>
          </cell>
          <cell r="E6831">
            <v>2396</v>
          </cell>
          <cell r="F6831" t="str">
            <v>Poulton-le-Fylde Carr Head Primary School</v>
          </cell>
          <cell r="G6831" t="str">
            <v>Maintained</v>
          </cell>
          <cell r="H6831" t="str">
            <v>Community school</v>
          </cell>
          <cell r="I6831">
            <v>16988</v>
          </cell>
          <cell r="J6831">
            <v>25564.499999999996</v>
          </cell>
        </row>
        <row r="6832">
          <cell r="B6832">
            <v>8882404</v>
          </cell>
          <cell r="C6832">
            <v>888</v>
          </cell>
          <cell r="D6832" t="str">
            <v>Lancashire</v>
          </cell>
          <cell r="E6832">
            <v>2404</v>
          </cell>
          <cell r="F6832" t="str">
            <v>Charles Saer Community Primary School</v>
          </cell>
          <cell r="G6832" t="str">
            <v>Maintained</v>
          </cell>
          <cell r="H6832" t="str">
            <v>Community school</v>
          </cell>
          <cell r="I6832">
            <v>19841</v>
          </cell>
          <cell r="J6832">
            <v>25564.499999999996</v>
          </cell>
        </row>
        <row r="6833">
          <cell r="B6833">
            <v>8882405</v>
          </cell>
          <cell r="C6833">
            <v>888</v>
          </cell>
          <cell r="D6833" t="str">
            <v>Lancashire</v>
          </cell>
          <cell r="E6833">
            <v>2405</v>
          </cell>
          <cell r="F6833" t="str">
            <v>Kingsfold Primary School</v>
          </cell>
          <cell r="G6833" t="str">
            <v>Maintained</v>
          </cell>
          <cell r="H6833" t="str">
            <v>Community school</v>
          </cell>
          <cell r="I6833">
            <v>6614</v>
          </cell>
          <cell r="J6833">
            <v>5557.5</v>
          </cell>
        </row>
        <row r="6834">
          <cell r="B6834">
            <v>8882406</v>
          </cell>
          <cell r="C6834">
            <v>888</v>
          </cell>
          <cell r="D6834" t="str">
            <v>Lancashire</v>
          </cell>
          <cell r="E6834">
            <v>2406</v>
          </cell>
          <cell r="F6834" t="str">
            <v>Weeton Primary School</v>
          </cell>
          <cell r="G6834" t="str">
            <v>Maintained</v>
          </cell>
          <cell r="H6834" t="str">
            <v>Community school</v>
          </cell>
          <cell r="I6834">
            <v>14524</v>
          </cell>
          <cell r="J6834">
            <v>25564.499999999996</v>
          </cell>
        </row>
        <row r="6835">
          <cell r="B6835">
            <v>8882409</v>
          </cell>
          <cell r="C6835">
            <v>888</v>
          </cell>
          <cell r="D6835" t="str">
            <v>Lancashire</v>
          </cell>
          <cell r="E6835">
            <v>2409</v>
          </cell>
          <cell r="F6835" t="str">
            <v>Rawtenstall Balladen Community Primary School</v>
          </cell>
          <cell r="G6835" t="str">
            <v>Maintained</v>
          </cell>
          <cell r="H6835" t="str">
            <v>Community school</v>
          </cell>
          <cell r="I6835">
            <v>14913</v>
          </cell>
          <cell r="J6835">
            <v>22230</v>
          </cell>
        </row>
        <row r="6836">
          <cell r="B6836">
            <v>8882415</v>
          </cell>
          <cell r="C6836">
            <v>888</v>
          </cell>
          <cell r="D6836" t="str">
            <v>Lancashire</v>
          </cell>
          <cell r="E6836">
            <v>2415</v>
          </cell>
          <cell r="F6836" t="str">
            <v>Ormskirk West End School</v>
          </cell>
          <cell r="G6836" t="str">
            <v>Maintained</v>
          </cell>
          <cell r="H6836" t="str">
            <v>Community school</v>
          </cell>
          <cell r="I6836">
            <v>7781</v>
          </cell>
          <cell r="J6836">
            <v>12893.4</v>
          </cell>
        </row>
        <row r="6837">
          <cell r="B6837">
            <v>8882425</v>
          </cell>
          <cell r="C6837">
            <v>888</v>
          </cell>
          <cell r="D6837" t="str">
            <v>Lancashire</v>
          </cell>
          <cell r="E6837">
            <v>2425</v>
          </cell>
          <cell r="F6837" t="str">
            <v>Morecambe and Heysham Torrisholme Community Primary School</v>
          </cell>
          <cell r="G6837" t="str">
            <v>Maintained</v>
          </cell>
          <cell r="H6837" t="str">
            <v>Community school</v>
          </cell>
          <cell r="I6837">
            <v>35661</v>
          </cell>
          <cell r="J6837">
            <v>60465.599999999999</v>
          </cell>
        </row>
        <row r="6838">
          <cell r="B6838">
            <v>8882426</v>
          </cell>
          <cell r="C6838">
            <v>888</v>
          </cell>
          <cell r="D6838" t="str">
            <v>Lancashire</v>
          </cell>
          <cell r="E6838">
            <v>2426</v>
          </cell>
          <cell r="F6838" t="str">
            <v>Lytham St Annes Mayfield Primary School</v>
          </cell>
          <cell r="G6838" t="str">
            <v>Maintained</v>
          </cell>
          <cell r="H6838" t="str">
            <v>Community school</v>
          </cell>
          <cell r="I6838">
            <v>16469</v>
          </cell>
          <cell r="J6838">
            <v>21785.399999999998</v>
          </cell>
        </row>
        <row r="6839">
          <cell r="B6839">
            <v>8882427</v>
          </cell>
          <cell r="C6839">
            <v>888</v>
          </cell>
          <cell r="D6839" t="str">
            <v>Lancashire</v>
          </cell>
          <cell r="E6839">
            <v>2427</v>
          </cell>
          <cell r="F6839" t="str">
            <v>Seven Stars Primary School</v>
          </cell>
          <cell r="G6839" t="str">
            <v>Maintained</v>
          </cell>
          <cell r="H6839" t="str">
            <v>Community school</v>
          </cell>
          <cell r="I6839">
            <v>12060</v>
          </cell>
          <cell r="J6839">
            <v>15560.999999999998</v>
          </cell>
        </row>
        <row r="6840">
          <cell r="B6840">
            <v>8882437</v>
          </cell>
          <cell r="C6840">
            <v>888</v>
          </cell>
          <cell r="D6840" t="str">
            <v>Lancashire</v>
          </cell>
          <cell r="E6840">
            <v>2437</v>
          </cell>
          <cell r="F6840" t="str">
            <v>Walton-le-Dale Community Primary School</v>
          </cell>
          <cell r="G6840" t="str">
            <v>Maintained</v>
          </cell>
          <cell r="H6840" t="str">
            <v>Community school</v>
          </cell>
          <cell r="I6840">
            <v>40718</v>
          </cell>
          <cell r="J6840">
            <v>68246.099999999991</v>
          </cell>
        </row>
        <row r="6841">
          <cell r="B6841">
            <v>8882443</v>
          </cell>
          <cell r="C6841">
            <v>888</v>
          </cell>
          <cell r="D6841" t="str">
            <v>Lancashire</v>
          </cell>
          <cell r="E6841">
            <v>2443</v>
          </cell>
          <cell r="F6841" t="str">
            <v>Aughton Town Green Primary School</v>
          </cell>
          <cell r="G6841" t="str">
            <v>Maintained</v>
          </cell>
          <cell r="H6841" t="str">
            <v>Community school</v>
          </cell>
          <cell r="I6841">
            <v>29566</v>
          </cell>
          <cell r="J6841">
            <v>51351.299999999996</v>
          </cell>
        </row>
        <row r="6842">
          <cell r="B6842">
            <v>8882446</v>
          </cell>
          <cell r="C6842">
            <v>888</v>
          </cell>
          <cell r="D6842" t="str">
            <v>Lancashire</v>
          </cell>
          <cell r="E6842">
            <v>2446</v>
          </cell>
          <cell r="F6842" t="str">
            <v>Freckleton Strike Lane Primary School</v>
          </cell>
          <cell r="G6842" t="str">
            <v>Maintained</v>
          </cell>
          <cell r="H6842" t="str">
            <v>Community school</v>
          </cell>
          <cell r="I6842">
            <v>17247</v>
          </cell>
          <cell r="J6842">
            <v>26009.1</v>
          </cell>
        </row>
        <row r="6843">
          <cell r="B6843">
            <v>8882492</v>
          </cell>
          <cell r="C6843">
            <v>888</v>
          </cell>
          <cell r="D6843" t="str">
            <v>Lancashire</v>
          </cell>
          <cell r="E6843">
            <v>2492</v>
          </cell>
          <cell r="F6843" t="str">
            <v>Northfold Community Primary School</v>
          </cell>
          <cell r="G6843" t="str">
            <v>Maintained</v>
          </cell>
          <cell r="H6843" t="str">
            <v>Community school</v>
          </cell>
          <cell r="I6843">
            <v>18803</v>
          </cell>
          <cell r="J6843">
            <v>33567.299999999996</v>
          </cell>
        </row>
        <row r="6844">
          <cell r="B6844">
            <v>8882497</v>
          </cell>
          <cell r="C6844">
            <v>888</v>
          </cell>
          <cell r="D6844" t="str">
            <v>Lancashire</v>
          </cell>
          <cell r="E6844">
            <v>2497</v>
          </cell>
          <cell r="F6844" t="str">
            <v>Clifton Primary School</v>
          </cell>
          <cell r="G6844" t="str">
            <v>Maintained</v>
          </cell>
          <cell r="H6844" t="str">
            <v>Community school</v>
          </cell>
          <cell r="I6844">
            <v>20619</v>
          </cell>
          <cell r="J6844">
            <v>36234.899999999994</v>
          </cell>
        </row>
        <row r="6845">
          <cell r="B6845">
            <v>8882509</v>
          </cell>
          <cell r="C6845">
            <v>888</v>
          </cell>
          <cell r="D6845" t="str">
            <v>Lancashire</v>
          </cell>
          <cell r="E6845">
            <v>2509</v>
          </cell>
          <cell r="F6845" t="str">
            <v>Queen's Drive Primary School</v>
          </cell>
          <cell r="G6845" t="str">
            <v>Maintained</v>
          </cell>
          <cell r="H6845" t="str">
            <v>Community school</v>
          </cell>
          <cell r="I6845">
            <v>43571</v>
          </cell>
          <cell r="J6845">
            <v>72469.799999999988</v>
          </cell>
        </row>
        <row r="6846">
          <cell r="B6846">
            <v>8882514</v>
          </cell>
          <cell r="C6846">
            <v>888</v>
          </cell>
          <cell r="D6846" t="str">
            <v>Lancashire</v>
          </cell>
          <cell r="E6846">
            <v>2514</v>
          </cell>
          <cell r="F6846" t="str">
            <v>Whitefield Primary School</v>
          </cell>
          <cell r="G6846" t="str">
            <v>Maintained</v>
          </cell>
          <cell r="H6846" t="str">
            <v>Community school</v>
          </cell>
          <cell r="I6846">
            <v>39551</v>
          </cell>
          <cell r="J6846">
            <v>64244.7</v>
          </cell>
        </row>
        <row r="6847">
          <cell r="B6847">
            <v>8892515</v>
          </cell>
          <cell r="C6847">
            <v>889</v>
          </cell>
          <cell r="D6847" t="str">
            <v>Blackburn with Darwen</v>
          </cell>
          <cell r="E6847">
            <v>2515</v>
          </cell>
          <cell r="F6847" t="str">
            <v>Avondale Primary School</v>
          </cell>
          <cell r="G6847" t="str">
            <v>Maintained</v>
          </cell>
          <cell r="H6847" t="str">
            <v>Community school</v>
          </cell>
          <cell r="I6847">
            <v>30474</v>
          </cell>
          <cell r="J6847">
            <v>53129.7</v>
          </cell>
        </row>
        <row r="6848">
          <cell r="B6848">
            <v>8882517</v>
          </cell>
          <cell r="C6848">
            <v>888</v>
          </cell>
          <cell r="D6848" t="str">
            <v>Lancashire</v>
          </cell>
          <cell r="E6848">
            <v>2517</v>
          </cell>
          <cell r="F6848" t="str">
            <v>Stanah Primary School</v>
          </cell>
          <cell r="G6848" t="str">
            <v>Maintained</v>
          </cell>
          <cell r="H6848" t="str">
            <v>Community school</v>
          </cell>
          <cell r="I6848">
            <v>33586</v>
          </cell>
          <cell r="J6848">
            <v>54463.499999999993</v>
          </cell>
        </row>
        <row r="6849">
          <cell r="B6849">
            <v>8882525</v>
          </cell>
          <cell r="C6849">
            <v>888</v>
          </cell>
          <cell r="D6849" t="str">
            <v>Lancashire</v>
          </cell>
          <cell r="E6849">
            <v>2525</v>
          </cell>
          <cell r="F6849" t="str">
            <v>Little Digmoor Primary School</v>
          </cell>
          <cell r="G6849" t="str">
            <v>Maintained</v>
          </cell>
          <cell r="H6849" t="str">
            <v>Community school</v>
          </cell>
          <cell r="I6849">
            <v>5706</v>
          </cell>
          <cell r="J6849">
            <v>8669.6999999999989</v>
          </cell>
        </row>
        <row r="6850">
          <cell r="B6850">
            <v>8882526</v>
          </cell>
          <cell r="C6850">
            <v>888</v>
          </cell>
          <cell r="D6850" t="str">
            <v>Lancashire</v>
          </cell>
          <cell r="E6850">
            <v>2526</v>
          </cell>
          <cell r="F6850" t="str">
            <v>Hillside Community Primary School</v>
          </cell>
          <cell r="G6850" t="str">
            <v>Maintained</v>
          </cell>
          <cell r="H6850" t="str">
            <v>Community school</v>
          </cell>
          <cell r="I6850">
            <v>5317</v>
          </cell>
          <cell r="J6850">
            <v>10448.099999999999</v>
          </cell>
        </row>
        <row r="6851">
          <cell r="B6851">
            <v>8882527</v>
          </cell>
          <cell r="C6851">
            <v>888</v>
          </cell>
          <cell r="D6851" t="str">
            <v>Lancashire</v>
          </cell>
          <cell r="E6851">
            <v>2527</v>
          </cell>
          <cell r="F6851" t="str">
            <v>Larkholme Primary School</v>
          </cell>
          <cell r="G6851" t="str">
            <v>Maintained</v>
          </cell>
          <cell r="H6851" t="str">
            <v>Community school</v>
          </cell>
          <cell r="I6851">
            <v>21267</v>
          </cell>
          <cell r="J6851">
            <v>28898.999999999996</v>
          </cell>
        </row>
        <row r="6852">
          <cell r="B6852">
            <v>8882530</v>
          </cell>
          <cell r="C6852">
            <v>888</v>
          </cell>
          <cell r="D6852" t="str">
            <v>Lancashire</v>
          </cell>
          <cell r="E6852">
            <v>2530</v>
          </cell>
          <cell r="F6852" t="str">
            <v>Garstang Community Primary School</v>
          </cell>
          <cell r="G6852" t="str">
            <v>Maintained</v>
          </cell>
          <cell r="H6852" t="str">
            <v>Community school</v>
          </cell>
          <cell r="I6852">
            <v>18803</v>
          </cell>
          <cell r="J6852">
            <v>31121.999999999996</v>
          </cell>
        </row>
        <row r="6853">
          <cell r="B6853">
            <v>8882541</v>
          </cell>
          <cell r="C6853">
            <v>888</v>
          </cell>
          <cell r="D6853" t="str">
            <v>Lancashire</v>
          </cell>
          <cell r="E6853">
            <v>2541</v>
          </cell>
          <cell r="F6853" t="str">
            <v>Poulton-le-Fylde the Breck Primary School</v>
          </cell>
          <cell r="G6853" t="str">
            <v>Maintained</v>
          </cell>
          <cell r="H6853" t="str">
            <v>Community school</v>
          </cell>
          <cell r="I6853">
            <v>25676</v>
          </cell>
          <cell r="J6853">
            <v>47127.6</v>
          </cell>
        </row>
        <row r="6854">
          <cell r="B6854">
            <v>8882552</v>
          </cell>
          <cell r="C6854">
            <v>888</v>
          </cell>
          <cell r="D6854" t="str">
            <v>Lancashire</v>
          </cell>
          <cell r="E6854">
            <v>2552</v>
          </cell>
          <cell r="F6854" t="str">
            <v>Delph Side Community Primary School</v>
          </cell>
          <cell r="G6854" t="str">
            <v>Maintained</v>
          </cell>
          <cell r="H6854" t="str">
            <v>Community school</v>
          </cell>
          <cell r="I6854">
            <v>10634</v>
          </cell>
          <cell r="J6854">
            <v>17339.399999999998</v>
          </cell>
        </row>
        <row r="6855">
          <cell r="B6855">
            <v>8882554</v>
          </cell>
          <cell r="C6855">
            <v>888</v>
          </cell>
          <cell r="D6855" t="str">
            <v>Lancashire</v>
          </cell>
          <cell r="E6855">
            <v>2554</v>
          </cell>
          <cell r="F6855" t="str">
            <v>Lever House Primary School</v>
          </cell>
          <cell r="G6855" t="str">
            <v>Maintained</v>
          </cell>
          <cell r="H6855" t="str">
            <v>Community school</v>
          </cell>
          <cell r="I6855">
            <v>28918</v>
          </cell>
          <cell r="J6855">
            <v>48461.399999999994</v>
          </cell>
        </row>
        <row r="6856">
          <cell r="B6856">
            <v>8882564</v>
          </cell>
          <cell r="C6856">
            <v>888</v>
          </cell>
          <cell r="D6856" t="str">
            <v>Lancashire</v>
          </cell>
          <cell r="E6856">
            <v>2564</v>
          </cell>
          <cell r="F6856" t="str">
            <v>Withnell Fold Primary School</v>
          </cell>
          <cell r="G6856" t="str">
            <v>Maintained</v>
          </cell>
          <cell r="H6856" t="str">
            <v>Community school</v>
          </cell>
          <cell r="I6856">
            <v>6614</v>
          </cell>
          <cell r="J6856">
            <v>13560.3</v>
          </cell>
        </row>
        <row r="6857">
          <cell r="B6857">
            <v>8882565</v>
          </cell>
          <cell r="C6857">
            <v>888</v>
          </cell>
          <cell r="D6857" t="str">
            <v>Lancashire</v>
          </cell>
          <cell r="E6857">
            <v>2565</v>
          </cell>
          <cell r="F6857" t="str">
            <v>Abbey Village Primary School</v>
          </cell>
          <cell r="G6857" t="str">
            <v>Maintained</v>
          </cell>
          <cell r="H6857" t="str">
            <v>Community school</v>
          </cell>
          <cell r="I6857">
            <v>5447</v>
          </cell>
          <cell r="J6857">
            <v>8892</v>
          </cell>
        </row>
        <row r="6858">
          <cell r="B6858">
            <v>8882572</v>
          </cell>
          <cell r="C6858">
            <v>888</v>
          </cell>
          <cell r="D6858" t="str">
            <v>Lancashire</v>
          </cell>
          <cell r="E6858">
            <v>2572</v>
          </cell>
          <cell r="F6858" t="str">
            <v>Euxton Primrose Hill Primary School</v>
          </cell>
          <cell r="G6858" t="str">
            <v>Maintained</v>
          </cell>
          <cell r="H6858" t="str">
            <v>Community school</v>
          </cell>
          <cell r="I6858">
            <v>41367</v>
          </cell>
          <cell r="J6858">
            <v>66912.299999999988</v>
          </cell>
        </row>
        <row r="6859">
          <cell r="B6859">
            <v>8882574</v>
          </cell>
          <cell r="C6859">
            <v>888</v>
          </cell>
          <cell r="D6859" t="str">
            <v>Lancashire</v>
          </cell>
          <cell r="E6859">
            <v>2574</v>
          </cell>
          <cell r="F6859" t="str">
            <v>Eccleston Primary School</v>
          </cell>
          <cell r="G6859" t="str">
            <v>Maintained</v>
          </cell>
          <cell r="H6859" t="str">
            <v>Community school</v>
          </cell>
          <cell r="I6859">
            <v>20230</v>
          </cell>
          <cell r="J6859">
            <v>34901.1</v>
          </cell>
        </row>
        <row r="6860">
          <cell r="B6860">
            <v>8882576</v>
          </cell>
          <cell r="C6860">
            <v>888</v>
          </cell>
          <cell r="D6860" t="str">
            <v>Lancashire</v>
          </cell>
          <cell r="E6860">
            <v>2576</v>
          </cell>
          <cell r="F6860" t="str">
            <v>Great Wood Primary School</v>
          </cell>
          <cell r="G6860" t="str">
            <v>Maintained</v>
          </cell>
          <cell r="H6860" t="str">
            <v>Community school</v>
          </cell>
          <cell r="I6860">
            <v>42664</v>
          </cell>
          <cell r="J6860">
            <v>70246.799999999988</v>
          </cell>
        </row>
        <row r="6861">
          <cell r="B6861">
            <v>8882577</v>
          </cell>
          <cell r="C6861">
            <v>888</v>
          </cell>
          <cell r="D6861" t="str">
            <v>Lancashire</v>
          </cell>
          <cell r="E6861">
            <v>2577</v>
          </cell>
          <cell r="F6861" t="str">
            <v>Balshaw Lane Community Primary School</v>
          </cell>
          <cell r="G6861" t="str">
            <v>Maintained</v>
          </cell>
          <cell r="H6861" t="str">
            <v>Community school</v>
          </cell>
          <cell r="I6861">
            <v>37477</v>
          </cell>
          <cell r="J6861">
            <v>71802.899999999994</v>
          </cell>
        </row>
        <row r="6862">
          <cell r="B6862">
            <v>8882595</v>
          </cell>
          <cell r="C6862">
            <v>888</v>
          </cell>
          <cell r="D6862" t="str">
            <v>Lancashire</v>
          </cell>
          <cell r="E6862">
            <v>2595</v>
          </cell>
          <cell r="F6862" t="str">
            <v>Crawshawbooth Primary School</v>
          </cell>
          <cell r="G6862" t="str">
            <v>Maintained</v>
          </cell>
          <cell r="H6862" t="str">
            <v>Community school</v>
          </cell>
          <cell r="I6862">
            <v>31122</v>
          </cell>
          <cell r="J6862">
            <v>53351.999999999993</v>
          </cell>
        </row>
        <row r="6863">
          <cell r="B6863">
            <v>8882597</v>
          </cell>
          <cell r="C6863">
            <v>888</v>
          </cell>
          <cell r="D6863" t="str">
            <v>Lancashire</v>
          </cell>
          <cell r="E6863">
            <v>2597</v>
          </cell>
          <cell r="F6863" t="str">
            <v>Ormskirk Asmall Primary School</v>
          </cell>
          <cell r="G6863" t="str">
            <v>Maintained</v>
          </cell>
          <cell r="H6863" t="str">
            <v>Community school</v>
          </cell>
          <cell r="I6863">
            <v>14783</v>
          </cell>
          <cell r="J6863">
            <v>24230.699999999997</v>
          </cell>
        </row>
        <row r="6864">
          <cell r="B6864">
            <v>8882615</v>
          </cell>
          <cell r="C6864">
            <v>888</v>
          </cell>
          <cell r="D6864" t="str">
            <v>Lancashire</v>
          </cell>
          <cell r="E6864">
            <v>2615</v>
          </cell>
          <cell r="F6864" t="str">
            <v>Lytham Hall Park Primary School</v>
          </cell>
          <cell r="G6864" t="str">
            <v>Maintained</v>
          </cell>
          <cell r="H6864" t="str">
            <v>Community school</v>
          </cell>
          <cell r="I6864">
            <v>37866</v>
          </cell>
          <cell r="J6864">
            <v>64911.6</v>
          </cell>
        </row>
        <row r="6865">
          <cell r="B6865">
            <v>8882622</v>
          </cell>
          <cell r="C6865">
            <v>888</v>
          </cell>
          <cell r="D6865" t="str">
            <v>Lancashire</v>
          </cell>
          <cell r="E6865">
            <v>2622</v>
          </cell>
          <cell r="F6865" t="str">
            <v>Carleton Green Community Primary School</v>
          </cell>
          <cell r="G6865" t="str">
            <v>Maintained</v>
          </cell>
          <cell r="H6865" t="str">
            <v>Community school</v>
          </cell>
          <cell r="I6865">
            <v>26973</v>
          </cell>
          <cell r="J6865">
            <v>46905.299999999996</v>
          </cell>
        </row>
        <row r="6866">
          <cell r="B6866">
            <v>8882636</v>
          </cell>
          <cell r="C6866">
            <v>888</v>
          </cell>
          <cell r="D6866" t="str">
            <v>Lancashire</v>
          </cell>
          <cell r="E6866">
            <v>2636</v>
          </cell>
          <cell r="F6866" t="str">
            <v>Clayton-le-Woods Manor Road Primary School</v>
          </cell>
          <cell r="G6866" t="str">
            <v>Maintained</v>
          </cell>
          <cell r="H6866" t="str">
            <v>Community school</v>
          </cell>
          <cell r="I6866">
            <v>27362</v>
          </cell>
          <cell r="J6866">
            <v>45793.799999999996</v>
          </cell>
        </row>
        <row r="6867">
          <cell r="B6867">
            <v>8882637</v>
          </cell>
          <cell r="C6867">
            <v>888</v>
          </cell>
          <cell r="D6867" t="str">
            <v>Lancashire</v>
          </cell>
          <cell r="E6867">
            <v>2637</v>
          </cell>
          <cell r="F6867" t="str">
            <v>Coupe Green Primary School</v>
          </cell>
          <cell r="G6867" t="str">
            <v>Maintained</v>
          </cell>
          <cell r="H6867" t="str">
            <v>Community school</v>
          </cell>
          <cell r="I6867">
            <v>14394</v>
          </cell>
          <cell r="J6867">
            <v>23341.5</v>
          </cell>
        </row>
        <row r="6868">
          <cell r="B6868">
            <v>8882646</v>
          </cell>
          <cell r="C6868">
            <v>888</v>
          </cell>
          <cell r="D6868" t="str">
            <v>Lancashire</v>
          </cell>
          <cell r="E6868">
            <v>2646</v>
          </cell>
          <cell r="F6868" t="str">
            <v>Reedley Primary School</v>
          </cell>
          <cell r="G6868" t="str">
            <v>Maintained</v>
          </cell>
          <cell r="H6868" t="str">
            <v>Community school</v>
          </cell>
          <cell r="I6868">
            <v>36569</v>
          </cell>
          <cell r="J6868">
            <v>59131.799999999996</v>
          </cell>
        </row>
        <row r="6869">
          <cell r="B6869">
            <v>8882651</v>
          </cell>
          <cell r="C6869">
            <v>888</v>
          </cell>
          <cell r="D6869" t="str">
            <v>Lancashire</v>
          </cell>
          <cell r="E6869">
            <v>2651</v>
          </cell>
          <cell r="F6869" t="str">
            <v>Clitheroe Brookside Primary School</v>
          </cell>
          <cell r="G6869" t="str">
            <v>Maintained</v>
          </cell>
          <cell r="H6869" t="str">
            <v>Community school</v>
          </cell>
          <cell r="I6869">
            <v>14783</v>
          </cell>
          <cell r="J6869">
            <v>20896.199999999997</v>
          </cell>
        </row>
        <row r="6870">
          <cell r="B6870">
            <v>8882653</v>
          </cell>
          <cell r="C6870">
            <v>888</v>
          </cell>
          <cell r="D6870" t="str">
            <v>Lancashire</v>
          </cell>
          <cell r="E6870">
            <v>2653</v>
          </cell>
          <cell r="F6870" t="str">
            <v>Caton Primary School</v>
          </cell>
          <cell r="G6870" t="str">
            <v>Maintained</v>
          </cell>
          <cell r="H6870" t="str">
            <v>Community school</v>
          </cell>
          <cell r="I6870">
            <v>4280</v>
          </cell>
          <cell r="J6870">
            <v>7335.9</v>
          </cell>
        </row>
        <row r="6871">
          <cell r="B6871">
            <v>8882656</v>
          </cell>
          <cell r="C6871">
            <v>888</v>
          </cell>
          <cell r="D6871" t="str">
            <v>Lancashire</v>
          </cell>
          <cell r="E6871">
            <v>2656</v>
          </cell>
          <cell r="F6871" t="str">
            <v>Holland Moor Primary School</v>
          </cell>
          <cell r="G6871" t="str">
            <v>Maintained</v>
          </cell>
          <cell r="H6871" t="str">
            <v>Community school</v>
          </cell>
          <cell r="I6871">
            <v>36439</v>
          </cell>
          <cell r="J6871">
            <v>55352.7</v>
          </cell>
        </row>
        <row r="6872">
          <cell r="B6872">
            <v>8882679</v>
          </cell>
          <cell r="C6872">
            <v>888</v>
          </cell>
          <cell r="D6872" t="str">
            <v>Lancashire</v>
          </cell>
          <cell r="E6872">
            <v>2679</v>
          </cell>
          <cell r="F6872" t="str">
            <v>Gillibrand Primary School</v>
          </cell>
          <cell r="G6872" t="str">
            <v>Maintained</v>
          </cell>
          <cell r="H6872" t="str">
            <v>Community school</v>
          </cell>
          <cell r="I6872">
            <v>18025</v>
          </cell>
          <cell r="J6872">
            <v>31788.899999999998</v>
          </cell>
        </row>
        <row r="6873">
          <cell r="B6873">
            <v>8882684</v>
          </cell>
          <cell r="C6873">
            <v>888</v>
          </cell>
          <cell r="D6873" t="str">
            <v>Lancashire</v>
          </cell>
          <cell r="E6873">
            <v>2684</v>
          </cell>
          <cell r="F6873" t="str">
            <v>Lancaster Lane Community Primary School</v>
          </cell>
          <cell r="G6873" t="str">
            <v>Maintained</v>
          </cell>
          <cell r="H6873" t="str">
            <v>Community school</v>
          </cell>
          <cell r="I6873">
            <v>16080</v>
          </cell>
          <cell r="J6873">
            <v>26675.999999999996</v>
          </cell>
        </row>
        <row r="6874">
          <cell r="B6874">
            <v>8882687</v>
          </cell>
          <cell r="C6874">
            <v>888</v>
          </cell>
          <cell r="D6874" t="str">
            <v>Lancashire</v>
          </cell>
          <cell r="E6874">
            <v>2687</v>
          </cell>
          <cell r="F6874" t="str">
            <v>Haslingden Broadway Primary School</v>
          </cell>
          <cell r="G6874" t="str">
            <v>Maintained</v>
          </cell>
          <cell r="H6874" t="str">
            <v>Community school</v>
          </cell>
          <cell r="I6874">
            <v>18285</v>
          </cell>
          <cell r="J6874">
            <v>32011.199999999997</v>
          </cell>
        </row>
        <row r="6875">
          <cell r="B6875">
            <v>8882695</v>
          </cell>
          <cell r="C6875">
            <v>888</v>
          </cell>
          <cell r="D6875" t="str">
            <v>Lancashire</v>
          </cell>
          <cell r="E6875">
            <v>2695</v>
          </cell>
          <cell r="F6875" t="str">
            <v>Burscough Village Primary School</v>
          </cell>
          <cell r="G6875" t="str">
            <v>Maintained</v>
          </cell>
          <cell r="H6875" t="str">
            <v>Community school</v>
          </cell>
          <cell r="I6875">
            <v>21138</v>
          </cell>
          <cell r="J6875">
            <v>33789.599999999999</v>
          </cell>
        </row>
        <row r="6876">
          <cell r="B6876">
            <v>8882696</v>
          </cell>
          <cell r="C6876">
            <v>888</v>
          </cell>
          <cell r="D6876" t="str">
            <v>Lancashire</v>
          </cell>
          <cell r="E6876">
            <v>2696</v>
          </cell>
          <cell r="F6876" t="str">
            <v>Cobbs Brow School</v>
          </cell>
          <cell r="G6876" t="str">
            <v>Maintained</v>
          </cell>
          <cell r="H6876" t="str">
            <v>Community school</v>
          </cell>
          <cell r="I6876">
            <v>22045</v>
          </cell>
          <cell r="J6876">
            <v>32900.399999999994</v>
          </cell>
        </row>
        <row r="6877">
          <cell r="B6877">
            <v>8882698</v>
          </cell>
          <cell r="C6877">
            <v>888</v>
          </cell>
          <cell r="D6877" t="str">
            <v>Lancashire</v>
          </cell>
          <cell r="E6877">
            <v>2698</v>
          </cell>
          <cell r="F6877" t="str">
            <v>Adlington Primary School</v>
          </cell>
          <cell r="G6877" t="str">
            <v>Maintained</v>
          </cell>
          <cell r="H6877" t="str">
            <v>Community school</v>
          </cell>
          <cell r="I6877">
            <v>10764</v>
          </cell>
          <cell r="J6877">
            <v>20673.899999999998</v>
          </cell>
        </row>
        <row r="6878">
          <cell r="B6878">
            <v>8882702</v>
          </cell>
          <cell r="C6878">
            <v>888</v>
          </cell>
          <cell r="D6878" t="str">
            <v>Lancashire</v>
          </cell>
          <cell r="E6878">
            <v>2702</v>
          </cell>
          <cell r="F6878" t="str">
            <v>Clayton Brook Primary School</v>
          </cell>
          <cell r="G6878" t="str">
            <v>Maintained</v>
          </cell>
          <cell r="H6878" t="str">
            <v>Community school</v>
          </cell>
          <cell r="I6878">
            <v>6873</v>
          </cell>
          <cell r="J6878">
            <v>15338.699999999999</v>
          </cell>
        </row>
        <row r="6879">
          <cell r="B6879">
            <v>8882703</v>
          </cell>
          <cell r="C6879">
            <v>888</v>
          </cell>
          <cell r="D6879" t="str">
            <v>Lancashire</v>
          </cell>
          <cell r="E6879">
            <v>2703</v>
          </cell>
          <cell r="F6879" t="str">
            <v>Pool House Community Primary School</v>
          </cell>
          <cell r="G6879" t="str">
            <v>Maintained</v>
          </cell>
          <cell r="H6879" t="str">
            <v>Community school</v>
          </cell>
          <cell r="I6879">
            <v>10115</v>
          </cell>
          <cell r="J6879">
            <v>16227.9</v>
          </cell>
        </row>
        <row r="6880">
          <cell r="B6880">
            <v>8882704</v>
          </cell>
          <cell r="C6880">
            <v>888</v>
          </cell>
          <cell r="D6880" t="str">
            <v>Lancashire</v>
          </cell>
          <cell r="E6880">
            <v>2704</v>
          </cell>
          <cell r="F6880" t="str">
            <v>Fishwick Primary School</v>
          </cell>
          <cell r="G6880" t="str">
            <v>Maintained</v>
          </cell>
          <cell r="H6880" t="str">
            <v>Community school</v>
          </cell>
          <cell r="I6880">
            <v>7911</v>
          </cell>
          <cell r="J6880">
            <v>8225.0999999999985</v>
          </cell>
        </row>
        <row r="6881">
          <cell r="B6881">
            <v>8882705</v>
          </cell>
          <cell r="C6881">
            <v>888</v>
          </cell>
          <cell r="D6881" t="str">
            <v>Lancashire</v>
          </cell>
          <cell r="E6881">
            <v>2705</v>
          </cell>
          <cell r="F6881" t="str">
            <v>Crow Orchard Primary School</v>
          </cell>
          <cell r="G6881" t="str">
            <v>Maintained</v>
          </cell>
          <cell r="H6881" t="str">
            <v>Community school</v>
          </cell>
          <cell r="I6881">
            <v>9337</v>
          </cell>
          <cell r="J6881">
            <v>14004.9</v>
          </cell>
        </row>
        <row r="6882">
          <cell r="B6882">
            <v>8882812</v>
          </cell>
          <cell r="C6882">
            <v>888</v>
          </cell>
          <cell r="D6882" t="str">
            <v>Lancashire</v>
          </cell>
          <cell r="E6882">
            <v>2812</v>
          </cell>
          <cell r="F6882" t="str">
            <v>Coates Lane Primary School</v>
          </cell>
          <cell r="G6882" t="str">
            <v>Maintained</v>
          </cell>
          <cell r="H6882" t="str">
            <v>Community school</v>
          </cell>
          <cell r="I6882">
            <v>14913</v>
          </cell>
          <cell r="J6882">
            <v>22896.899999999998</v>
          </cell>
        </row>
        <row r="6883">
          <cell r="B6883">
            <v>8882814</v>
          </cell>
          <cell r="C6883">
            <v>888</v>
          </cell>
          <cell r="D6883" t="str">
            <v>Lancashire</v>
          </cell>
          <cell r="E6883">
            <v>2814</v>
          </cell>
          <cell r="F6883" t="str">
            <v>Moss Side Primary School</v>
          </cell>
          <cell r="G6883" t="str">
            <v>Maintained</v>
          </cell>
          <cell r="H6883" t="str">
            <v>Community school</v>
          </cell>
          <cell r="I6883">
            <v>23601</v>
          </cell>
          <cell r="J6883">
            <v>36457.199999999997</v>
          </cell>
        </row>
        <row r="6884">
          <cell r="B6884">
            <v>8882815</v>
          </cell>
          <cell r="C6884">
            <v>888</v>
          </cell>
          <cell r="D6884" t="str">
            <v>Lancashire</v>
          </cell>
          <cell r="E6884">
            <v>2815</v>
          </cell>
          <cell r="F6884" t="str">
            <v>Penwortham Broad Oak Primary School</v>
          </cell>
          <cell r="G6884" t="str">
            <v>Maintained</v>
          </cell>
          <cell r="H6884" t="str">
            <v>Foundation school</v>
          </cell>
          <cell r="I6884">
            <v>16599</v>
          </cell>
          <cell r="J6884">
            <v>32011.199999999997</v>
          </cell>
        </row>
        <row r="6885">
          <cell r="B6885">
            <v>8882817</v>
          </cell>
          <cell r="C6885">
            <v>888</v>
          </cell>
          <cell r="D6885" t="str">
            <v>Lancashire</v>
          </cell>
          <cell r="E6885">
            <v>2817</v>
          </cell>
          <cell r="F6885" t="str">
            <v>Westwood Primary School</v>
          </cell>
          <cell r="G6885" t="str">
            <v>Maintained</v>
          </cell>
          <cell r="H6885" t="str">
            <v>Community school</v>
          </cell>
          <cell r="I6885">
            <v>14783</v>
          </cell>
          <cell r="J6885">
            <v>25564.499999999996</v>
          </cell>
        </row>
        <row r="6886">
          <cell r="B6886">
            <v>8882818</v>
          </cell>
          <cell r="C6886">
            <v>888</v>
          </cell>
          <cell r="D6886" t="str">
            <v>Lancashire</v>
          </cell>
          <cell r="E6886">
            <v>2818</v>
          </cell>
          <cell r="F6886" t="str">
            <v>Sherwood Primary School</v>
          </cell>
          <cell r="G6886" t="str">
            <v>Maintained</v>
          </cell>
          <cell r="H6886" t="str">
            <v>Community school</v>
          </cell>
          <cell r="I6886">
            <v>44609</v>
          </cell>
          <cell r="J6886">
            <v>75359.7</v>
          </cell>
        </row>
        <row r="6887">
          <cell r="B6887">
            <v>8882820</v>
          </cell>
          <cell r="C6887">
            <v>888</v>
          </cell>
          <cell r="D6887" t="str">
            <v>Lancashire</v>
          </cell>
          <cell r="E6887">
            <v>2820</v>
          </cell>
          <cell r="F6887" t="str">
            <v>Accrington Woodnook Primary School</v>
          </cell>
          <cell r="G6887" t="str">
            <v>Maintained</v>
          </cell>
          <cell r="H6887" t="str">
            <v>Community school</v>
          </cell>
          <cell r="I6887">
            <v>15302</v>
          </cell>
          <cell r="J6887">
            <v>19784.699999999997</v>
          </cell>
        </row>
        <row r="6888">
          <cell r="B6888">
            <v>8882821</v>
          </cell>
          <cell r="C6888">
            <v>888</v>
          </cell>
          <cell r="D6888" t="str">
            <v>Lancashire</v>
          </cell>
          <cell r="E6888">
            <v>2821</v>
          </cell>
          <cell r="F6888" t="str">
            <v>Shakespeare Primary School</v>
          </cell>
          <cell r="G6888" t="str">
            <v>Maintained</v>
          </cell>
          <cell r="H6888" t="str">
            <v>Community school</v>
          </cell>
          <cell r="I6888">
            <v>27492</v>
          </cell>
          <cell r="J6888">
            <v>45571.5</v>
          </cell>
        </row>
        <row r="6889">
          <cell r="B6889">
            <v>8882822</v>
          </cell>
          <cell r="C6889">
            <v>888</v>
          </cell>
          <cell r="D6889" t="str">
            <v>Lancashire</v>
          </cell>
          <cell r="E6889">
            <v>2822</v>
          </cell>
          <cell r="F6889" t="str">
            <v>Fleetwood Chaucer Community Primary School</v>
          </cell>
          <cell r="G6889" t="str">
            <v>Maintained</v>
          </cell>
          <cell r="H6889" t="str">
            <v>Community school</v>
          </cell>
          <cell r="I6889">
            <v>20359</v>
          </cell>
          <cell r="J6889">
            <v>24675.3</v>
          </cell>
        </row>
        <row r="6890">
          <cell r="B6890">
            <v>8892823</v>
          </cell>
          <cell r="C6890">
            <v>889</v>
          </cell>
          <cell r="D6890" t="str">
            <v>Blackburn with Darwen</v>
          </cell>
          <cell r="E6890">
            <v>2823</v>
          </cell>
          <cell r="F6890" t="str">
            <v>Brookhouse Primary School</v>
          </cell>
          <cell r="G6890" t="str">
            <v>Maintained</v>
          </cell>
          <cell r="H6890" t="str">
            <v>Community school</v>
          </cell>
          <cell r="I6890">
            <v>19322</v>
          </cell>
          <cell r="J6890">
            <v>29565.899999999998</v>
          </cell>
        </row>
        <row r="6891">
          <cell r="B6891">
            <v>8882826</v>
          </cell>
          <cell r="C6891">
            <v>888</v>
          </cell>
          <cell r="D6891" t="str">
            <v>Lancashire</v>
          </cell>
          <cell r="E6891">
            <v>2826</v>
          </cell>
          <cell r="F6891" t="str">
            <v>Thornton Cleveleys Manor Beach Primary School</v>
          </cell>
          <cell r="G6891" t="str">
            <v>Maintained</v>
          </cell>
          <cell r="H6891" t="str">
            <v>Community school</v>
          </cell>
          <cell r="I6891">
            <v>12449</v>
          </cell>
          <cell r="J6891">
            <v>18673.199999999997</v>
          </cell>
        </row>
        <row r="6892">
          <cell r="B6892">
            <v>8882827</v>
          </cell>
          <cell r="C6892">
            <v>888</v>
          </cell>
          <cell r="D6892" t="str">
            <v>Lancashire</v>
          </cell>
          <cell r="E6892">
            <v>2827</v>
          </cell>
          <cell r="F6892" t="str">
            <v>Morecambe and Heysham Westgate Primary School</v>
          </cell>
          <cell r="G6892" t="str">
            <v>Maintained</v>
          </cell>
          <cell r="H6892" t="str">
            <v>Community school</v>
          </cell>
          <cell r="I6892">
            <v>53816</v>
          </cell>
          <cell r="J6892">
            <v>77582.7</v>
          </cell>
        </row>
        <row r="6893">
          <cell r="B6893">
            <v>8882830</v>
          </cell>
          <cell r="C6893">
            <v>888</v>
          </cell>
          <cell r="D6893" t="str">
            <v>Lancashire</v>
          </cell>
          <cell r="E6893">
            <v>2830</v>
          </cell>
          <cell r="F6893" t="str">
            <v>Longton Primary School</v>
          </cell>
          <cell r="G6893" t="str">
            <v>Maintained</v>
          </cell>
          <cell r="H6893" t="str">
            <v>Community school</v>
          </cell>
          <cell r="I6893">
            <v>22175</v>
          </cell>
          <cell r="J6893">
            <v>38235.599999999999</v>
          </cell>
        </row>
        <row r="6894">
          <cell r="B6894">
            <v>8882831</v>
          </cell>
          <cell r="C6894">
            <v>888</v>
          </cell>
          <cell r="D6894" t="str">
            <v>Lancashire</v>
          </cell>
          <cell r="E6894">
            <v>2831</v>
          </cell>
          <cell r="F6894" t="str">
            <v>Morecambe and Heysham Grosvenor Park Primary School</v>
          </cell>
          <cell r="G6894" t="str">
            <v>Maintained</v>
          </cell>
          <cell r="H6894" t="str">
            <v>Community school</v>
          </cell>
          <cell r="I6894">
            <v>27751</v>
          </cell>
          <cell r="J6894">
            <v>45793.799999999996</v>
          </cell>
        </row>
        <row r="6895">
          <cell r="B6895">
            <v>8882835</v>
          </cell>
          <cell r="C6895">
            <v>888</v>
          </cell>
          <cell r="D6895" t="str">
            <v>Lancashire</v>
          </cell>
          <cell r="E6895">
            <v>2835</v>
          </cell>
          <cell r="F6895" t="str">
            <v>Duke Street Primary School</v>
          </cell>
          <cell r="G6895" t="str">
            <v>Maintained</v>
          </cell>
          <cell r="H6895" t="str">
            <v>Community school</v>
          </cell>
          <cell r="I6895">
            <v>20100</v>
          </cell>
          <cell r="J6895">
            <v>26675.999999999996</v>
          </cell>
        </row>
        <row r="6896">
          <cell r="B6896">
            <v>8893002</v>
          </cell>
          <cell r="C6896">
            <v>889</v>
          </cell>
          <cell r="D6896" t="str">
            <v>Blackburn with Darwen</v>
          </cell>
          <cell r="E6896">
            <v>3002</v>
          </cell>
          <cell r="F6896" t="str">
            <v>Blackburn St Thomas' Church of England Primary School</v>
          </cell>
          <cell r="G6896" t="str">
            <v>Maintained</v>
          </cell>
          <cell r="H6896" t="str">
            <v>Voluntary controlled school</v>
          </cell>
          <cell r="I6896">
            <v>32419</v>
          </cell>
          <cell r="J6896">
            <v>52907.399999999994</v>
          </cell>
        </row>
        <row r="6897">
          <cell r="B6897">
            <v>8893003</v>
          </cell>
          <cell r="C6897">
            <v>889</v>
          </cell>
          <cell r="D6897" t="str">
            <v>Blackburn with Darwen</v>
          </cell>
          <cell r="E6897">
            <v>3003</v>
          </cell>
          <cell r="F6897" t="str">
            <v>St Michael With St John CofE Primary School</v>
          </cell>
          <cell r="G6897" t="str">
            <v>Maintained</v>
          </cell>
          <cell r="H6897" t="str">
            <v>Voluntary controlled school</v>
          </cell>
          <cell r="I6897">
            <v>25028</v>
          </cell>
          <cell r="J6897">
            <v>43126.2</v>
          </cell>
        </row>
        <row r="6898">
          <cell r="B6898">
            <v>8893005</v>
          </cell>
          <cell r="C6898">
            <v>889</v>
          </cell>
          <cell r="D6898" t="str">
            <v>Blackburn with Darwen</v>
          </cell>
          <cell r="E6898">
            <v>3005</v>
          </cell>
          <cell r="F6898" t="str">
            <v>Holy Trinity VC School</v>
          </cell>
          <cell r="G6898" t="str">
            <v>Maintained</v>
          </cell>
          <cell r="H6898" t="str">
            <v>Voluntary controlled school</v>
          </cell>
          <cell r="I6898">
            <v>7133</v>
          </cell>
          <cell r="J6898">
            <v>9781.1999999999989</v>
          </cell>
        </row>
        <row r="6899">
          <cell r="B6899">
            <v>8883009</v>
          </cell>
          <cell r="C6899">
            <v>888</v>
          </cell>
          <cell r="D6899" t="str">
            <v>Lancashire</v>
          </cell>
          <cell r="E6899">
            <v>3009</v>
          </cell>
          <cell r="F6899" t="str">
            <v>St Stephen's CofE School</v>
          </cell>
          <cell r="G6899" t="str">
            <v>Maintained</v>
          </cell>
          <cell r="H6899" t="str">
            <v>Voluntary controlled school</v>
          </cell>
          <cell r="I6899">
            <v>22694</v>
          </cell>
          <cell r="J6899">
            <v>34901.1</v>
          </cell>
        </row>
        <row r="6900">
          <cell r="B6900">
            <v>8883011</v>
          </cell>
          <cell r="C6900">
            <v>888</v>
          </cell>
          <cell r="D6900" t="str">
            <v>Lancashire</v>
          </cell>
          <cell r="E6900">
            <v>3011</v>
          </cell>
          <cell r="F6900" t="str">
            <v>Barnoldswick Church of England Controlled Primary School</v>
          </cell>
          <cell r="G6900" t="str">
            <v>Maintained</v>
          </cell>
          <cell r="H6900" t="str">
            <v>Voluntary controlled school</v>
          </cell>
          <cell r="I6900">
            <v>34105</v>
          </cell>
          <cell r="J6900">
            <v>47349.899999999994</v>
          </cell>
        </row>
        <row r="6901">
          <cell r="B6901">
            <v>8883016</v>
          </cell>
          <cell r="C6901">
            <v>888</v>
          </cell>
          <cell r="D6901" t="str">
            <v>Lancashire</v>
          </cell>
          <cell r="E6901">
            <v>3016</v>
          </cell>
          <cell r="F6901" t="str">
            <v>Kirkland and Catterall St Helen's Church of England Voluntary Aided Primary School</v>
          </cell>
          <cell r="G6901" t="str">
            <v>Maintained</v>
          </cell>
          <cell r="H6901" t="str">
            <v>Voluntary aided school</v>
          </cell>
          <cell r="I6901">
            <v>13487</v>
          </cell>
          <cell r="J6901">
            <v>25564.499999999996</v>
          </cell>
        </row>
        <row r="6902">
          <cell r="B6902">
            <v>8883017</v>
          </cell>
          <cell r="C6902">
            <v>888</v>
          </cell>
          <cell r="D6902" t="str">
            <v>Lancashire</v>
          </cell>
          <cell r="E6902">
            <v>3017</v>
          </cell>
          <cell r="F6902" t="str">
            <v>Wray with Botton Endowed Primary School</v>
          </cell>
          <cell r="G6902" t="str">
            <v>Maintained</v>
          </cell>
          <cell r="H6902" t="str">
            <v>Voluntary controlled school</v>
          </cell>
          <cell r="I6902">
            <v>6744</v>
          </cell>
          <cell r="J6902">
            <v>10225.799999999999</v>
          </cell>
        </row>
        <row r="6903">
          <cell r="B6903">
            <v>8883018</v>
          </cell>
          <cell r="C6903">
            <v>888</v>
          </cell>
          <cell r="D6903" t="str">
            <v>Lancashire</v>
          </cell>
          <cell r="E6903">
            <v>3018</v>
          </cell>
          <cell r="F6903" t="str">
            <v>Cop Lane Church of England Primary School, Penwortham</v>
          </cell>
          <cell r="G6903" t="str">
            <v>Maintained</v>
          </cell>
          <cell r="H6903" t="str">
            <v>Voluntary aided school</v>
          </cell>
          <cell r="I6903">
            <v>21916</v>
          </cell>
          <cell r="J6903">
            <v>34901.1</v>
          </cell>
        </row>
        <row r="6904">
          <cell r="B6904">
            <v>8883019</v>
          </cell>
          <cell r="C6904">
            <v>888</v>
          </cell>
          <cell r="D6904" t="str">
            <v>Lancashire</v>
          </cell>
          <cell r="E6904">
            <v>3019</v>
          </cell>
          <cell r="F6904" t="str">
            <v>Howick Church Endowed Primary School</v>
          </cell>
          <cell r="G6904" t="str">
            <v>Maintained</v>
          </cell>
          <cell r="H6904" t="str">
            <v>Voluntary controlled school</v>
          </cell>
          <cell r="I6904">
            <v>9596</v>
          </cell>
          <cell r="J6904">
            <v>16005.599999999999</v>
          </cell>
        </row>
        <row r="6905">
          <cell r="B6905">
            <v>8883021</v>
          </cell>
          <cell r="C6905">
            <v>888</v>
          </cell>
          <cell r="D6905" t="str">
            <v>Lancashire</v>
          </cell>
          <cell r="E6905">
            <v>3021</v>
          </cell>
          <cell r="F6905" t="str">
            <v>Padiham Green Church of England Primary School</v>
          </cell>
          <cell r="G6905" t="str">
            <v>Maintained</v>
          </cell>
          <cell r="H6905" t="str">
            <v>Voluntary controlled school</v>
          </cell>
          <cell r="I6905">
            <v>13876</v>
          </cell>
          <cell r="J6905">
            <v>26009.1</v>
          </cell>
        </row>
        <row r="6906">
          <cell r="B6906">
            <v>8883022</v>
          </cell>
          <cell r="C6906">
            <v>888</v>
          </cell>
          <cell r="D6906" t="str">
            <v>Lancashire</v>
          </cell>
          <cell r="E6906">
            <v>3022</v>
          </cell>
          <cell r="F6906" t="str">
            <v>Rawtenstall St Paul's Church of England Primary School</v>
          </cell>
          <cell r="G6906" t="str">
            <v>Maintained</v>
          </cell>
          <cell r="H6906" t="str">
            <v>Voluntary controlled school</v>
          </cell>
          <cell r="I6906">
            <v>26843</v>
          </cell>
          <cell r="J6906">
            <v>46016.1</v>
          </cell>
        </row>
        <row r="6907">
          <cell r="B6907">
            <v>8883023</v>
          </cell>
          <cell r="C6907">
            <v>888</v>
          </cell>
          <cell r="D6907" t="str">
            <v>Lancashire</v>
          </cell>
          <cell r="E6907">
            <v>3023</v>
          </cell>
          <cell r="F6907" t="str">
            <v>St Mary's CofE Primary School Rawtenstall</v>
          </cell>
          <cell r="G6907" t="str">
            <v>Maintained</v>
          </cell>
          <cell r="H6907" t="str">
            <v>Voluntary controlled school</v>
          </cell>
          <cell r="I6907">
            <v>16729</v>
          </cell>
          <cell r="J6907">
            <v>25786.799999999999</v>
          </cell>
        </row>
        <row r="6908">
          <cell r="B6908">
            <v>8883025</v>
          </cell>
          <cell r="C6908">
            <v>888</v>
          </cell>
          <cell r="D6908" t="str">
            <v>Lancashire</v>
          </cell>
          <cell r="E6908">
            <v>3025</v>
          </cell>
          <cell r="F6908" t="str">
            <v>Leyland St Andrew's Church of England Infant School</v>
          </cell>
          <cell r="G6908" t="str">
            <v>Maintained</v>
          </cell>
          <cell r="H6908" t="str">
            <v>Voluntary controlled school</v>
          </cell>
          <cell r="I6908">
            <v>35013</v>
          </cell>
          <cell r="J6908">
            <v>60020.999999999993</v>
          </cell>
        </row>
        <row r="6909">
          <cell r="B6909">
            <v>8883026</v>
          </cell>
          <cell r="C6909">
            <v>888</v>
          </cell>
          <cell r="D6909" t="str">
            <v>Lancashire</v>
          </cell>
          <cell r="E6909">
            <v>3026</v>
          </cell>
          <cell r="F6909" t="str">
            <v>Aughton Christ Church Church of England Voluntary Controlled Primary School</v>
          </cell>
          <cell r="G6909" t="str">
            <v>Maintained</v>
          </cell>
          <cell r="H6909" t="str">
            <v>Voluntary controlled school</v>
          </cell>
          <cell r="I6909">
            <v>18285</v>
          </cell>
          <cell r="J6909">
            <v>29121.3</v>
          </cell>
        </row>
        <row r="6910">
          <cell r="B6910">
            <v>8883029</v>
          </cell>
          <cell r="C6910">
            <v>888</v>
          </cell>
          <cell r="D6910" t="str">
            <v>Lancashire</v>
          </cell>
          <cell r="E6910">
            <v>3029</v>
          </cell>
          <cell r="F6910" t="str">
            <v>Ormskirk Lathom Park Church of England Primary School</v>
          </cell>
          <cell r="G6910" t="str">
            <v>Maintained</v>
          </cell>
          <cell r="H6910" t="str">
            <v>Voluntary controlled school</v>
          </cell>
          <cell r="I6910">
            <v>2594</v>
          </cell>
          <cell r="J6910">
            <v>4446</v>
          </cell>
        </row>
        <row r="6911">
          <cell r="B6911">
            <v>8883031</v>
          </cell>
          <cell r="C6911">
            <v>888</v>
          </cell>
          <cell r="D6911" t="str">
            <v>Lancashire</v>
          </cell>
          <cell r="E6911">
            <v>3031</v>
          </cell>
          <cell r="F6911" t="str">
            <v>Ormskirk Church of England Primary School</v>
          </cell>
          <cell r="G6911" t="str">
            <v>Maintained</v>
          </cell>
          <cell r="H6911" t="str">
            <v>Voluntary controlled school</v>
          </cell>
          <cell r="I6911">
            <v>36569</v>
          </cell>
          <cell r="J6911">
            <v>63577.799999999996</v>
          </cell>
        </row>
        <row r="6912">
          <cell r="B6912">
            <v>8883058</v>
          </cell>
          <cell r="C6912">
            <v>888</v>
          </cell>
          <cell r="D6912" t="str">
            <v>Lancashire</v>
          </cell>
          <cell r="E6912">
            <v>3058</v>
          </cell>
          <cell r="F6912" t="str">
            <v>St Bartholomew's Church of England Primary School</v>
          </cell>
          <cell r="G6912" t="str">
            <v>Maintained</v>
          </cell>
          <cell r="H6912" t="str">
            <v>Voluntary controlled school</v>
          </cell>
          <cell r="I6912">
            <v>11153</v>
          </cell>
          <cell r="J6912">
            <v>18673.199999999997</v>
          </cell>
        </row>
        <row r="6913">
          <cell r="B6913">
            <v>8883075</v>
          </cell>
          <cell r="C6913">
            <v>888</v>
          </cell>
          <cell r="D6913" t="str">
            <v>Lancashire</v>
          </cell>
          <cell r="E6913">
            <v>3075</v>
          </cell>
          <cell r="F6913" t="str">
            <v>Staining Church of England Voluntary Controlled Primary School</v>
          </cell>
          <cell r="G6913" t="str">
            <v>Maintained</v>
          </cell>
          <cell r="H6913" t="str">
            <v>Voluntary controlled school</v>
          </cell>
          <cell r="I6913">
            <v>20619</v>
          </cell>
          <cell r="J6913">
            <v>31566.6</v>
          </cell>
        </row>
        <row r="6914">
          <cell r="B6914">
            <v>8883078</v>
          </cell>
          <cell r="C6914">
            <v>888</v>
          </cell>
          <cell r="D6914" t="str">
            <v>Lancashire</v>
          </cell>
          <cell r="E6914">
            <v>3078</v>
          </cell>
          <cell r="F6914" t="str">
            <v>Burscough Bridge St John's Church of England Primary School</v>
          </cell>
          <cell r="G6914" t="str">
            <v>Maintained</v>
          </cell>
          <cell r="H6914" t="str">
            <v>Voluntary controlled school</v>
          </cell>
          <cell r="I6914">
            <v>12709</v>
          </cell>
          <cell r="J6914">
            <v>21785.399999999998</v>
          </cell>
        </row>
        <row r="6915">
          <cell r="B6915">
            <v>8883080</v>
          </cell>
          <cell r="C6915">
            <v>888</v>
          </cell>
          <cell r="D6915" t="str">
            <v>Lancashire</v>
          </cell>
          <cell r="E6915">
            <v>3080</v>
          </cell>
          <cell r="F6915" t="str">
            <v>Westhead Lathom St James' Church of England Primary School</v>
          </cell>
          <cell r="G6915" t="str">
            <v>Maintained</v>
          </cell>
          <cell r="H6915" t="str">
            <v>Voluntary controlled school</v>
          </cell>
          <cell r="I6915">
            <v>8689</v>
          </cell>
          <cell r="J6915">
            <v>15560.999999999998</v>
          </cell>
        </row>
        <row r="6916">
          <cell r="B6916">
            <v>8883082</v>
          </cell>
          <cell r="C6916">
            <v>888</v>
          </cell>
          <cell r="D6916" t="str">
            <v>Lancashire</v>
          </cell>
          <cell r="E6916">
            <v>3082</v>
          </cell>
          <cell r="F6916" t="str">
            <v>Quernmore Church of England Voluntary Controlled Primary School</v>
          </cell>
          <cell r="G6916" t="str">
            <v>Maintained</v>
          </cell>
          <cell r="H6916" t="str">
            <v>Voluntary controlled school</v>
          </cell>
          <cell r="I6916">
            <v>9467</v>
          </cell>
          <cell r="J6916">
            <v>14004.9</v>
          </cell>
        </row>
        <row r="6917">
          <cell r="B6917">
            <v>8883084</v>
          </cell>
          <cell r="C6917">
            <v>888</v>
          </cell>
          <cell r="D6917" t="str">
            <v>Lancashire</v>
          </cell>
          <cell r="E6917">
            <v>3084</v>
          </cell>
          <cell r="F6917" t="str">
            <v>Tatham Fells Church of England Voluntary Controlled Primary School</v>
          </cell>
          <cell r="G6917" t="str">
            <v>Maintained</v>
          </cell>
          <cell r="H6917" t="str">
            <v>Voluntary controlled school</v>
          </cell>
          <cell r="I6917">
            <v>4928</v>
          </cell>
          <cell r="J6917">
            <v>8002.7999999999993</v>
          </cell>
        </row>
        <row r="6918">
          <cell r="B6918">
            <v>8883085</v>
          </cell>
          <cell r="C6918">
            <v>888</v>
          </cell>
          <cell r="D6918" t="str">
            <v>Lancashire</v>
          </cell>
          <cell r="E6918">
            <v>3085</v>
          </cell>
          <cell r="F6918" t="str">
            <v>Bamber Bridge St Aidan's Church of England Primary School</v>
          </cell>
          <cell r="G6918" t="str">
            <v>Maintained</v>
          </cell>
          <cell r="H6918" t="str">
            <v>Voluntary controlled school</v>
          </cell>
          <cell r="I6918">
            <v>9596</v>
          </cell>
          <cell r="J6918">
            <v>14227.199999999999</v>
          </cell>
        </row>
        <row r="6919">
          <cell r="B6919">
            <v>8883087</v>
          </cell>
          <cell r="C6919">
            <v>888</v>
          </cell>
          <cell r="D6919" t="str">
            <v>Lancashire</v>
          </cell>
          <cell r="E6919">
            <v>3087</v>
          </cell>
          <cell r="F6919" t="str">
            <v>Bickerstaffe Voluntary Controlled Church of England School</v>
          </cell>
          <cell r="G6919" t="str">
            <v>Maintained</v>
          </cell>
          <cell r="H6919" t="str">
            <v>Voluntary controlled school</v>
          </cell>
          <cell r="I6919">
            <v>6225</v>
          </cell>
          <cell r="J6919">
            <v>11559.599999999999</v>
          </cell>
        </row>
        <row r="6920">
          <cell r="B6920">
            <v>8883089</v>
          </cell>
          <cell r="C6920">
            <v>888</v>
          </cell>
          <cell r="D6920" t="str">
            <v>Lancashire</v>
          </cell>
          <cell r="E6920">
            <v>3089</v>
          </cell>
          <cell r="F6920" t="str">
            <v>Penwortham Middleforth Church of England Primary School</v>
          </cell>
          <cell r="G6920" t="str">
            <v>Maintained</v>
          </cell>
          <cell r="H6920" t="str">
            <v>Voluntary controlled school</v>
          </cell>
          <cell r="I6920">
            <v>16469</v>
          </cell>
          <cell r="J6920">
            <v>29343.599999999999</v>
          </cell>
        </row>
        <row r="6921">
          <cell r="B6921">
            <v>8883094</v>
          </cell>
          <cell r="C6921">
            <v>888</v>
          </cell>
          <cell r="D6921" t="str">
            <v>Lancashire</v>
          </cell>
          <cell r="E6921">
            <v>3094</v>
          </cell>
          <cell r="F6921" t="str">
            <v>Roughlee Church of England Primary School</v>
          </cell>
          <cell r="G6921" t="str">
            <v>Maintained</v>
          </cell>
          <cell r="H6921" t="str">
            <v>Voluntary controlled school</v>
          </cell>
          <cell r="I6921">
            <v>4020</v>
          </cell>
          <cell r="J6921">
            <v>7558.2</v>
          </cell>
        </row>
        <row r="6922">
          <cell r="B6922">
            <v>8883098</v>
          </cell>
          <cell r="C6922">
            <v>888</v>
          </cell>
          <cell r="D6922" t="str">
            <v>Lancashire</v>
          </cell>
          <cell r="E6922">
            <v>3098</v>
          </cell>
          <cell r="F6922" t="str">
            <v>Banks St Stephen's CofE School</v>
          </cell>
          <cell r="G6922" t="str">
            <v>Maintained</v>
          </cell>
          <cell r="H6922" t="str">
            <v>Voluntary controlled school</v>
          </cell>
          <cell r="I6922">
            <v>11931</v>
          </cell>
          <cell r="J6922">
            <v>17784</v>
          </cell>
        </row>
        <row r="6923">
          <cell r="B6923">
            <v>8883099</v>
          </cell>
          <cell r="C6923">
            <v>888</v>
          </cell>
          <cell r="D6923" t="str">
            <v>Lancashire</v>
          </cell>
          <cell r="E6923">
            <v>3099</v>
          </cell>
          <cell r="F6923" t="str">
            <v>Edenfield Church of England Primary School</v>
          </cell>
          <cell r="G6923" t="str">
            <v>Maintained</v>
          </cell>
          <cell r="H6923" t="str">
            <v>Voluntary controlled school</v>
          </cell>
          <cell r="I6923">
            <v>18544</v>
          </cell>
          <cell r="J6923">
            <v>30232.799999999999</v>
          </cell>
        </row>
        <row r="6924">
          <cell r="B6924">
            <v>8883105</v>
          </cell>
          <cell r="C6924">
            <v>888</v>
          </cell>
          <cell r="D6924" t="str">
            <v>Lancashire</v>
          </cell>
          <cell r="E6924">
            <v>3105</v>
          </cell>
          <cell r="F6924" t="str">
            <v>St Peter's CofE Primary School</v>
          </cell>
          <cell r="G6924" t="str">
            <v>Maintained</v>
          </cell>
          <cell r="H6924" t="str">
            <v>Voluntary controlled school</v>
          </cell>
          <cell r="I6924">
            <v>7262</v>
          </cell>
          <cell r="J6924">
            <v>9781.1999999999989</v>
          </cell>
        </row>
        <row r="6925">
          <cell r="B6925">
            <v>8883107</v>
          </cell>
          <cell r="C6925">
            <v>888</v>
          </cell>
          <cell r="D6925" t="str">
            <v>Lancashire</v>
          </cell>
          <cell r="E6925">
            <v>3107</v>
          </cell>
          <cell r="F6925" t="str">
            <v>Higham St John's Church of England Primary School</v>
          </cell>
          <cell r="G6925" t="str">
            <v>Maintained</v>
          </cell>
          <cell r="H6925" t="str">
            <v>Voluntary controlled school</v>
          </cell>
          <cell r="I6925">
            <v>13616</v>
          </cell>
          <cell r="J6925">
            <v>24008.399999999998</v>
          </cell>
        </row>
        <row r="6926">
          <cell r="B6926">
            <v>8883108</v>
          </cell>
          <cell r="C6926">
            <v>888</v>
          </cell>
          <cell r="D6926" t="str">
            <v>Lancashire</v>
          </cell>
          <cell r="E6926">
            <v>3108</v>
          </cell>
          <cell r="F6926" t="str">
            <v>Aughton St Michael's Church of England Primary School</v>
          </cell>
          <cell r="G6926" t="str">
            <v>Maintained</v>
          </cell>
          <cell r="H6926" t="str">
            <v>Voluntary controlled school</v>
          </cell>
          <cell r="I6926">
            <v>20878</v>
          </cell>
          <cell r="J6926">
            <v>36012.6</v>
          </cell>
        </row>
        <row r="6927">
          <cell r="B6927">
            <v>8883111</v>
          </cell>
          <cell r="C6927">
            <v>888</v>
          </cell>
          <cell r="D6927" t="str">
            <v>Lancashire</v>
          </cell>
          <cell r="E6927">
            <v>3111</v>
          </cell>
          <cell r="F6927" t="str">
            <v>Read St John's CofE Primary School</v>
          </cell>
          <cell r="G6927" t="str">
            <v>Maintained</v>
          </cell>
          <cell r="H6927" t="str">
            <v>Voluntary controlled school</v>
          </cell>
          <cell r="I6927">
            <v>14913</v>
          </cell>
          <cell r="J6927">
            <v>26009.1</v>
          </cell>
        </row>
        <row r="6928">
          <cell r="B6928">
            <v>8883113</v>
          </cell>
          <cell r="C6928">
            <v>888</v>
          </cell>
          <cell r="D6928" t="str">
            <v>Lancashire</v>
          </cell>
          <cell r="E6928">
            <v>3113</v>
          </cell>
          <cell r="F6928" t="str">
            <v>Rawtenstall Newchurch Church of England Primary School</v>
          </cell>
          <cell r="G6928" t="str">
            <v>Maintained</v>
          </cell>
          <cell r="H6928" t="str">
            <v>Voluntary controlled school</v>
          </cell>
          <cell r="I6928">
            <v>9726</v>
          </cell>
          <cell r="J6928">
            <v>9336.5999999999985</v>
          </cell>
        </row>
        <row r="6929">
          <cell r="B6929">
            <v>8883125</v>
          </cell>
          <cell r="C6929">
            <v>888</v>
          </cell>
          <cell r="D6929" t="str">
            <v>Lancashire</v>
          </cell>
          <cell r="E6929">
            <v>3125</v>
          </cell>
          <cell r="F6929" t="str">
            <v>Thornton Cleveleys Baines Endowed Voluntary Controlled Primary School</v>
          </cell>
          <cell r="G6929" t="str">
            <v>Maintained</v>
          </cell>
          <cell r="H6929" t="str">
            <v>Voluntary controlled school</v>
          </cell>
          <cell r="I6929">
            <v>19322</v>
          </cell>
          <cell r="J6929">
            <v>31344.3</v>
          </cell>
        </row>
        <row r="6930">
          <cell r="B6930">
            <v>8883126</v>
          </cell>
          <cell r="C6930">
            <v>888</v>
          </cell>
          <cell r="D6930" t="str">
            <v>Lancashire</v>
          </cell>
          <cell r="E6930">
            <v>3126</v>
          </cell>
          <cell r="F6930" t="str">
            <v>Carter's Charity Voluntary Controlled Primary School, Preesall</v>
          </cell>
          <cell r="G6930" t="str">
            <v>Maintained</v>
          </cell>
          <cell r="H6930" t="str">
            <v>Voluntary controlled school</v>
          </cell>
          <cell r="I6930">
            <v>16080</v>
          </cell>
          <cell r="J6930">
            <v>24452.999999999996</v>
          </cell>
        </row>
        <row r="6931">
          <cell r="B6931">
            <v>8883127</v>
          </cell>
          <cell r="C6931">
            <v>888</v>
          </cell>
          <cell r="D6931" t="str">
            <v>Lancashire</v>
          </cell>
          <cell r="E6931">
            <v>3127</v>
          </cell>
          <cell r="F6931" t="str">
            <v>Higher Walton Church of England Primary School</v>
          </cell>
          <cell r="G6931" t="str">
            <v>Maintained</v>
          </cell>
          <cell r="H6931" t="str">
            <v>Voluntary controlled school</v>
          </cell>
          <cell r="I6931">
            <v>9596</v>
          </cell>
          <cell r="J6931">
            <v>18228.599999999999</v>
          </cell>
        </row>
        <row r="6932">
          <cell r="B6932">
            <v>8883129</v>
          </cell>
          <cell r="C6932">
            <v>888</v>
          </cell>
          <cell r="D6932" t="str">
            <v>Lancashire</v>
          </cell>
          <cell r="E6932">
            <v>3129</v>
          </cell>
          <cell r="F6932" t="str">
            <v>Brabins Endowed School</v>
          </cell>
          <cell r="G6932" t="str">
            <v>Maintained</v>
          </cell>
          <cell r="H6932" t="str">
            <v>Voluntary controlled school</v>
          </cell>
          <cell r="I6932">
            <v>5836</v>
          </cell>
          <cell r="J6932">
            <v>11559.599999999999</v>
          </cell>
        </row>
        <row r="6933">
          <cell r="B6933">
            <v>8883130</v>
          </cell>
          <cell r="C6933">
            <v>888</v>
          </cell>
          <cell r="D6933" t="str">
            <v>Lancashire</v>
          </cell>
          <cell r="E6933">
            <v>3130</v>
          </cell>
          <cell r="F6933" t="str">
            <v>Rishton Methodist Primary School</v>
          </cell>
          <cell r="G6933" t="str">
            <v>Maintained</v>
          </cell>
          <cell r="H6933" t="str">
            <v>Voluntary controlled school</v>
          </cell>
          <cell r="I6933">
            <v>7651</v>
          </cell>
          <cell r="J6933">
            <v>12004.199999999999</v>
          </cell>
        </row>
        <row r="6934">
          <cell r="B6934">
            <v>8883131</v>
          </cell>
          <cell r="C6934">
            <v>888</v>
          </cell>
          <cell r="D6934" t="str">
            <v>Lancashire</v>
          </cell>
          <cell r="E6934">
            <v>3131</v>
          </cell>
          <cell r="F6934" t="str">
            <v>Barrow Urc Primary School</v>
          </cell>
          <cell r="G6934" t="str">
            <v>Maintained</v>
          </cell>
          <cell r="H6934" t="str">
            <v>Voluntary controlled school</v>
          </cell>
          <cell r="I6934">
            <v>15561</v>
          </cell>
          <cell r="J6934">
            <v>24897.599999999999</v>
          </cell>
        </row>
        <row r="6935">
          <cell r="B6935">
            <v>8883134</v>
          </cell>
          <cell r="C6935">
            <v>888</v>
          </cell>
          <cell r="D6935" t="str">
            <v>Lancashire</v>
          </cell>
          <cell r="E6935">
            <v>3134</v>
          </cell>
          <cell r="F6935" t="str">
            <v>Oswaldtwistle Hippings Methodist Voluntary Controlled Primary School</v>
          </cell>
          <cell r="G6935" t="str">
            <v>Maintained</v>
          </cell>
          <cell r="H6935" t="str">
            <v>Voluntary controlled school</v>
          </cell>
          <cell r="I6935">
            <v>18803</v>
          </cell>
          <cell r="J6935">
            <v>30899.699999999997</v>
          </cell>
        </row>
        <row r="6936">
          <cell r="B6936">
            <v>8883143</v>
          </cell>
          <cell r="C6936">
            <v>888</v>
          </cell>
          <cell r="D6936" t="str">
            <v>Lancashire</v>
          </cell>
          <cell r="E6936">
            <v>3143</v>
          </cell>
          <cell r="F6936" t="str">
            <v>Leyland Methodist Infant School</v>
          </cell>
          <cell r="G6936" t="str">
            <v>Maintained</v>
          </cell>
          <cell r="H6936" t="str">
            <v>Voluntary controlled school</v>
          </cell>
          <cell r="I6936">
            <v>45127</v>
          </cell>
          <cell r="J6936">
            <v>81139.5</v>
          </cell>
        </row>
        <row r="6937">
          <cell r="B6937">
            <v>8883146</v>
          </cell>
          <cell r="C6937">
            <v>888</v>
          </cell>
          <cell r="D6937" t="str">
            <v>Lancashire</v>
          </cell>
          <cell r="E6937">
            <v>3146</v>
          </cell>
          <cell r="F6937" t="str">
            <v>Burscough Bridge Methodist School</v>
          </cell>
          <cell r="G6937" t="str">
            <v>Maintained</v>
          </cell>
          <cell r="H6937" t="str">
            <v>Voluntary controlled school</v>
          </cell>
          <cell r="I6937">
            <v>4409</v>
          </cell>
          <cell r="J6937">
            <v>8669.6999999999989</v>
          </cell>
        </row>
        <row r="6938">
          <cell r="B6938">
            <v>8883147</v>
          </cell>
          <cell r="C6938">
            <v>888</v>
          </cell>
          <cell r="D6938" t="str">
            <v>Lancashire</v>
          </cell>
          <cell r="E6938">
            <v>3147</v>
          </cell>
          <cell r="F6938" t="str">
            <v>Holmeswood Methodist School</v>
          </cell>
          <cell r="G6938" t="str">
            <v>Maintained</v>
          </cell>
          <cell r="H6938" t="str">
            <v>Voluntary controlled school</v>
          </cell>
          <cell r="I6938">
            <v>4020</v>
          </cell>
          <cell r="J6938">
            <v>6224.4</v>
          </cell>
        </row>
        <row r="6939">
          <cell r="B6939">
            <v>8883168</v>
          </cell>
          <cell r="C6939">
            <v>888</v>
          </cell>
          <cell r="D6939" t="str">
            <v>Lancashire</v>
          </cell>
          <cell r="E6939">
            <v>3168</v>
          </cell>
          <cell r="F6939" t="str">
            <v>Warton Archbishop Hutton's VC Primary School</v>
          </cell>
          <cell r="G6939" t="str">
            <v>Maintained</v>
          </cell>
          <cell r="H6939" t="str">
            <v>Voluntary controlled school</v>
          </cell>
          <cell r="I6939">
            <v>6873</v>
          </cell>
          <cell r="J6939">
            <v>10003.5</v>
          </cell>
        </row>
        <row r="6940">
          <cell r="B6940">
            <v>8883169</v>
          </cell>
          <cell r="C6940">
            <v>888</v>
          </cell>
          <cell r="D6940" t="str">
            <v>Lancashire</v>
          </cell>
          <cell r="E6940">
            <v>3169</v>
          </cell>
          <cell r="F6940" t="str">
            <v>Banks Methodist School</v>
          </cell>
          <cell r="G6940" t="str">
            <v>Maintained</v>
          </cell>
          <cell r="H6940" t="str">
            <v>Voluntary controlled school</v>
          </cell>
          <cell r="I6940">
            <v>5836</v>
          </cell>
          <cell r="J6940">
            <v>10225.799999999999</v>
          </cell>
        </row>
        <row r="6941">
          <cell r="B6941">
            <v>8883179</v>
          </cell>
          <cell r="C6941">
            <v>888</v>
          </cell>
          <cell r="D6941" t="str">
            <v>Lancashire</v>
          </cell>
          <cell r="E6941">
            <v>3179</v>
          </cell>
          <cell r="F6941" t="str">
            <v>Trinity Church of England/Methodist School</v>
          </cell>
          <cell r="G6941" t="str">
            <v>Maintained</v>
          </cell>
          <cell r="H6941" t="str">
            <v>Voluntary controlled school</v>
          </cell>
          <cell r="I6941">
            <v>14524</v>
          </cell>
          <cell r="J6941">
            <v>21340.799999999999</v>
          </cell>
        </row>
        <row r="6942">
          <cell r="B6942">
            <v>8883181</v>
          </cell>
          <cell r="C6942">
            <v>888</v>
          </cell>
          <cell r="D6942" t="str">
            <v>Lancashire</v>
          </cell>
          <cell r="E6942">
            <v>3181</v>
          </cell>
          <cell r="F6942" t="str">
            <v>Hapton Church of England/Methodist Primary School</v>
          </cell>
          <cell r="G6942" t="str">
            <v>Maintained</v>
          </cell>
          <cell r="H6942" t="str">
            <v>Voluntary controlled school</v>
          </cell>
          <cell r="I6942">
            <v>11023</v>
          </cell>
          <cell r="J6942">
            <v>18006.3</v>
          </cell>
        </row>
        <row r="6943">
          <cell r="B6943">
            <v>8893183</v>
          </cell>
          <cell r="C6943">
            <v>889</v>
          </cell>
          <cell r="D6943" t="str">
            <v>Blackburn with Darwen</v>
          </cell>
          <cell r="E6943">
            <v>3183</v>
          </cell>
          <cell r="F6943" t="str">
            <v>Turton and Edgworth CofE/Methodist Controlled Primary School</v>
          </cell>
          <cell r="G6943" t="str">
            <v>Maintained</v>
          </cell>
          <cell r="H6943" t="str">
            <v>Voluntary controlled school</v>
          </cell>
          <cell r="I6943">
            <v>20100</v>
          </cell>
          <cell r="J6943">
            <v>32678.1</v>
          </cell>
        </row>
        <row r="6944">
          <cell r="B6944">
            <v>8883185</v>
          </cell>
          <cell r="C6944">
            <v>888</v>
          </cell>
          <cell r="D6944" t="str">
            <v>Lancashire</v>
          </cell>
          <cell r="E6944">
            <v>3185</v>
          </cell>
          <cell r="F6944" t="str">
            <v>Richard Durning's Endowed Primary School</v>
          </cell>
          <cell r="G6944" t="str">
            <v>Maintained</v>
          </cell>
          <cell r="H6944" t="str">
            <v>Voluntary controlled school</v>
          </cell>
          <cell r="I6944">
            <v>8429</v>
          </cell>
          <cell r="J6944">
            <v>15338.699999999999</v>
          </cell>
        </row>
        <row r="6945">
          <cell r="B6945">
            <v>8883191</v>
          </cell>
          <cell r="C6945">
            <v>888</v>
          </cell>
          <cell r="D6945" t="str">
            <v>Lancashire</v>
          </cell>
          <cell r="E6945">
            <v>3191</v>
          </cell>
          <cell r="F6945" t="str">
            <v>Scarisbrick St Mark's Church of England Primary School</v>
          </cell>
          <cell r="G6945" t="str">
            <v>Maintained</v>
          </cell>
          <cell r="H6945" t="str">
            <v>Voluntary controlled school</v>
          </cell>
          <cell r="I6945">
            <v>2983</v>
          </cell>
          <cell r="J6945">
            <v>4890.5999999999995</v>
          </cell>
        </row>
        <row r="6946">
          <cell r="B6946">
            <v>8903192</v>
          </cell>
          <cell r="C6946">
            <v>890</v>
          </cell>
          <cell r="D6946" t="str">
            <v>Blackpool</v>
          </cell>
          <cell r="E6946">
            <v>3192</v>
          </cell>
          <cell r="F6946" t="str">
            <v>Bispham Endowed Church of England Primary School</v>
          </cell>
          <cell r="G6946" t="str">
            <v>Maintained</v>
          </cell>
          <cell r="H6946" t="str">
            <v>Voluntary controlled school</v>
          </cell>
          <cell r="I6946">
            <v>21656</v>
          </cell>
          <cell r="J6946">
            <v>28676.699999999997</v>
          </cell>
        </row>
        <row r="6947">
          <cell r="B6947">
            <v>8883195</v>
          </cell>
          <cell r="C6947">
            <v>888</v>
          </cell>
          <cell r="D6947" t="str">
            <v>Lancashire</v>
          </cell>
          <cell r="E6947">
            <v>3195</v>
          </cell>
          <cell r="F6947" t="str">
            <v>Oswaldtwistle St Andrew's Church of England Primary School</v>
          </cell>
          <cell r="G6947" t="str">
            <v>Maintained</v>
          </cell>
          <cell r="H6947" t="str">
            <v>Voluntary controlled school</v>
          </cell>
          <cell r="I6947">
            <v>17896</v>
          </cell>
          <cell r="J6947">
            <v>29565.899999999998</v>
          </cell>
        </row>
        <row r="6948">
          <cell r="B6948">
            <v>8883196</v>
          </cell>
          <cell r="C6948">
            <v>888</v>
          </cell>
          <cell r="D6948" t="str">
            <v>Lancashire</v>
          </cell>
          <cell r="E6948">
            <v>3196</v>
          </cell>
          <cell r="F6948" t="str">
            <v>Bacup Holy Trinity Stacksteads Church of England Primary School</v>
          </cell>
          <cell r="G6948" t="str">
            <v>Maintained</v>
          </cell>
          <cell r="H6948" t="str">
            <v>Voluntary controlled school</v>
          </cell>
          <cell r="I6948">
            <v>15302</v>
          </cell>
          <cell r="J6948">
            <v>24675.3</v>
          </cell>
        </row>
        <row r="6949">
          <cell r="B6949">
            <v>8883300</v>
          </cell>
          <cell r="C6949">
            <v>888</v>
          </cell>
          <cell r="D6949" t="str">
            <v>Lancashire</v>
          </cell>
          <cell r="E6949">
            <v>3300</v>
          </cell>
          <cell r="F6949" t="str">
            <v>Balderstone St Leonard's Church of England Voluntary Aided Primary School</v>
          </cell>
          <cell r="G6949" t="str">
            <v>Maintained</v>
          </cell>
          <cell r="H6949" t="str">
            <v>Voluntary aided school</v>
          </cell>
          <cell r="I6949">
            <v>11023</v>
          </cell>
          <cell r="J6949">
            <v>19117.8</v>
          </cell>
        </row>
        <row r="6950">
          <cell r="B6950">
            <v>8883301</v>
          </cell>
          <cell r="C6950">
            <v>888</v>
          </cell>
          <cell r="D6950" t="str">
            <v>Lancashire</v>
          </cell>
          <cell r="E6950">
            <v>3301</v>
          </cell>
          <cell r="F6950" t="str">
            <v>Fulwood, St Peter's Church of England Primary School and Nursery</v>
          </cell>
          <cell r="G6950" t="str">
            <v>Maintained</v>
          </cell>
          <cell r="H6950" t="str">
            <v>Voluntary aided school</v>
          </cell>
          <cell r="I6950">
            <v>21397</v>
          </cell>
          <cell r="J6950">
            <v>33789.599999999999</v>
          </cell>
        </row>
        <row r="6951">
          <cell r="B6951">
            <v>8883302</v>
          </cell>
          <cell r="C6951">
            <v>888</v>
          </cell>
          <cell r="D6951" t="str">
            <v>Lancashire</v>
          </cell>
          <cell r="E6951">
            <v>3302</v>
          </cell>
          <cell r="F6951" t="str">
            <v>Langho and Billington St Leonards Church of England Primary School</v>
          </cell>
          <cell r="G6951" t="str">
            <v>Maintained</v>
          </cell>
          <cell r="H6951" t="str">
            <v>Voluntary aided school</v>
          </cell>
          <cell r="I6951">
            <v>30604</v>
          </cell>
          <cell r="J6951">
            <v>45571.5</v>
          </cell>
        </row>
        <row r="6952">
          <cell r="B6952">
            <v>8883303</v>
          </cell>
          <cell r="C6952">
            <v>888</v>
          </cell>
          <cell r="D6952" t="str">
            <v>Lancashire</v>
          </cell>
          <cell r="E6952">
            <v>3303</v>
          </cell>
          <cell r="F6952" t="str">
            <v>Chatburn Church of England Primary School</v>
          </cell>
          <cell r="G6952" t="str">
            <v>Maintained</v>
          </cell>
          <cell r="H6952" t="str">
            <v>Voluntary aided school</v>
          </cell>
          <cell r="I6952">
            <v>11542</v>
          </cell>
          <cell r="J6952">
            <v>23341.5</v>
          </cell>
        </row>
        <row r="6953">
          <cell r="B6953">
            <v>8883304</v>
          </cell>
          <cell r="C6953">
            <v>888</v>
          </cell>
          <cell r="D6953" t="str">
            <v>Lancashire</v>
          </cell>
          <cell r="E6953">
            <v>3304</v>
          </cell>
          <cell r="F6953" t="str">
            <v>St James' Church of England Primary School, Clitheroe</v>
          </cell>
          <cell r="G6953" t="str">
            <v>Maintained</v>
          </cell>
          <cell r="H6953" t="str">
            <v>Voluntary aided school</v>
          </cell>
          <cell r="I6953">
            <v>26584</v>
          </cell>
          <cell r="J6953">
            <v>41792.399999999994</v>
          </cell>
        </row>
        <row r="6954">
          <cell r="B6954">
            <v>8883307</v>
          </cell>
          <cell r="C6954">
            <v>888</v>
          </cell>
          <cell r="D6954" t="str">
            <v>Lancashire</v>
          </cell>
          <cell r="E6954">
            <v>3307</v>
          </cell>
          <cell r="F6954" t="str">
            <v>Great Harwood St Bartholomew's Parish Church of England Voluntary Aided Primary School</v>
          </cell>
          <cell r="G6954" t="str">
            <v>Maintained</v>
          </cell>
          <cell r="H6954" t="str">
            <v>Voluntary aided school</v>
          </cell>
          <cell r="I6954">
            <v>17377</v>
          </cell>
          <cell r="J6954">
            <v>29788.199999999997</v>
          </cell>
        </row>
        <row r="6955">
          <cell r="B6955">
            <v>8883308</v>
          </cell>
          <cell r="C6955">
            <v>888</v>
          </cell>
          <cell r="D6955" t="str">
            <v>Lancashire</v>
          </cell>
          <cell r="E6955">
            <v>3308</v>
          </cell>
          <cell r="F6955" t="str">
            <v>Great Harwood St John's Church of England Primary School</v>
          </cell>
          <cell r="G6955" t="str">
            <v>Maintained</v>
          </cell>
          <cell r="H6955" t="str">
            <v>Voluntary aided school</v>
          </cell>
          <cell r="I6955">
            <v>11542</v>
          </cell>
          <cell r="J6955">
            <v>20007</v>
          </cell>
        </row>
        <row r="6956">
          <cell r="B6956">
            <v>8893311</v>
          </cell>
          <cell r="C6956">
            <v>889</v>
          </cell>
          <cell r="D6956" t="str">
            <v>Blackburn with Darwen</v>
          </cell>
          <cell r="E6956">
            <v>3311</v>
          </cell>
          <cell r="F6956" t="str">
            <v>Livesey Saint Francis' Church of England School</v>
          </cell>
          <cell r="G6956" t="str">
            <v>Maintained</v>
          </cell>
          <cell r="H6956" t="str">
            <v>Voluntary aided school</v>
          </cell>
          <cell r="I6956">
            <v>17636</v>
          </cell>
          <cell r="J6956">
            <v>28676.699999999997</v>
          </cell>
        </row>
        <row r="6957">
          <cell r="B6957">
            <v>8883312</v>
          </cell>
          <cell r="C6957">
            <v>888</v>
          </cell>
          <cell r="D6957" t="str">
            <v>Lancashire</v>
          </cell>
          <cell r="E6957">
            <v>3312</v>
          </cell>
          <cell r="F6957" t="str">
            <v>Mellor St Mary Church of England Primary School</v>
          </cell>
          <cell r="G6957" t="str">
            <v>Maintained</v>
          </cell>
          <cell r="H6957" t="str">
            <v>Voluntary aided school</v>
          </cell>
          <cell r="I6957">
            <v>14135</v>
          </cell>
          <cell r="J6957">
            <v>21785.399999999998</v>
          </cell>
        </row>
        <row r="6958">
          <cell r="B6958">
            <v>8883313</v>
          </cell>
          <cell r="C6958">
            <v>888</v>
          </cell>
          <cell r="D6958" t="str">
            <v>Lancashire</v>
          </cell>
          <cell r="E6958">
            <v>3313</v>
          </cell>
          <cell r="F6958" t="str">
            <v>Padiham St Leonard's Voluntary Aided Church of England Primary School</v>
          </cell>
          <cell r="G6958" t="str">
            <v>Maintained</v>
          </cell>
          <cell r="H6958" t="str">
            <v>Voluntary aided school</v>
          </cell>
          <cell r="I6958">
            <v>20100</v>
          </cell>
          <cell r="J6958">
            <v>32455.8</v>
          </cell>
        </row>
        <row r="6959">
          <cell r="B6959">
            <v>8883316</v>
          </cell>
          <cell r="C6959">
            <v>888</v>
          </cell>
          <cell r="D6959" t="str">
            <v>Lancashire</v>
          </cell>
          <cell r="E6959">
            <v>3316</v>
          </cell>
          <cell r="F6959" t="str">
            <v>Rishton St Peter and St Paul's Church of England Primary School</v>
          </cell>
          <cell r="G6959" t="str">
            <v>Maintained</v>
          </cell>
          <cell r="H6959" t="str">
            <v>Voluntary aided school</v>
          </cell>
          <cell r="I6959">
            <v>13227</v>
          </cell>
          <cell r="J6959">
            <v>19117.8</v>
          </cell>
        </row>
        <row r="6960">
          <cell r="B6960">
            <v>8883319</v>
          </cell>
          <cell r="C6960">
            <v>888</v>
          </cell>
          <cell r="D6960" t="str">
            <v>Lancashire</v>
          </cell>
          <cell r="E6960">
            <v>3319</v>
          </cell>
          <cell r="F6960" t="str">
            <v>Simonstone St Peter's Church of England Primary School</v>
          </cell>
          <cell r="G6960" t="str">
            <v>Maintained</v>
          </cell>
          <cell r="H6960" t="str">
            <v>Voluntary aided school</v>
          </cell>
          <cell r="I6960">
            <v>12320</v>
          </cell>
          <cell r="J6960">
            <v>22007.699999999997</v>
          </cell>
        </row>
        <row r="6961">
          <cell r="B6961">
            <v>8883321</v>
          </cell>
          <cell r="C6961">
            <v>888</v>
          </cell>
          <cell r="D6961" t="str">
            <v>Lancashire</v>
          </cell>
          <cell r="E6961">
            <v>3321</v>
          </cell>
          <cell r="F6961" t="str">
            <v>Whalley Church of England Primary School</v>
          </cell>
          <cell r="G6961" t="str">
            <v>Maintained</v>
          </cell>
          <cell r="H6961" t="str">
            <v>Voluntary aided school</v>
          </cell>
          <cell r="I6961">
            <v>24379</v>
          </cell>
          <cell r="J6961">
            <v>51351.299999999996</v>
          </cell>
        </row>
        <row r="6962">
          <cell r="B6962">
            <v>8883322</v>
          </cell>
          <cell r="C6962">
            <v>888</v>
          </cell>
          <cell r="D6962" t="str">
            <v>Lancashire</v>
          </cell>
          <cell r="E6962">
            <v>3322</v>
          </cell>
          <cell r="F6962" t="str">
            <v>St Joseph's Catholic Primary School, Preston</v>
          </cell>
          <cell r="G6962" t="str">
            <v>Maintained</v>
          </cell>
          <cell r="H6962" t="str">
            <v>Voluntary aided school</v>
          </cell>
          <cell r="I6962">
            <v>20489</v>
          </cell>
          <cell r="J6962">
            <v>35345.699999999997</v>
          </cell>
        </row>
        <row r="6963">
          <cell r="B6963">
            <v>8883323</v>
          </cell>
          <cell r="C6963">
            <v>888</v>
          </cell>
          <cell r="D6963" t="str">
            <v>Lancashire</v>
          </cell>
          <cell r="E6963">
            <v>3323</v>
          </cell>
          <cell r="F6963" t="str">
            <v>Barrowford St Thomas Church of England Primary School</v>
          </cell>
          <cell r="G6963" t="str">
            <v>Maintained</v>
          </cell>
          <cell r="H6963" t="str">
            <v>Voluntary aided school</v>
          </cell>
          <cell r="I6963">
            <v>12968</v>
          </cell>
          <cell r="J6963">
            <v>21340.799999999999</v>
          </cell>
        </row>
        <row r="6964">
          <cell r="B6964">
            <v>8883324</v>
          </cell>
          <cell r="C6964">
            <v>888</v>
          </cell>
          <cell r="D6964" t="str">
            <v>Lancashire</v>
          </cell>
          <cell r="E6964">
            <v>3324</v>
          </cell>
          <cell r="F6964" t="str">
            <v>St John's CofE Primary School, Cliviger</v>
          </cell>
          <cell r="G6964" t="str">
            <v>Maintained</v>
          </cell>
          <cell r="H6964" t="str">
            <v>Voluntary aided school</v>
          </cell>
          <cell r="I6964">
            <v>17636</v>
          </cell>
          <cell r="J6964">
            <v>29121.3</v>
          </cell>
        </row>
        <row r="6965">
          <cell r="B6965">
            <v>8883325</v>
          </cell>
          <cell r="C6965">
            <v>888</v>
          </cell>
          <cell r="D6965" t="str">
            <v>Lancashire</v>
          </cell>
          <cell r="E6965">
            <v>3325</v>
          </cell>
          <cell r="F6965" t="str">
            <v>Colne Christ Church Church of England Voluntary Aided Primary School</v>
          </cell>
          <cell r="G6965" t="str">
            <v>Maintained</v>
          </cell>
          <cell r="H6965" t="str">
            <v>Voluntary aided school</v>
          </cell>
          <cell r="I6965">
            <v>17636</v>
          </cell>
          <cell r="J6965">
            <v>28232.1</v>
          </cell>
        </row>
        <row r="6966">
          <cell r="B6966">
            <v>8883326</v>
          </cell>
          <cell r="C6966">
            <v>888</v>
          </cell>
          <cell r="D6966" t="str">
            <v>Lancashire</v>
          </cell>
          <cell r="E6966">
            <v>3326</v>
          </cell>
          <cell r="F6966" t="str">
            <v>Foulridge Saint Michael and All Angels CofE Voluntary Aided Primary School</v>
          </cell>
          <cell r="G6966" t="str">
            <v>Maintained</v>
          </cell>
          <cell r="H6966" t="str">
            <v>Voluntary aided school</v>
          </cell>
          <cell r="I6966">
            <v>17896</v>
          </cell>
          <cell r="J6966">
            <v>26009.1</v>
          </cell>
        </row>
        <row r="6967">
          <cell r="B6967">
            <v>8883330</v>
          </cell>
          <cell r="C6967">
            <v>888</v>
          </cell>
          <cell r="D6967" t="str">
            <v>Lancashire</v>
          </cell>
          <cell r="E6967">
            <v>3330</v>
          </cell>
          <cell r="F6967" t="str">
            <v>Nelson St Philip's Church of England Primary School</v>
          </cell>
          <cell r="G6967" t="str">
            <v>Maintained</v>
          </cell>
          <cell r="H6967" t="str">
            <v>Voluntary aided school</v>
          </cell>
          <cell r="I6967">
            <v>12449</v>
          </cell>
          <cell r="J6967">
            <v>20896.199999999997</v>
          </cell>
        </row>
        <row r="6968">
          <cell r="B6968">
            <v>8883331</v>
          </cell>
          <cell r="C6968">
            <v>888</v>
          </cell>
          <cell r="D6968" t="str">
            <v>Lancashire</v>
          </cell>
          <cell r="E6968">
            <v>3331</v>
          </cell>
          <cell r="F6968" t="str">
            <v>Nelson St Paul's Church of England Primary School</v>
          </cell>
          <cell r="G6968" t="str">
            <v>Maintained</v>
          </cell>
          <cell r="H6968" t="str">
            <v>Voluntary aided school</v>
          </cell>
          <cell r="I6968">
            <v>37477</v>
          </cell>
          <cell r="J6968">
            <v>63133.2</v>
          </cell>
        </row>
        <row r="6969">
          <cell r="B6969">
            <v>8893333</v>
          </cell>
          <cell r="C6969">
            <v>889</v>
          </cell>
          <cell r="D6969" t="str">
            <v>Blackburn with Darwen</v>
          </cell>
          <cell r="E6969">
            <v>3333</v>
          </cell>
          <cell r="F6969" t="str">
            <v>St Stephen's Church of England Primary School</v>
          </cell>
          <cell r="G6969" t="str">
            <v>Maintained</v>
          </cell>
          <cell r="H6969" t="str">
            <v>Voluntary aided school</v>
          </cell>
          <cell r="I6969">
            <v>31901</v>
          </cell>
          <cell r="J6969">
            <v>52240.499999999993</v>
          </cell>
        </row>
        <row r="6970">
          <cell r="B6970">
            <v>8883334</v>
          </cell>
          <cell r="C6970">
            <v>888</v>
          </cell>
          <cell r="D6970" t="str">
            <v>Lancashire</v>
          </cell>
          <cell r="E6970">
            <v>3334</v>
          </cell>
          <cell r="F6970" t="str">
            <v>Baxenden St John's Church of England Primary School</v>
          </cell>
          <cell r="G6970" t="str">
            <v>Maintained</v>
          </cell>
          <cell r="H6970" t="str">
            <v>Voluntary aided school</v>
          </cell>
          <cell r="I6970">
            <v>20878</v>
          </cell>
          <cell r="J6970">
            <v>34678.799999999996</v>
          </cell>
        </row>
        <row r="6971">
          <cell r="B6971">
            <v>8883336</v>
          </cell>
          <cell r="C6971">
            <v>888</v>
          </cell>
          <cell r="D6971" t="str">
            <v>Lancashire</v>
          </cell>
          <cell r="E6971">
            <v>3336</v>
          </cell>
          <cell r="F6971" t="str">
            <v>Accrington Benjamin Hargreaves Voluntary Aided Church of England Primary School</v>
          </cell>
          <cell r="G6971" t="str">
            <v>Maintained</v>
          </cell>
          <cell r="H6971" t="str">
            <v>Voluntary aided school</v>
          </cell>
          <cell r="I6971">
            <v>13616</v>
          </cell>
          <cell r="J6971">
            <v>21118.5</v>
          </cell>
        </row>
        <row r="6972">
          <cell r="B6972">
            <v>8883337</v>
          </cell>
          <cell r="C6972">
            <v>888</v>
          </cell>
          <cell r="D6972" t="str">
            <v>Lancashire</v>
          </cell>
          <cell r="E6972">
            <v>3337</v>
          </cell>
          <cell r="F6972" t="str">
            <v>Green Haworth Church of England Primary School</v>
          </cell>
          <cell r="G6972" t="str">
            <v>Maintained</v>
          </cell>
          <cell r="H6972" t="str">
            <v>Voluntary aided school</v>
          </cell>
          <cell r="I6972">
            <v>6225</v>
          </cell>
          <cell r="J6972">
            <v>7558.2</v>
          </cell>
        </row>
        <row r="6973">
          <cell r="B6973">
            <v>8883339</v>
          </cell>
          <cell r="C6973">
            <v>888</v>
          </cell>
          <cell r="D6973" t="str">
            <v>Lancashire</v>
          </cell>
          <cell r="E6973">
            <v>3339</v>
          </cell>
          <cell r="F6973" t="str">
            <v>St Mary and St Andrew's Catholic Primary School, Barton Newsham</v>
          </cell>
          <cell r="G6973" t="str">
            <v>Maintained</v>
          </cell>
          <cell r="H6973" t="str">
            <v>Voluntary aided school</v>
          </cell>
          <cell r="I6973">
            <v>9596</v>
          </cell>
          <cell r="J6973">
            <v>16227.9</v>
          </cell>
        </row>
        <row r="6974">
          <cell r="B6974">
            <v>8883340</v>
          </cell>
          <cell r="C6974">
            <v>888</v>
          </cell>
          <cell r="D6974" t="str">
            <v>Lancashire</v>
          </cell>
          <cell r="E6974">
            <v>3340</v>
          </cell>
          <cell r="F6974" t="str">
            <v>Accrington St John with St Augustine Church of England Primary School</v>
          </cell>
          <cell r="G6974" t="str">
            <v>Maintained</v>
          </cell>
          <cell r="H6974" t="str">
            <v>Voluntary aided school</v>
          </cell>
          <cell r="I6974">
            <v>11023</v>
          </cell>
          <cell r="J6974">
            <v>19562.399999999998</v>
          </cell>
        </row>
        <row r="6975">
          <cell r="B6975">
            <v>8883342</v>
          </cell>
          <cell r="C6975">
            <v>888</v>
          </cell>
          <cell r="D6975" t="str">
            <v>Lancashire</v>
          </cell>
          <cell r="E6975">
            <v>3342</v>
          </cell>
          <cell r="F6975" t="str">
            <v>Accrington St Mary Magdalen's Church of England Primary School</v>
          </cell>
          <cell r="G6975" t="str">
            <v>Maintained</v>
          </cell>
          <cell r="H6975" t="str">
            <v>Voluntary aided school</v>
          </cell>
          <cell r="I6975">
            <v>9856</v>
          </cell>
          <cell r="J6975">
            <v>16227.9</v>
          </cell>
        </row>
        <row r="6976">
          <cell r="B6976">
            <v>8883347</v>
          </cell>
          <cell r="C6976">
            <v>888</v>
          </cell>
          <cell r="D6976" t="str">
            <v>Lancashire</v>
          </cell>
          <cell r="E6976">
            <v>3347</v>
          </cell>
          <cell r="F6976" t="str">
            <v>St Nicholas Church of England Primary School</v>
          </cell>
          <cell r="G6976" t="str">
            <v>Maintained</v>
          </cell>
          <cell r="H6976" t="str">
            <v>Voluntary aided school</v>
          </cell>
          <cell r="I6976">
            <v>11412</v>
          </cell>
          <cell r="J6976">
            <v>18450.899999999998</v>
          </cell>
        </row>
        <row r="6977">
          <cell r="B6977">
            <v>8883352</v>
          </cell>
          <cell r="C6977">
            <v>888</v>
          </cell>
          <cell r="D6977" t="str">
            <v>Lancashire</v>
          </cell>
          <cell r="E6977">
            <v>3352</v>
          </cell>
          <cell r="F6977" t="str">
            <v>St Bernard's Catholic Primary School, Preston</v>
          </cell>
          <cell r="G6977" t="str">
            <v>Maintained</v>
          </cell>
          <cell r="H6977" t="str">
            <v>Voluntary aided school</v>
          </cell>
          <cell r="I6977">
            <v>18544</v>
          </cell>
          <cell r="J6977">
            <v>31566.6</v>
          </cell>
        </row>
        <row r="6978">
          <cell r="B6978">
            <v>8883353</v>
          </cell>
          <cell r="C6978">
            <v>888</v>
          </cell>
          <cell r="D6978" t="str">
            <v>Lancashire</v>
          </cell>
          <cell r="E6978">
            <v>3353</v>
          </cell>
          <cell r="F6978" t="str">
            <v>Knuzden St Oswald's CofE Voluntary Aided Primary School</v>
          </cell>
          <cell r="G6978" t="str">
            <v>Maintained</v>
          </cell>
          <cell r="H6978" t="str">
            <v>Voluntary aided school</v>
          </cell>
          <cell r="I6978">
            <v>17377</v>
          </cell>
          <cell r="J6978">
            <v>27342.899999999998</v>
          </cell>
        </row>
        <row r="6979">
          <cell r="B6979">
            <v>8883355</v>
          </cell>
          <cell r="C6979">
            <v>888</v>
          </cell>
          <cell r="D6979" t="str">
            <v>Lancashire</v>
          </cell>
          <cell r="E6979">
            <v>3355</v>
          </cell>
          <cell r="F6979" t="str">
            <v>Oswaldtwistle St Paul's Church of England Primary School</v>
          </cell>
          <cell r="G6979" t="str">
            <v>Maintained</v>
          </cell>
          <cell r="H6979" t="str">
            <v>Voluntary aided school</v>
          </cell>
          <cell r="I6979">
            <v>6614</v>
          </cell>
          <cell r="J6979">
            <v>7113.5999999999995</v>
          </cell>
        </row>
        <row r="6980">
          <cell r="B6980">
            <v>8883357</v>
          </cell>
          <cell r="C6980">
            <v>888</v>
          </cell>
          <cell r="D6980" t="str">
            <v>Lancashire</v>
          </cell>
          <cell r="E6980">
            <v>3357</v>
          </cell>
          <cell r="F6980" t="str">
            <v>Haslingden St James Church of England Primary School</v>
          </cell>
          <cell r="G6980" t="str">
            <v>Maintained</v>
          </cell>
          <cell r="H6980" t="str">
            <v>Voluntary aided school</v>
          </cell>
          <cell r="I6980">
            <v>11023</v>
          </cell>
          <cell r="J6980">
            <v>19562.399999999998</v>
          </cell>
        </row>
        <row r="6981">
          <cell r="B6981">
            <v>8883359</v>
          </cell>
          <cell r="C6981">
            <v>888</v>
          </cell>
          <cell r="D6981" t="str">
            <v>Lancashire</v>
          </cell>
          <cell r="E6981">
            <v>3359</v>
          </cell>
          <cell r="F6981" t="str">
            <v>St John's Stonefold CofE Primary School</v>
          </cell>
          <cell r="G6981" t="str">
            <v>Maintained</v>
          </cell>
          <cell r="H6981" t="str">
            <v>Voluntary aided school</v>
          </cell>
          <cell r="I6981">
            <v>11023</v>
          </cell>
          <cell r="J6981">
            <v>13782.599999999999</v>
          </cell>
        </row>
        <row r="6982">
          <cell r="B6982">
            <v>8883366</v>
          </cell>
          <cell r="C6982">
            <v>888</v>
          </cell>
          <cell r="D6982" t="str">
            <v>Lancashire</v>
          </cell>
          <cell r="E6982">
            <v>3366</v>
          </cell>
          <cell r="F6982" t="str">
            <v>St Anne's Church of England Primary School</v>
          </cell>
          <cell r="G6982" t="str">
            <v>Maintained</v>
          </cell>
          <cell r="H6982" t="str">
            <v>Voluntary aided school</v>
          </cell>
          <cell r="I6982">
            <v>8559</v>
          </cell>
          <cell r="J6982">
            <v>14004.9</v>
          </cell>
        </row>
        <row r="6983">
          <cell r="B6983">
            <v>8893373</v>
          </cell>
          <cell r="C6983">
            <v>889</v>
          </cell>
          <cell r="D6983" t="str">
            <v>Blackburn with Darwen</v>
          </cell>
          <cell r="E6983">
            <v>3373</v>
          </cell>
          <cell r="F6983" t="str">
            <v>Hoddlesden St Paul's Church of England Primary School</v>
          </cell>
          <cell r="G6983" t="str">
            <v>Maintained</v>
          </cell>
          <cell r="H6983" t="str">
            <v>Voluntary aided school</v>
          </cell>
          <cell r="I6983">
            <v>21527</v>
          </cell>
          <cell r="J6983">
            <v>36012.6</v>
          </cell>
        </row>
        <row r="6984">
          <cell r="B6984">
            <v>8893378</v>
          </cell>
          <cell r="C6984">
            <v>889</v>
          </cell>
          <cell r="D6984" t="str">
            <v>Blackburn with Darwen</v>
          </cell>
          <cell r="E6984">
            <v>3378</v>
          </cell>
          <cell r="F6984" t="str">
            <v>Darwen St Peter's Church of England Primary School</v>
          </cell>
          <cell r="G6984" t="str">
            <v>Maintained</v>
          </cell>
          <cell r="H6984" t="str">
            <v>Voluntary aided school</v>
          </cell>
          <cell r="I6984">
            <v>22434</v>
          </cell>
          <cell r="J6984">
            <v>29343.599999999999</v>
          </cell>
        </row>
        <row r="6985">
          <cell r="B6985">
            <v>8893380</v>
          </cell>
          <cell r="C6985">
            <v>889</v>
          </cell>
          <cell r="D6985" t="str">
            <v>Blackburn with Darwen</v>
          </cell>
          <cell r="E6985">
            <v>3380</v>
          </cell>
          <cell r="F6985" t="str">
            <v>St Stephen's Tockholes CofE Primary School</v>
          </cell>
          <cell r="G6985" t="str">
            <v>Maintained</v>
          </cell>
          <cell r="H6985" t="str">
            <v>Voluntary aided school</v>
          </cell>
          <cell r="I6985">
            <v>5577</v>
          </cell>
          <cell r="J6985">
            <v>9781.1999999999989</v>
          </cell>
        </row>
        <row r="6986">
          <cell r="B6986">
            <v>8883386</v>
          </cell>
          <cell r="C6986">
            <v>888</v>
          </cell>
          <cell r="D6986" t="str">
            <v>Lancashire</v>
          </cell>
          <cell r="E6986">
            <v>3386</v>
          </cell>
          <cell r="F6986" t="str">
            <v>Bretherton Endowed Church of England Voluntary Aided Primary School</v>
          </cell>
          <cell r="G6986" t="str">
            <v>Maintained</v>
          </cell>
          <cell r="H6986" t="str">
            <v>Voluntary aided school</v>
          </cell>
          <cell r="I6986">
            <v>10634</v>
          </cell>
          <cell r="J6986">
            <v>18895.5</v>
          </cell>
        </row>
        <row r="6987">
          <cell r="B6987">
            <v>8883387</v>
          </cell>
          <cell r="C6987">
            <v>888</v>
          </cell>
          <cell r="D6987" t="str">
            <v>Lancashire</v>
          </cell>
          <cell r="E6987">
            <v>3387</v>
          </cell>
          <cell r="F6987" t="str">
            <v>Brindle St James' Church of England Voluntary Aided Primary School</v>
          </cell>
          <cell r="G6987" t="str">
            <v>Maintained</v>
          </cell>
          <cell r="H6987" t="str">
            <v>Voluntary aided school</v>
          </cell>
          <cell r="I6987">
            <v>7003</v>
          </cell>
          <cell r="J6987">
            <v>11115</v>
          </cell>
        </row>
        <row r="6988">
          <cell r="B6988">
            <v>8883388</v>
          </cell>
          <cell r="C6988">
            <v>888</v>
          </cell>
          <cell r="D6988" t="str">
            <v>Lancashire</v>
          </cell>
          <cell r="E6988">
            <v>3388</v>
          </cell>
          <cell r="F6988" t="str">
            <v>Christ Church Charnock Richard CofE Primary School</v>
          </cell>
          <cell r="G6988" t="str">
            <v>Maintained</v>
          </cell>
          <cell r="H6988" t="str">
            <v>Voluntary aided school</v>
          </cell>
          <cell r="I6988">
            <v>18933</v>
          </cell>
          <cell r="J6988">
            <v>32678.1</v>
          </cell>
        </row>
        <row r="6989">
          <cell r="B6989">
            <v>8883389</v>
          </cell>
          <cell r="C6989">
            <v>888</v>
          </cell>
          <cell r="D6989" t="str">
            <v>Lancashire</v>
          </cell>
          <cell r="E6989">
            <v>3389</v>
          </cell>
          <cell r="F6989" t="str">
            <v>Chorley All Saints Church of England Primary School and Nursery Unit</v>
          </cell>
          <cell r="G6989" t="str">
            <v>Maintained</v>
          </cell>
          <cell r="H6989" t="str">
            <v>Voluntary aided school</v>
          </cell>
          <cell r="I6989">
            <v>12190</v>
          </cell>
          <cell r="J6989">
            <v>15783.3</v>
          </cell>
        </row>
        <row r="6990">
          <cell r="B6990">
            <v>8883390</v>
          </cell>
          <cell r="C6990">
            <v>888</v>
          </cell>
          <cell r="D6990" t="str">
            <v>Lancashire</v>
          </cell>
          <cell r="E6990">
            <v>3390</v>
          </cell>
          <cell r="F6990" t="str">
            <v>Chorley, the Parish of St Laurence Church of England Primary School</v>
          </cell>
          <cell r="G6990" t="str">
            <v>Maintained</v>
          </cell>
          <cell r="H6990" t="str">
            <v>Voluntary aided school</v>
          </cell>
          <cell r="I6990">
            <v>18285</v>
          </cell>
          <cell r="J6990">
            <v>31344.3</v>
          </cell>
        </row>
        <row r="6991">
          <cell r="B6991">
            <v>8883393</v>
          </cell>
          <cell r="C6991">
            <v>888</v>
          </cell>
          <cell r="D6991" t="str">
            <v>Lancashire</v>
          </cell>
          <cell r="E6991">
            <v>3393</v>
          </cell>
          <cell r="F6991" t="str">
            <v>St George's Church of England Primary School, Chorley</v>
          </cell>
          <cell r="G6991" t="str">
            <v>Maintained</v>
          </cell>
          <cell r="H6991" t="str">
            <v>Voluntary aided school</v>
          </cell>
          <cell r="I6991">
            <v>31901</v>
          </cell>
          <cell r="J6991">
            <v>55574.999999999993</v>
          </cell>
        </row>
        <row r="6992">
          <cell r="B6992">
            <v>8883397</v>
          </cell>
          <cell r="C6992">
            <v>888</v>
          </cell>
          <cell r="D6992" t="str">
            <v>Lancashire</v>
          </cell>
          <cell r="E6992">
            <v>3397</v>
          </cell>
          <cell r="F6992" t="str">
            <v>Chorley St James' Church of England Primary School</v>
          </cell>
          <cell r="G6992" t="str">
            <v>Maintained</v>
          </cell>
          <cell r="H6992" t="str">
            <v>Voluntary aided school</v>
          </cell>
          <cell r="I6992">
            <v>16210</v>
          </cell>
          <cell r="J6992">
            <v>25786.799999999999</v>
          </cell>
        </row>
        <row r="6993">
          <cell r="B6993">
            <v>8883401</v>
          </cell>
          <cell r="C6993">
            <v>888</v>
          </cell>
          <cell r="D6993" t="str">
            <v>Lancashire</v>
          </cell>
          <cell r="E6993">
            <v>3401</v>
          </cell>
          <cell r="F6993" t="str">
            <v>Clayton-le-Woods Church of England Primary School</v>
          </cell>
          <cell r="G6993" t="str">
            <v>Maintained</v>
          </cell>
          <cell r="H6993" t="str">
            <v>Voluntary aided school</v>
          </cell>
          <cell r="I6993">
            <v>14394</v>
          </cell>
          <cell r="J6993">
            <v>22007.699999999997</v>
          </cell>
        </row>
        <row r="6994">
          <cell r="B6994">
            <v>8883402</v>
          </cell>
          <cell r="C6994">
            <v>888</v>
          </cell>
          <cell r="D6994" t="str">
            <v>Lancashire</v>
          </cell>
          <cell r="E6994">
            <v>3402</v>
          </cell>
          <cell r="F6994" t="str">
            <v>Coppull St John's Church of England Voluntary Aided Primary School</v>
          </cell>
          <cell r="G6994" t="str">
            <v>Maintained</v>
          </cell>
          <cell r="H6994" t="str">
            <v>Voluntary aided school</v>
          </cell>
          <cell r="I6994">
            <v>9985</v>
          </cell>
          <cell r="J6994">
            <v>14227.199999999999</v>
          </cell>
        </row>
        <row r="6995">
          <cell r="B6995">
            <v>8883403</v>
          </cell>
          <cell r="C6995">
            <v>888</v>
          </cell>
          <cell r="D6995" t="str">
            <v>Lancashire</v>
          </cell>
          <cell r="E6995">
            <v>3403</v>
          </cell>
          <cell r="F6995" t="str">
            <v>Coppull Parish Church of England Primary School</v>
          </cell>
          <cell r="G6995" t="str">
            <v>Maintained</v>
          </cell>
          <cell r="H6995" t="str">
            <v>Voluntary aided school</v>
          </cell>
          <cell r="I6995">
            <v>19581</v>
          </cell>
          <cell r="J6995">
            <v>30899.699999999997</v>
          </cell>
        </row>
        <row r="6996">
          <cell r="B6996">
            <v>8883406</v>
          </cell>
          <cell r="C6996">
            <v>888</v>
          </cell>
          <cell r="D6996" t="str">
            <v>Lancashire</v>
          </cell>
          <cell r="E6996">
            <v>3406</v>
          </cell>
          <cell r="F6996" t="str">
            <v>Eccleston St Mary's Church of England Primary School</v>
          </cell>
          <cell r="G6996" t="str">
            <v>Maintained</v>
          </cell>
          <cell r="H6996" t="str">
            <v>Voluntary aided school</v>
          </cell>
          <cell r="I6996">
            <v>18674</v>
          </cell>
          <cell r="J6996">
            <v>27120.6</v>
          </cell>
        </row>
        <row r="6997">
          <cell r="B6997">
            <v>8883407</v>
          </cell>
          <cell r="C6997">
            <v>888</v>
          </cell>
          <cell r="D6997" t="str">
            <v>Lancashire</v>
          </cell>
          <cell r="E6997">
            <v>3407</v>
          </cell>
          <cell r="F6997" t="str">
            <v>Euxton Church of England Voluntary Aided Primary School</v>
          </cell>
          <cell r="G6997" t="str">
            <v>Maintained</v>
          </cell>
          <cell r="H6997" t="str">
            <v>Voluntary aided school</v>
          </cell>
          <cell r="I6997">
            <v>22175</v>
          </cell>
          <cell r="J6997">
            <v>38680.199999999997</v>
          </cell>
        </row>
        <row r="6998">
          <cell r="B6998">
            <v>8883408</v>
          </cell>
          <cell r="C6998">
            <v>888</v>
          </cell>
          <cell r="D6998" t="str">
            <v>Lancashire</v>
          </cell>
          <cell r="E6998">
            <v>3408</v>
          </cell>
          <cell r="F6998" t="str">
            <v>Slaidburn Brennands Endowed Primary School</v>
          </cell>
          <cell r="G6998" t="str">
            <v>Maintained</v>
          </cell>
          <cell r="H6998" t="str">
            <v>Voluntary aided school</v>
          </cell>
          <cell r="I6998">
            <v>3113</v>
          </cell>
          <cell r="J6998">
            <v>6002.0999999999995</v>
          </cell>
        </row>
        <row r="6999">
          <cell r="B6999">
            <v>8883409</v>
          </cell>
          <cell r="C6999">
            <v>888</v>
          </cell>
          <cell r="D6999" t="str">
            <v>Lancashire</v>
          </cell>
          <cell r="E6999">
            <v>3409</v>
          </cell>
          <cell r="F6999" t="str">
            <v>Heskin Pemberton's Church of England Primary School</v>
          </cell>
          <cell r="G6999" t="str">
            <v>Maintained</v>
          </cell>
          <cell r="H6999" t="str">
            <v>Voluntary aided school</v>
          </cell>
          <cell r="I6999">
            <v>10245</v>
          </cell>
          <cell r="J6999">
            <v>16672.5</v>
          </cell>
        </row>
        <row r="7000">
          <cell r="B7000">
            <v>8883411</v>
          </cell>
          <cell r="C7000">
            <v>888</v>
          </cell>
          <cell r="D7000" t="str">
            <v>Lancashire</v>
          </cell>
          <cell r="E7000">
            <v>3411</v>
          </cell>
          <cell r="F7000" t="str">
            <v>Leyland St James Church of England Primary School</v>
          </cell>
          <cell r="G7000" t="str">
            <v>Maintained</v>
          </cell>
          <cell r="H7000" t="str">
            <v>Voluntary aided school</v>
          </cell>
          <cell r="I7000">
            <v>17766</v>
          </cell>
          <cell r="J7000">
            <v>28232.1</v>
          </cell>
        </row>
        <row r="7001">
          <cell r="B7001">
            <v>8883412</v>
          </cell>
          <cell r="C7001">
            <v>888</v>
          </cell>
          <cell r="D7001" t="str">
            <v>Lancashire</v>
          </cell>
          <cell r="E7001">
            <v>3412</v>
          </cell>
          <cell r="F7001" t="str">
            <v>Mawdesley St Peter's Church of England Primary School</v>
          </cell>
          <cell r="G7001" t="str">
            <v>Maintained</v>
          </cell>
          <cell r="H7001" t="str">
            <v>Voluntary aided school</v>
          </cell>
          <cell r="I7001">
            <v>8559</v>
          </cell>
          <cell r="J7001">
            <v>11781.9</v>
          </cell>
        </row>
        <row r="7002">
          <cell r="B7002">
            <v>8883414</v>
          </cell>
          <cell r="C7002">
            <v>888</v>
          </cell>
          <cell r="D7002" t="str">
            <v>Lancashire</v>
          </cell>
          <cell r="E7002">
            <v>3414</v>
          </cell>
          <cell r="F7002" t="str">
            <v>Whittle-le-Woods Church of England Primary School</v>
          </cell>
          <cell r="G7002" t="str">
            <v>Maintained</v>
          </cell>
          <cell r="H7002" t="str">
            <v>Voluntary aided school</v>
          </cell>
          <cell r="I7002">
            <v>25157</v>
          </cell>
          <cell r="J7002">
            <v>43126.2</v>
          </cell>
        </row>
        <row r="7003">
          <cell r="B7003">
            <v>8883419</v>
          </cell>
          <cell r="C7003">
            <v>888</v>
          </cell>
          <cell r="D7003" t="str">
            <v>Lancashire</v>
          </cell>
          <cell r="E7003">
            <v>3419</v>
          </cell>
          <cell r="F7003" t="str">
            <v>Downholland-Haskayne Voluntary Aided Church of England Primary School</v>
          </cell>
          <cell r="G7003" t="str">
            <v>Maintained</v>
          </cell>
          <cell r="H7003" t="str">
            <v>Voluntary aided school</v>
          </cell>
          <cell r="I7003">
            <v>2335</v>
          </cell>
          <cell r="J7003">
            <v>4890.5999999999995</v>
          </cell>
        </row>
        <row r="7004">
          <cell r="B7004">
            <v>8883420</v>
          </cell>
          <cell r="C7004">
            <v>888</v>
          </cell>
          <cell r="D7004" t="str">
            <v>Lancashire</v>
          </cell>
          <cell r="E7004">
            <v>3420</v>
          </cell>
          <cell r="F7004" t="str">
            <v>Halsall St Cuthbert's Church of England Primary School</v>
          </cell>
          <cell r="G7004" t="str">
            <v>Maintained</v>
          </cell>
          <cell r="H7004" t="str">
            <v>Voluntary aided school</v>
          </cell>
          <cell r="I7004">
            <v>14783</v>
          </cell>
          <cell r="J7004">
            <v>21563.1</v>
          </cell>
        </row>
        <row r="7005">
          <cell r="B7005">
            <v>8883424</v>
          </cell>
          <cell r="C7005">
            <v>888</v>
          </cell>
          <cell r="D7005" t="str">
            <v>Lancashire</v>
          </cell>
          <cell r="E7005">
            <v>3424</v>
          </cell>
          <cell r="F7005" t="str">
            <v>Burscough Lordsgate Township Church of England Primary School</v>
          </cell>
          <cell r="G7005" t="str">
            <v>Maintained</v>
          </cell>
          <cell r="H7005" t="str">
            <v>Voluntary aided school</v>
          </cell>
          <cell r="I7005">
            <v>16080</v>
          </cell>
          <cell r="J7005">
            <v>20896.199999999997</v>
          </cell>
        </row>
        <row r="7006">
          <cell r="B7006">
            <v>8883426</v>
          </cell>
          <cell r="C7006">
            <v>888</v>
          </cell>
          <cell r="D7006" t="str">
            <v>Lancashire</v>
          </cell>
          <cell r="E7006">
            <v>3426</v>
          </cell>
          <cell r="F7006" t="str">
            <v>Newburgh Church of England Primary School</v>
          </cell>
          <cell r="G7006" t="str">
            <v>Maintained</v>
          </cell>
          <cell r="H7006" t="str">
            <v>Voluntary aided school</v>
          </cell>
          <cell r="I7006">
            <v>12190</v>
          </cell>
          <cell r="J7006">
            <v>19562.399999999998</v>
          </cell>
        </row>
        <row r="7007">
          <cell r="B7007">
            <v>8885206</v>
          </cell>
          <cell r="C7007">
            <v>888</v>
          </cell>
          <cell r="D7007" t="str">
            <v>Lancashire</v>
          </cell>
          <cell r="E7007">
            <v>5206</v>
          </cell>
          <cell r="F7007" t="str">
            <v>Rufford CofE School</v>
          </cell>
          <cell r="G7007" t="str">
            <v>Maintained</v>
          </cell>
          <cell r="H7007" t="str">
            <v>Voluntary aided school</v>
          </cell>
          <cell r="I7007">
            <v>13876</v>
          </cell>
          <cell r="J7007">
            <v>25564.499999999996</v>
          </cell>
        </row>
        <row r="7008">
          <cell r="B7008">
            <v>8883430</v>
          </cell>
          <cell r="C7008">
            <v>888</v>
          </cell>
          <cell r="D7008" t="str">
            <v>Lancashire</v>
          </cell>
          <cell r="E7008">
            <v>3430</v>
          </cell>
          <cell r="F7008" t="str">
            <v>Burnley St Peter's Church of England Primary School</v>
          </cell>
          <cell r="G7008" t="str">
            <v>Maintained</v>
          </cell>
          <cell r="H7008" t="str">
            <v>Voluntary aided school</v>
          </cell>
          <cell r="I7008">
            <v>15172</v>
          </cell>
          <cell r="J7008">
            <v>26453.699999999997</v>
          </cell>
        </row>
        <row r="7009">
          <cell r="B7009">
            <v>8883431</v>
          </cell>
          <cell r="C7009">
            <v>888</v>
          </cell>
          <cell r="D7009" t="str">
            <v>Lancashire</v>
          </cell>
          <cell r="E7009">
            <v>3431</v>
          </cell>
          <cell r="F7009" t="str">
            <v>Burnley Holy Trinity Church of England Primary School</v>
          </cell>
          <cell r="G7009" t="str">
            <v>Maintained</v>
          </cell>
          <cell r="H7009" t="str">
            <v>Voluntary aided school</v>
          </cell>
          <cell r="I7009">
            <v>9207</v>
          </cell>
          <cell r="J7009">
            <v>17561.699999999997</v>
          </cell>
        </row>
        <row r="7010">
          <cell r="B7010">
            <v>8883432</v>
          </cell>
          <cell r="C7010">
            <v>888</v>
          </cell>
          <cell r="D7010" t="str">
            <v>Lancashire</v>
          </cell>
          <cell r="E7010">
            <v>3432</v>
          </cell>
          <cell r="F7010" t="str">
            <v>Burnley St Stephen's Church of England Voluntary Aided Primary School</v>
          </cell>
          <cell r="G7010" t="str">
            <v>Maintained</v>
          </cell>
          <cell r="H7010" t="str">
            <v>Voluntary aided school</v>
          </cell>
          <cell r="I7010">
            <v>13746</v>
          </cell>
          <cell r="J7010">
            <v>20229.3</v>
          </cell>
        </row>
        <row r="7011">
          <cell r="B7011">
            <v>8883433</v>
          </cell>
          <cell r="C7011">
            <v>888</v>
          </cell>
          <cell r="D7011" t="str">
            <v>Lancashire</v>
          </cell>
          <cell r="E7011">
            <v>3433</v>
          </cell>
          <cell r="F7011" t="str">
            <v>St James' Lanehead Church of England Primary School</v>
          </cell>
          <cell r="G7011" t="str">
            <v>Maintained</v>
          </cell>
          <cell r="H7011" t="str">
            <v>Voluntary aided school</v>
          </cell>
          <cell r="I7011">
            <v>23212</v>
          </cell>
          <cell r="J7011">
            <v>38457.899999999994</v>
          </cell>
        </row>
        <row r="7012">
          <cell r="B7012">
            <v>8883434</v>
          </cell>
          <cell r="C7012">
            <v>888</v>
          </cell>
          <cell r="D7012" t="str">
            <v>Lancashire</v>
          </cell>
          <cell r="E7012">
            <v>3434</v>
          </cell>
          <cell r="F7012" t="str">
            <v>Christ The King Roman Catholic Primary School, Burnley</v>
          </cell>
          <cell r="G7012" t="str">
            <v>Maintained</v>
          </cell>
          <cell r="H7012" t="str">
            <v>Voluntary aided school</v>
          </cell>
          <cell r="I7012">
            <v>19581</v>
          </cell>
          <cell r="J7012">
            <v>30899.699999999997</v>
          </cell>
        </row>
        <row r="7013">
          <cell r="B7013">
            <v>8883435</v>
          </cell>
          <cell r="C7013">
            <v>888</v>
          </cell>
          <cell r="D7013" t="str">
            <v>Lancashire</v>
          </cell>
          <cell r="E7013">
            <v>3435</v>
          </cell>
          <cell r="F7013" t="str">
            <v>St Mary Magdalene's Roman Catholic Primary School, Burnley</v>
          </cell>
          <cell r="G7013" t="str">
            <v>Maintained</v>
          </cell>
          <cell r="H7013" t="str">
            <v>Voluntary aided school</v>
          </cell>
          <cell r="I7013">
            <v>18803</v>
          </cell>
          <cell r="J7013">
            <v>30232.799999999999</v>
          </cell>
        </row>
        <row r="7014">
          <cell r="B7014">
            <v>8883440</v>
          </cell>
          <cell r="C7014">
            <v>888</v>
          </cell>
          <cell r="D7014" t="str">
            <v>Lancashire</v>
          </cell>
          <cell r="E7014">
            <v>3440</v>
          </cell>
          <cell r="F7014" t="str">
            <v>Wellfield Methodist and Anglican Church School</v>
          </cell>
          <cell r="G7014" t="str">
            <v>Maintained</v>
          </cell>
          <cell r="H7014" t="str">
            <v>Voluntary aided school</v>
          </cell>
          <cell r="I7014">
            <v>18025</v>
          </cell>
          <cell r="J7014">
            <v>30455.1</v>
          </cell>
        </row>
        <row r="7015">
          <cell r="B7015">
            <v>8883448</v>
          </cell>
          <cell r="C7015">
            <v>888</v>
          </cell>
          <cell r="D7015" t="str">
            <v>Lancashire</v>
          </cell>
          <cell r="E7015">
            <v>3448</v>
          </cell>
          <cell r="F7015" t="str">
            <v>Dalton St Michael's Church of England Primary School</v>
          </cell>
          <cell r="G7015" t="str">
            <v>Maintained</v>
          </cell>
          <cell r="H7015" t="str">
            <v>Voluntary aided school</v>
          </cell>
          <cell r="I7015">
            <v>7262</v>
          </cell>
          <cell r="J7015">
            <v>13560.3</v>
          </cell>
        </row>
        <row r="7016">
          <cell r="B7016">
            <v>8883457</v>
          </cell>
          <cell r="C7016">
            <v>888</v>
          </cell>
          <cell r="D7016" t="str">
            <v>Lancashire</v>
          </cell>
          <cell r="E7016">
            <v>3457</v>
          </cell>
          <cell r="F7016" t="str">
            <v>St Thomas the Martyr Voluntary Aided Church of England Primary School</v>
          </cell>
          <cell r="G7016" t="str">
            <v>Maintained</v>
          </cell>
          <cell r="H7016" t="str">
            <v>Voluntary aided school</v>
          </cell>
          <cell r="I7016">
            <v>14265</v>
          </cell>
          <cell r="J7016">
            <v>20007</v>
          </cell>
        </row>
        <row r="7017">
          <cell r="B7017">
            <v>8883459</v>
          </cell>
          <cell r="C7017">
            <v>888</v>
          </cell>
          <cell r="D7017" t="str">
            <v>Lancashire</v>
          </cell>
          <cell r="E7017">
            <v>3459</v>
          </cell>
          <cell r="F7017" t="str">
            <v>Upholland Roby Mill CofE Voluntary Aided Primary School</v>
          </cell>
          <cell r="G7017" t="str">
            <v>Maintained</v>
          </cell>
          <cell r="H7017" t="str">
            <v>Voluntary aided school</v>
          </cell>
          <cell r="I7017">
            <v>649</v>
          </cell>
          <cell r="J7017">
            <v>1111.5</v>
          </cell>
        </row>
        <row r="7018">
          <cell r="B7018">
            <v>8883461</v>
          </cell>
          <cell r="C7018">
            <v>888</v>
          </cell>
          <cell r="D7018" t="str">
            <v>Lancashire</v>
          </cell>
          <cell r="E7018">
            <v>3461</v>
          </cell>
          <cell r="F7018" t="str">
            <v>Appley Bridge All Saints Church of England Primary School</v>
          </cell>
          <cell r="G7018" t="str">
            <v>Maintained</v>
          </cell>
          <cell r="H7018" t="str">
            <v>Voluntary aided school</v>
          </cell>
          <cell r="I7018">
            <v>16469</v>
          </cell>
          <cell r="J7018">
            <v>26898.3</v>
          </cell>
        </row>
        <row r="7019">
          <cell r="B7019">
            <v>8893465</v>
          </cell>
          <cell r="C7019">
            <v>889</v>
          </cell>
          <cell r="D7019" t="str">
            <v>Blackburn with Darwen</v>
          </cell>
          <cell r="E7019">
            <v>3465</v>
          </cell>
          <cell r="F7019" t="str">
            <v>St Barnabas and St Paul's Church of England Voluntary Aided Primary School</v>
          </cell>
          <cell r="G7019" t="str">
            <v>Maintained</v>
          </cell>
          <cell r="H7019" t="str">
            <v>Voluntary aided school</v>
          </cell>
          <cell r="I7019">
            <v>30993</v>
          </cell>
          <cell r="J7019">
            <v>54463.499999999993</v>
          </cell>
        </row>
        <row r="7020">
          <cell r="B7020">
            <v>8893467</v>
          </cell>
          <cell r="C7020">
            <v>889</v>
          </cell>
          <cell r="D7020" t="str">
            <v>Blackburn with Darwen</v>
          </cell>
          <cell r="E7020">
            <v>3467</v>
          </cell>
          <cell r="F7020" t="str">
            <v>St Gabriel's Church of England Primary School</v>
          </cell>
          <cell r="G7020" t="str">
            <v>Maintained</v>
          </cell>
          <cell r="H7020" t="str">
            <v>Voluntary aided school</v>
          </cell>
          <cell r="I7020">
            <v>20489</v>
          </cell>
          <cell r="J7020">
            <v>35123.399999999994</v>
          </cell>
        </row>
        <row r="7021">
          <cell r="B7021">
            <v>8893468</v>
          </cell>
          <cell r="C7021">
            <v>889</v>
          </cell>
          <cell r="D7021" t="str">
            <v>Blackburn with Darwen</v>
          </cell>
          <cell r="E7021">
            <v>3468</v>
          </cell>
          <cell r="F7021" t="str">
            <v>St James' Church of England Primary School Blackburn</v>
          </cell>
          <cell r="G7021" t="str">
            <v>Maintained</v>
          </cell>
          <cell r="H7021" t="str">
            <v>Voluntary aided school</v>
          </cell>
          <cell r="I7021">
            <v>30085</v>
          </cell>
          <cell r="J7021">
            <v>46460.7</v>
          </cell>
        </row>
        <row r="7022">
          <cell r="B7022">
            <v>8893469</v>
          </cell>
          <cell r="C7022">
            <v>889</v>
          </cell>
          <cell r="D7022" t="str">
            <v>Blackburn with Darwen</v>
          </cell>
          <cell r="E7022">
            <v>3469</v>
          </cell>
          <cell r="F7022" t="str">
            <v>St James' Church of England Primary School</v>
          </cell>
          <cell r="G7022" t="str">
            <v>Maintained</v>
          </cell>
          <cell r="H7022" t="str">
            <v>Voluntary aided school</v>
          </cell>
          <cell r="I7022">
            <v>16599</v>
          </cell>
          <cell r="J7022">
            <v>20229.3</v>
          </cell>
        </row>
        <row r="7023">
          <cell r="B7023">
            <v>8893471</v>
          </cell>
          <cell r="C7023">
            <v>889</v>
          </cell>
          <cell r="D7023" t="str">
            <v>Blackburn with Darwen</v>
          </cell>
          <cell r="E7023">
            <v>3471</v>
          </cell>
          <cell r="F7023" t="str">
            <v>St Matthew's Church of England Primary School</v>
          </cell>
          <cell r="G7023" t="str">
            <v>Maintained</v>
          </cell>
          <cell r="H7023" t="str">
            <v>Voluntary aided school</v>
          </cell>
          <cell r="I7023">
            <v>22823</v>
          </cell>
          <cell r="J7023">
            <v>37568.699999999997</v>
          </cell>
        </row>
        <row r="7024">
          <cell r="B7024">
            <v>8883481</v>
          </cell>
          <cell r="C7024">
            <v>888</v>
          </cell>
          <cell r="D7024" t="str">
            <v>Lancashire</v>
          </cell>
          <cell r="E7024">
            <v>3481</v>
          </cell>
          <cell r="F7024" t="str">
            <v>Rivington Foundation Primary School</v>
          </cell>
          <cell r="G7024" t="str">
            <v>Maintained</v>
          </cell>
          <cell r="H7024" t="str">
            <v>Foundation school</v>
          </cell>
          <cell r="I7024">
            <v>7911</v>
          </cell>
          <cell r="J7024">
            <v>13782.599999999999</v>
          </cell>
        </row>
        <row r="7025">
          <cell r="B7025">
            <v>8893500</v>
          </cell>
          <cell r="C7025">
            <v>889</v>
          </cell>
          <cell r="D7025" t="str">
            <v>Blackburn with Darwen</v>
          </cell>
          <cell r="E7025">
            <v>3500</v>
          </cell>
          <cell r="F7025" t="str">
            <v>Sacred Heart Roman Catholic Primary School Blackburn</v>
          </cell>
          <cell r="G7025" t="str">
            <v>Maintained</v>
          </cell>
          <cell r="H7025" t="str">
            <v>Voluntary aided school</v>
          </cell>
          <cell r="I7025">
            <v>12190</v>
          </cell>
          <cell r="J7025">
            <v>21340.799999999999</v>
          </cell>
        </row>
        <row r="7026">
          <cell r="B7026">
            <v>8893504</v>
          </cell>
          <cell r="C7026">
            <v>889</v>
          </cell>
          <cell r="D7026" t="str">
            <v>Blackburn with Darwen</v>
          </cell>
          <cell r="E7026">
            <v>3504</v>
          </cell>
          <cell r="F7026" t="str">
            <v>St Anne's Roman Catholic Primary School Blackburn</v>
          </cell>
          <cell r="G7026" t="str">
            <v>Maintained</v>
          </cell>
          <cell r="H7026" t="str">
            <v>Voluntary aided school</v>
          </cell>
          <cell r="I7026">
            <v>14394</v>
          </cell>
          <cell r="J7026">
            <v>22674.6</v>
          </cell>
        </row>
        <row r="7027">
          <cell r="B7027">
            <v>8893505</v>
          </cell>
          <cell r="C7027">
            <v>889</v>
          </cell>
          <cell r="D7027" t="str">
            <v>Blackburn with Darwen</v>
          </cell>
          <cell r="E7027">
            <v>3505</v>
          </cell>
          <cell r="F7027" t="str">
            <v>Our Lady of Perpetual Succour Roman Catholic Primary School Blackburn</v>
          </cell>
          <cell r="G7027" t="str">
            <v>Maintained</v>
          </cell>
          <cell r="H7027" t="str">
            <v>Voluntary aided school</v>
          </cell>
          <cell r="I7027">
            <v>14005</v>
          </cell>
          <cell r="J7027">
            <v>20229.3</v>
          </cell>
        </row>
        <row r="7028">
          <cell r="B7028">
            <v>8893508</v>
          </cell>
          <cell r="C7028">
            <v>889</v>
          </cell>
          <cell r="D7028" t="str">
            <v>Blackburn with Darwen</v>
          </cell>
          <cell r="E7028">
            <v>3508</v>
          </cell>
          <cell r="F7028" t="str">
            <v>St Mary's and St Joseph's Roman Catholic Primary School Blackburn</v>
          </cell>
          <cell r="G7028" t="str">
            <v>Maintained</v>
          </cell>
          <cell r="H7028" t="str">
            <v>Voluntary aided school</v>
          </cell>
          <cell r="I7028">
            <v>18025</v>
          </cell>
          <cell r="J7028">
            <v>24008.399999999998</v>
          </cell>
        </row>
        <row r="7029">
          <cell r="B7029">
            <v>8893510</v>
          </cell>
          <cell r="C7029">
            <v>889</v>
          </cell>
          <cell r="D7029" t="str">
            <v>Blackburn with Darwen</v>
          </cell>
          <cell r="E7029">
            <v>3510</v>
          </cell>
          <cell r="F7029" t="str">
            <v>St Peter's Roman Catholic Primary School, Blackburn</v>
          </cell>
          <cell r="G7029" t="str">
            <v>Maintained</v>
          </cell>
          <cell r="H7029" t="str">
            <v>Voluntary aided school</v>
          </cell>
          <cell r="I7029">
            <v>32160</v>
          </cell>
          <cell r="J7029">
            <v>54685.799999999996</v>
          </cell>
        </row>
        <row r="7030">
          <cell r="B7030">
            <v>8893512</v>
          </cell>
          <cell r="C7030">
            <v>889</v>
          </cell>
          <cell r="D7030" t="str">
            <v>Blackburn with Darwen</v>
          </cell>
          <cell r="E7030">
            <v>3512</v>
          </cell>
          <cell r="F7030" t="str">
            <v>St Antony's RC Primary School</v>
          </cell>
          <cell r="G7030" t="str">
            <v>Maintained</v>
          </cell>
          <cell r="H7030" t="str">
            <v>Voluntary aided school</v>
          </cell>
          <cell r="I7030">
            <v>15432</v>
          </cell>
          <cell r="J7030">
            <v>23563.8</v>
          </cell>
        </row>
        <row r="7031">
          <cell r="B7031">
            <v>8893514</v>
          </cell>
          <cell r="C7031">
            <v>889</v>
          </cell>
          <cell r="D7031" t="str">
            <v>Blackburn with Darwen</v>
          </cell>
          <cell r="E7031">
            <v>3514</v>
          </cell>
          <cell r="F7031" t="str">
            <v>Holy Souls Roman Catholic Primary School Blackburn</v>
          </cell>
          <cell r="G7031" t="str">
            <v>Maintained</v>
          </cell>
          <cell r="H7031" t="str">
            <v>Voluntary aided school</v>
          </cell>
          <cell r="I7031">
            <v>14394</v>
          </cell>
          <cell r="J7031">
            <v>23786.1</v>
          </cell>
        </row>
        <row r="7032">
          <cell r="B7032">
            <v>8883515</v>
          </cell>
          <cell r="C7032">
            <v>888</v>
          </cell>
          <cell r="D7032" t="str">
            <v>Lancashire</v>
          </cell>
          <cell r="E7032">
            <v>3515</v>
          </cell>
          <cell r="F7032" t="str">
            <v>Calder Vale St John Church of England Primary School</v>
          </cell>
          <cell r="G7032" t="str">
            <v>Maintained</v>
          </cell>
          <cell r="H7032" t="str">
            <v>Voluntary aided school</v>
          </cell>
          <cell r="I7032">
            <v>2335</v>
          </cell>
          <cell r="J7032">
            <v>1556.1</v>
          </cell>
        </row>
        <row r="7033">
          <cell r="B7033">
            <v>8883516</v>
          </cell>
          <cell r="C7033">
            <v>888</v>
          </cell>
          <cell r="D7033" t="str">
            <v>Lancashire</v>
          </cell>
          <cell r="E7033">
            <v>3516</v>
          </cell>
          <cell r="F7033" t="str">
            <v>Bilsborrow John Cross Church of England Primary School</v>
          </cell>
          <cell r="G7033" t="str">
            <v>Maintained</v>
          </cell>
          <cell r="H7033" t="str">
            <v>Voluntary aided school</v>
          </cell>
          <cell r="I7033">
            <v>7392</v>
          </cell>
          <cell r="J7033">
            <v>10892.699999999999</v>
          </cell>
        </row>
        <row r="7034">
          <cell r="B7034">
            <v>8883518</v>
          </cell>
          <cell r="C7034">
            <v>888</v>
          </cell>
          <cell r="D7034" t="str">
            <v>Lancashire</v>
          </cell>
          <cell r="E7034">
            <v>3518</v>
          </cell>
          <cell r="F7034" t="str">
            <v>Bolton-le-Sands Church of England Primary School</v>
          </cell>
          <cell r="G7034" t="str">
            <v>Maintained</v>
          </cell>
          <cell r="H7034" t="str">
            <v>Voluntary aided school</v>
          </cell>
          <cell r="I7034">
            <v>31641</v>
          </cell>
          <cell r="J7034">
            <v>54685.799999999996</v>
          </cell>
        </row>
        <row r="7035">
          <cell r="B7035">
            <v>8883519</v>
          </cell>
          <cell r="C7035">
            <v>888</v>
          </cell>
          <cell r="D7035" t="str">
            <v>Lancashire</v>
          </cell>
          <cell r="E7035">
            <v>3519</v>
          </cell>
          <cell r="F7035" t="str">
            <v>Carnforth Christ Church, Church of England, Voluntary Aided Primary School</v>
          </cell>
          <cell r="G7035" t="str">
            <v>Maintained</v>
          </cell>
          <cell r="H7035" t="str">
            <v>Voluntary aided school</v>
          </cell>
          <cell r="I7035">
            <v>10115</v>
          </cell>
          <cell r="J7035">
            <v>20673.899999999998</v>
          </cell>
        </row>
        <row r="7036">
          <cell r="B7036">
            <v>8883520</v>
          </cell>
          <cell r="C7036">
            <v>888</v>
          </cell>
          <cell r="D7036" t="str">
            <v>Lancashire</v>
          </cell>
          <cell r="E7036">
            <v>3520</v>
          </cell>
          <cell r="F7036" t="str">
            <v>Arkholme Church of England Primary School</v>
          </cell>
          <cell r="G7036" t="str">
            <v>Maintained</v>
          </cell>
          <cell r="H7036" t="str">
            <v>Voluntary aided school</v>
          </cell>
          <cell r="I7036">
            <v>8170</v>
          </cell>
          <cell r="J7036">
            <v>15560.999999999998</v>
          </cell>
        </row>
        <row r="7037">
          <cell r="B7037">
            <v>8883521</v>
          </cell>
          <cell r="C7037">
            <v>888</v>
          </cell>
          <cell r="D7037" t="str">
            <v>Lancashire</v>
          </cell>
          <cell r="E7037">
            <v>3521</v>
          </cell>
          <cell r="F7037" t="str">
            <v>Caton St Paul's Church of England Primary School</v>
          </cell>
          <cell r="G7037" t="str">
            <v>Maintained</v>
          </cell>
          <cell r="H7037" t="str">
            <v>Voluntary aided school</v>
          </cell>
          <cell r="I7037">
            <v>13876</v>
          </cell>
          <cell r="J7037">
            <v>22674.6</v>
          </cell>
        </row>
        <row r="7038">
          <cell r="B7038">
            <v>8883522</v>
          </cell>
          <cell r="C7038">
            <v>888</v>
          </cell>
          <cell r="D7038" t="str">
            <v>Lancashire</v>
          </cell>
          <cell r="E7038">
            <v>3522</v>
          </cell>
          <cell r="F7038" t="str">
            <v>Cockerham Parochial CofE Primary School</v>
          </cell>
          <cell r="G7038" t="str">
            <v>Maintained</v>
          </cell>
          <cell r="H7038" t="str">
            <v>Voluntary aided school</v>
          </cell>
          <cell r="I7038">
            <v>7392</v>
          </cell>
          <cell r="J7038">
            <v>13115.699999999999</v>
          </cell>
        </row>
        <row r="7039">
          <cell r="B7039">
            <v>8883524</v>
          </cell>
          <cell r="C7039">
            <v>888</v>
          </cell>
          <cell r="D7039" t="str">
            <v>Lancashire</v>
          </cell>
          <cell r="E7039">
            <v>3524</v>
          </cell>
          <cell r="F7039" t="str">
            <v>Dolphinholme Church of England Primary School</v>
          </cell>
          <cell r="G7039" t="str">
            <v>Maintained</v>
          </cell>
          <cell r="H7039" t="str">
            <v>Voluntary aided school</v>
          </cell>
          <cell r="I7039">
            <v>8429</v>
          </cell>
          <cell r="J7039">
            <v>13782.599999999999</v>
          </cell>
        </row>
        <row r="7040">
          <cell r="B7040">
            <v>8883525</v>
          </cell>
          <cell r="C7040">
            <v>888</v>
          </cell>
          <cell r="D7040" t="str">
            <v>Lancashire</v>
          </cell>
          <cell r="E7040">
            <v>3525</v>
          </cell>
          <cell r="F7040" t="str">
            <v>Ellel St John the Evangelist Church of England Primary School</v>
          </cell>
          <cell r="G7040" t="str">
            <v>Maintained</v>
          </cell>
          <cell r="H7040" t="str">
            <v>Voluntary aided school</v>
          </cell>
          <cell r="I7040">
            <v>19841</v>
          </cell>
          <cell r="J7040">
            <v>31121.999999999996</v>
          </cell>
        </row>
        <row r="7041">
          <cell r="B7041">
            <v>8883526</v>
          </cell>
          <cell r="C7041">
            <v>888</v>
          </cell>
          <cell r="D7041" t="str">
            <v>Lancashire</v>
          </cell>
          <cell r="E7041">
            <v>3526</v>
          </cell>
          <cell r="F7041" t="str">
            <v>Garstang St Thomas' Church of England Primary School</v>
          </cell>
          <cell r="G7041" t="str">
            <v>Maintained</v>
          </cell>
          <cell r="H7041" t="str">
            <v>Voluntary aided school</v>
          </cell>
          <cell r="I7041">
            <v>17636</v>
          </cell>
          <cell r="J7041">
            <v>35123.399999999994</v>
          </cell>
        </row>
        <row r="7042">
          <cell r="B7042">
            <v>8883527</v>
          </cell>
          <cell r="C7042">
            <v>888</v>
          </cell>
          <cell r="D7042" t="str">
            <v>Lancashire</v>
          </cell>
          <cell r="E7042">
            <v>3527</v>
          </cell>
          <cell r="F7042" t="str">
            <v>St Wilfrid's Cof E Primary School</v>
          </cell>
          <cell r="G7042" t="str">
            <v>Maintained</v>
          </cell>
          <cell r="H7042" t="str">
            <v>Voluntary aided school</v>
          </cell>
          <cell r="I7042">
            <v>21786</v>
          </cell>
          <cell r="J7042">
            <v>36457.199999999997</v>
          </cell>
        </row>
        <row r="7043">
          <cell r="B7043">
            <v>8883528</v>
          </cell>
          <cell r="C7043">
            <v>888</v>
          </cell>
          <cell r="D7043" t="str">
            <v>Lancashire</v>
          </cell>
          <cell r="E7043">
            <v>3528</v>
          </cell>
          <cell r="F7043" t="str">
            <v>Hornby St Margaret's Church of England Primary School</v>
          </cell>
          <cell r="G7043" t="str">
            <v>Maintained</v>
          </cell>
          <cell r="H7043" t="str">
            <v>Voluntary aided school</v>
          </cell>
          <cell r="I7043">
            <v>3631</v>
          </cell>
          <cell r="J7043">
            <v>5112.8999999999996</v>
          </cell>
        </row>
        <row r="7044">
          <cell r="B7044">
            <v>8883529</v>
          </cell>
          <cell r="C7044">
            <v>888</v>
          </cell>
          <cell r="D7044" t="str">
            <v>Lancashire</v>
          </cell>
          <cell r="E7044">
            <v>3529</v>
          </cell>
          <cell r="F7044" t="str">
            <v>Inskip St Peter's Church of England Voluntary Aided School</v>
          </cell>
          <cell r="G7044" t="str">
            <v>Maintained</v>
          </cell>
          <cell r="H7044" t="str">
            <v>Voluntary aided school</v>
          </cell>
          <cell r="I7044">
            <v>5577</v>
          </cell>
          <cell r="J7044">
            <v>10225.799999999999</v>
          </cell>
        </row>
        <row r="7045">
          <cell r="B7045">
            <v>8883530</v>
          </cell>
          <cell r="C7045">
            <v>888</v>
          </cell>
          <cell r="D7045" t="str">
            <v>Lancashire</v>
          </cell>
          <cell r="E7045">
            <v>3530</v>
          </cell>
          <cell r="F7045" t="str">
            <v>Lancaster Christ Church Church of England Primary School</v>
          </cell>
          <cell r="G7045" t="str">
            <v>Maintained</v>
          </cell>
          <cell r="H7045" t="str">
            <v>Voluntary aided school</v>
          </cell>
          <cell r="I7045">
            <v>19063</v>
          </cell>
          <cell r="J7045">
            <v>29121.3</v>
          </cell>
        </row>
        <row r="7046">
          <cell r="B7046">
            <v>8883531</v>
          </cell>
          <cell r="C7046">
            <v>888</v>
          </cell>
          <cell r="D7046" t="str">
            <v>Lancashire</v>
          </cell>
          <cell r="E7046">
            <v>3531</v>
          </cell>
          <cell r="F7046" t="str">
            <v>Scotforth St Paul's Church of England Primary and Nursery School</v>
          </cell>
          <cell r="G7046" t="str">
            <v>Maintained</v>
          </cell>
          <cell r="H7046" t="str">
            <v>Voluntary aided school</v>
          </cell>
          <cell r="I7046">
            <v>17377</v>
          </cell>
          <cell r="J7046">
            <v>30010.499999999996</v>
          </cell>
        </row>
        <row r="7047">
          <cell r="B7047">
            <v>8883533</v>
          </cell>
          <cell r="C7047">
            <v>888</v>
          </cell>
          <cell r="D7047" t="str">
            <v>Lancashire</v>
          </cell>
          <cell r="E7047">
            <v>3533</v>
          </cell>
          <cell r="F7047" t="str">
            <v>Skerton St Luke's Church of England Primary School</v>
          </cell>
          <cell r="G7047" t="str">
            <v>Maintained</v>
          </cell>
          <cell r="H7047" t="str">
            <v>Voluntary aided school</v>
          </cell>
          <cell r="I7047">
            <v>14913</v>
          </cell>
          <cell r="J7047">
            <v>24230.699999999997</v>
          </cell>
        </row>
        <row r="7048">
          <cell r="B7048">
            <v>8883534</v>
          </cell>
          <cell r="C7048">
            <v>888</v>
          </cell>
          <cell r="D7048" t="str">
            <v>Lancashire</v>
          </cell>
          <cell r="E7048">
            <v>3534</v>
          </cell>
          <cell r="F7048" t="str">
            <v>Leck St Peter's Church of England Primary School</v>
          </cell>
          <cell r="G7048" t="str">
            <v>Maintained</v>
          </cell>
          <cell r="H7048" t="str">
            <v>Voluntary aided school</v>
          </cell>
          <cell r="I7048">
            <v>2983</v>
          </cell>
          <cell r="J7048">
            <v>5335.2</v>
          </cell>
        </row>
        <row r="7049">
          <cell r="B7049">
            <v>8883535</v>
          </cell>
          <cell r="C7049">
            <v>888</v>
          </cell>
          <cell r="D7049" t="str">
            <v>Lancashire</v>
          </cell>
          <cell r="E7049">
            <v>3535</v>
          </cell>
          <cell r="F7049" t="str">
            <v>Melling St Wilfrid Church of England Primary School</v>
          </cell>
          <cell r="G7049" t="str">
            <v>Maintained</v>
          </cell>
          <cell r="H7049" t="str">
            <v>Voluntary aided school</v>
          </cell>
          <cell r="I7049">
            <v>2724</v>
          </cell>
          <cell r="J7049">
            <v>4446</v>
          </cell>
        </row>
        <row r="7050">
          <cell r="B7050">
            <v>8883536</v>
          </cell>
          <cell r="C7050">
            <v>888</v>
          </cell>
          <cell r="D7050" t="str">
            <v>Lancashire</v>
          </cell>
          <cell r="E7050">
            <v>3536</v>
          </cell>
          <cell r="F7050" t="str">
            <v>Heysham St Peter's Church of England Primary School</v>
          </cell>
          <cell r="G7050" t="str">
            <v>Maintained</v>
          </cell>
          <cell r="H7050" t="str">
            <v>Voluntary aided school</v>
          </cell>
          <cell r="I7050">
            <v>22434</v>
          </cell>
          <cell r="J7050">
            <v>36901.799999999996</v>
          </cell>
        </row>
        <row r="7051">
          <cell r="B7051">
            <v>8883537</v>
          </cell>
          <cell r="C7051">
            <v>888</v>
          </cell>
          <cell r="D7051" t="str">
            <v>Lancashire</v>
          </cell>
          <cell r="E7051">
            <v>3537</v>
          </cell>
          <cell r="F7051" t="str">
            <v>Poulton-le-Sands Church of England Primary School</v>
          </cell>
          <cell r="G7051" t="str">
            <v>Maintained</v>
          </cell>
          <cell r="H7051" t="str">
            <v>Voluntary aided school</v>
          </cell>
          <cell r="I7051">
            <v>15043</v>
          </cell>
          <cell r="J7051">
            <v>18673.199999999997</v>
          </cell>
        </row>
        <row r="7052">
          <cell r="B7052">
            <v>8883538</v>
          </cell>
          <cell r="C7052">
            <v>888</v>
          </cell>
          <cell r="D7052" t="str">
            <v>Lancashire</v>
          </cell>
          <cell r="E7052">
            <v>3538</v>
          </cell>
          <cell r="F7052" t="str">
            <v>Overton St Helen's Church of England Primary School</v>
          </cell>
          <cell r="G7052" t="str">
            <v>Maintained</v>
          </cell>
          <cell r="H7052" t="str">
            <v>Voluntary aided school</v>
          </cell>
          <cell r="I7052">
            <v>14913</v>
          </cell>
          <cell r="J7052">
            <v>22230</v>
          </cell>
        </row>
        <row r="7053">
          <cell r="B7053">
            <v>8883539</v>
          </cell>
          <cell r="C7053">
            <v>888</v>
          </cell>
          <cell r="D7053" t="str">
            <v>Lancashire</v>
          </cell>
          <cell r="E7053">
            <v>3539</v>
          </cell>
          <cell r="F7053" t="str">
            <v>Cawthorne's Endowed School</v>
          </cell>
          <cell r="G7053" t="str">
            <v>Maintained</v>
          </cell>
          <cell r="H7053" t="str">
            <v>Voluntary aided school</v>
          </cell>
          <cell r="I7053">
            <v>2594</v>
          </cell>
          <cell r="J7053">
            <v>4446</v>
          </cell>
        </row>
        <row r="7054">
          <cell r="B7054">
            <v>8883542</v>
          </cell>
          <cell r="C7054">
            <v>888</v>
          </cell>
          <cell r="D7054" t="str">
            <v>Lancashire</v>
          </cell>
          <cell r="E7054">
            <v>3542</v>
          </cell>
          <cell r="F7054" t="str">
            <v>Silverdale St John's Church of England Voluntary Aided Primary School</v>
          </cell>
          <cell r="G7054" t="str">
            <v>Maintained</v>
          </cell>
          <cell r="H7054" t="str">
            <v>Voluntary aided school</v>
          </cell>
          <cell r="I7054">
            <v>6225</v>
          </cell>
          <cell r="J7054">
            <v>14227.199999999999</v>
          </cell>
        </row>
        <row r="7055">
          <cell r="B7055">
            <v>8883543</v>
          </cell>
          <cell r="C7055">
            <v>888</v>
          </cell>
          <cell r="D7055" t="str">
            <v>Lancashire</v>
          </cell>
          <cell r="E7055">
            <v>3543</v>
          </cell>
          <cell r="F7055" t="str">
            <v>Slyne-with-Hest, St Luke's, Church of England Primary School</v>
          </cell>
          <cell r="G7055" t="str">
            <v>Maintained</v>
          </cell>
          <cell r="H7055" t="str">
            <v>Voluntary aided school</v>
          </cell>
          <cell r="I7055">
            <v>21397</v>
          </cell>
          <cell r="J7055">
            <v>32900.399999999994</v>
          </cell>
        </row>
        <row r="7056">
          <cell r="B7056">
            <v>8883546</v>
          </cell>
          <cell r="C7056">
            <v>888</v>
          </cell>
          <cell r="D7056" t="str">
            <v>Lancashire</v>
          </cell>
          <cell r="E7056">
            <v>3546</v>
          </cell>
          <cell r="F7056" t="str">
            <v>Thurnham Glasson Christ Church, Church of England Primary School</v>
          </cell>
          <cell r="G7056" t="str">
            <v>Maintained</v>
          </cell>
          <cell r="H7056" t="str">
            <v>Voluntary aided school</v>
          </cell>
          <cell r="I7056">
            <v>1297</v>
          </cell>
          <cell r="J7056">
            <v>1333.8</v>
          </cell>
        </row>
        <row r="7057">
          <cell r="B7057">
            <v>8883548</v>
          </cell>
          <cell r="C7057">
            <v>888</v>
          </cell>
          <cell r="D7057" t="str">
            <v>Lancashire</v>
          </cell>
          <cell r="E7057">
            <v>3548</v>
          </cell>
          <cell r="F7057" t="str">
            <v>St Michael's-on-Wyre Church of England Primary School</v>
          </cell>
          <cell r="G7057" t="str">
            <v>Maintained</v>
          </cell>
          <cell r="H7057" t="str">
            <v>Voluntary aided school</v>
          </cell>
          <cell r="I7057">
            <v>11801</v>
          </cell>
          <cell r="J7057">
            <v>19562.399999999998</v>
          </cell>
        </row>
        <row r="7058">
          <cell r="B7058">
            <v>8883550</v>
          </cell>
          <cell r="C7058">
            <v>888</v>
          </cell>
          <cell r="D7058" t="str">
            <v>Lancashire</v>
          </cell>
          <cell r="E7058">
            <v>3550</v>
          </cell>
          <cell r="F7058" t="str">
            <v>Winmarleigh Church of England Primary School</v>
          </cell>
          <cell r="G7058" t="str">
            <v>Maintained</v>
          </cell>
          <cell r="H7058" t="str">
            <v>Voluntary aided school</v>
          </cell>
          <cell r="I7058">
            <v>1946</v>
          </cell>
          <cell r="J7058">
            <v>3112.2</v>
          </cell>
        </row>
        <row r="7059">
          <cell r="B7059">
            <v>8883551</v>
          </cell>
          <cell r="C7059">
            <v>888</v>
          </cell>
          <cell r="D7059" t="str">
            <v>Lancashire</v>
          </cell>
          <cell r="E7059">
            <v>3551</v>
          </cell>
          <cell r="F7059" t="str">
            <v>Yealand Church of England Primary School</v>
          </cell>
          <cell r="G7059" t="str">
            <v>Maintained</v>
          </cell>
          <cell r="H7059" t="str">
            <v>Voluntary aided school</v>
          </cell>
          <cell r="I7059">
            <v>1816</v>
          </cell>
          <cell r="J7059">
            <v>3556.7999999999997</v>
          </cell>
        </row>
        <row r="7060">
          <cell r="B7060">
            <v>8883553</v>
          </cell>
          <cell r="C7060">
            <v>888</v>
          </cell>
          <cell r="D7060" t="str">
            <v>Lancashire</v>
          </cell>
          <cell r="E7060">
            <v>3553</v>
          </cell>
          <cell r="F7060" t="str">
            <v>Freckleton Church of England Primary School</v>
          </cell>
          <cell r="G7060" t="str">
            <v>Maintained</v>
          </cell>
          <cell r="H7060" t="str">
            <v>Voluntary aided school</v>
          </cell>
          <cell r="I7060">
            <v>18155</v>
          </cell>
          <cell r="J7060">
            <v>32455.8</v>
          </cell>
        </row>
        <row r="7061">
          <cell r="B7061">
            <v>8883554</v>
          </cell>
          <cell r="C7061">
            <v>888</v>
          </cell>
          <cell r="D7061" t="str">
            <v>Lancashire</v>
          </cell>
          <cell r="E7061">
            <v>3554</v>
          </cell>
          <cell r="F7061" t="str">
            <v>Great Eccleston Copp CofE Primary School</v>
          </cell>
          <cell r="G7061" t="str">
            <v>Maintained</v>
          </cell>
          <cell r="H7061" t="str">
            <v>Voluntary aided school</v>
          </cell>
          <cell r="I7061">
            <v>10245</v>
          </cell>
          <cell r="J7061">
            <v>18673.199999999997</v>
          </cell>
        </row>
        <row r="7062">
          <cell r="B7062">
            <v>8883557</v>
          </cell>
          <cell r="C7062">
            <v>888</v>
          </cell>
          <cell r="D7062" t="str">
            <v>Lancashire</v>
          </cell>
          <cell r="E7062">
            <v>3557</v>
          </cell>
          <cell r="F7062" t="str">
            <v>Kirkham St Michael's Church of England Primary School</v>
          </cell>
          <cell r="G7062" t="str">
            <v>Maintained</v>
          </cell>
          <cell r="H7062" t="str">
            <v>Voluntary aided school</v>
          </cell>
          <cell r="I7062">
            <v>13227</v>
          </cell>
          <cell r="J7062">
            <v>25564.499999999996</v>
          </cell>
        </row>
        <row r="7063">
          <cell r="B7063">
            <v>8883562</v>
          </cell>
          <cell r="C7063">
            <v>888</v>
          </cell>
          <cell r="D7063" t="str">
            <v>Lancashire</v>
          </cell>
          <cell r="E7063">
            <v>3562</v>
          </cell>
          <cell r="F7063" t="str">
            <v>Lytham Church of England Voluntary Aided Primary School</v>
          </cell>
          <cell r="G7063" t="str">
            <v>Maintained</v>
          </cell>
          <cell r="H7063" t="str">
            <v>Voluntary aided school</v>
          </cell>
          <cell r="I7063">
            <v>19322</v>
          </cell>
          <cell r="J7063">
            <v>29121.3</v>
          </cell>
        </row>
        <row r="7064">
          <cell r="B7064">
            <v>8883564</v>
          </cell>
          <cell r="C7064">
            <v>888</v>
          </cell>
          <cell r="D7064" t="str">
            <v>Lancashire</v>
          </cell>
          <cell r="E7064">
            <v>3564</v>
          </cell>
          <cell r="F7064" t="str">
            <v>St Annes on Sea St Thomas' Church of England Primary School</v>
          </cell>
          <cell r="G7064" t="str">
            <v>Maintained</v>
          </cell>
          <cell r="H7064" t="str">
            <v>Voluntary aided school</v>
          </cell>
          <cell r="I7064">
            <v>15691</v>
          </cell>
          <cell r="J7064">
            <v>25342.199999999997</v>
          </cell>
        </row>
        <row r="7065">
          <cell r="B7065">
            <v>8883565</v>
          </cell>
          <cell r="C7065">
            <v>888</v>
          </cell>
          <cell r="D7065" t="str">
            <v>Lancashire</v>
          </cell>
          <cell r="E7065">
            <v>3565</v>
          </cell>
          <cell r="F7065" t="str">
            <v>Medlar-with-Wesham Church of England Primary School</v>
          </cell>
          <cell r="G7065" t="str">
            <v>Maintained</v>
          </cell>
          <cell r="H7065" t="str">
            <v>Voluntary aided school</v>
          </cell>
          <cell r="I7065">
            <v>17896</v>
          </cell>
          <cell r="J7065">
            <v>32011.199999999997</v>
          </cell>
        </row>
        <row r="7066">
          <cell r="B7066">
            <v>8883568</v>
          </cell>
          <cell r="C7066">
            <v>888</v>
          </cell>
          <cell r="D7066" t="str">
            <v>Lancashire</v>
          </cell>
          <cell r="E7066">
            <v>3568</v>
          </cell>
          <cell r="F7066" t="str">
            <v>Pilling St John's Church of England Voluntary Aided Primary School</v>
          </cell>
          <cell r="G7066" t="str">
            <v>Maintained</v>
          </cell>
          <cell r="H7066" t="str">
            <v>Voluntary aided school</v>
          </cell>
          <cell r="I7066">
            <v>7522</v>
          </cell>
          <cell r="J7066">
            <v>14671.8</v>
          </cell>
        </row>
        <row r="7067">
          <cell r="B7067">
            <v>8883570</v>
          </cell>
          <cell r="C7067">
            <v>888</v>
          </cell>
          <cell r="D7067" t="str">
            <v>Lancashire</v>
          </cell>
          <cell r="E7067">
            <v>3570</v>
          </cell>
          <cell r="F7067" t="str">
            <v>Poulton-le-Fylde St Chad's CofE Primary School</v>
          </cell>
          <cell r="G7067" t="str">
            <v>Maintained</v>
          </cell>
          <cell r="H7067" t="str">
            <v>Voluntary aided school</v>
          </cell>
          <cell r="I7067">
            <v>24768</v>
          </cell>
          <cell r="J7067">
            <v>42903.899999999994</v>
          </cell>
        </row>
        <row r="7068">
          <cell r="B7068">
            <v>8883571</v>
          </cell>
          <cell r="C7068">
            <v>888</v>
          </cell>
          <cell r="D7068" t="str">
            <v>Lancashire</v>
          </cell>
          <cell r="E7068">
            <v>3571</v>
          </cell>
          <cell r="F7068" t="str">
            <v>Carleton St Hilda's Church of England Primary School</v>
          </cell>
          <cell r="G7068" t="str">
            <v>Maintained</v>
          </cell>
          <cell r="H7068" t="str">
            <v>Voluntary aided school</v>
          </cell>
          <cell r="I7068">
            <v>21008</v>
          </cell>
          <cell r="J7068">
            <v>34901.1</v>
          </cell>
        </row>
        <row r="7069">
          <cell r="B7069">
            <v>8883572</v>
          </cell>
          <cell r="C7069">
            <v>888</v>
          </cell>
          <cell r="D7069" t="str">
            <v>Lancashire</v>
          </cell>
          <cell r="E7069">
            <v>3572</v>
          </cell>
          <cell r="F7069" t="str">
            <v>Preesall Fleetwood's Charity Church of England Primary School</v>
          </cell>
          <cell r="G7069" t="str">
            <v>Maintained</v>
          </cell>
          <cell r="H7069" t="str">
            <v>Voluntary aided school</v>
          </cell>
          <cell r="I7069">
            <v>11931</v>
          </cell>
          <cell r="J7069">
            <v>14671.8</v>
          </cell>
        </row>
        <row r="7070">
          <cell r="B7070">
            <v>8883573</v>
          </cell>
          <cell r="C7070">
            <v>888</v>
          </cell>
          <cell r="D7070" t="str">
            <v>Lancashire</v>
          </cell>
          <cell r="E7070">
            <v>3573</v>
          </cell>
          <cell r="F7070" t="str">
            <v>Ribby with Wrea Endowed CofE Primary School</v>
          </cell>
          <cell r="G7070" t="str">
            <v>Maintained</v>
          </cell>
          <cell r="H7070" t="str">
            <v>Voluntary aided school</v>
          </cell>
          <cell r="I7070">
            <v>15691</v>
          </cell>
          <cell r="J7070">
            <v>25342.199999999997</v>
          </cell>
        </row>
        <row r="7071">
          <cell r="B7071">
            <v>8883574</v>
          </cell>
          <cell r="C7071">
            <v>888</v>
          </cell>
          <cell r="D7071" t="str">
            <v>Lancashire</v>
          </cell>
          <cell r="E7071">
            <v>3574</v>
          </cell>
          <cell r="F7071" t="str">
            <v>Singleton Church of England Voluntary Aided Primary School</v>
          </cell>
          <cell r="G7071" t="str">
            <v>Maintained</v>
          </cell>
          <cell r="H7071" t="str">
            <v>Voluntary aided school</v>
          </cell>
          <cell r="I7071">
            <v>10634</v>
          </cell>
          <cell r="J7071">
            <v>18895.5</v>
          </cell>
        </row>
        <row r="7072">
          <cell r="B7072">
            <v>8883575</v>
          </cell>
          <cell r="C7072">
            <v>888</v>
          </cell>
          <cell r="D7072" t="str">
            <v>Lancashire</v>
          </cell>
          <cell r="E7072">
            <v>3575</v>
          </cell>
          <cell r="F7072" t="str">
            <v>Weeton St Michael's Church of England Voluntary Aided Primary School</v>
          </cell>
          <cell r="G7072" t="str">
            <v>Maintained</v>
          </cell>
          <cell r="H7072" t="str">
            <v>Voluntary aided school</v>
          </cell>
          <cell r="I7072">
            <v>5317</v>
          </cell>
          <cell r="J7072">
            <v>10225.799999999999</v>
          </cell>
        </row>
        <row r="7073">
          <cell r="B7073">
            <v>8883577</v>
          </cell>
          <cell r="C7073">
            <v>888</v>
          </cell>
          <cell r="D7073" t="str">
            <v>Lancashire</v>
          </cell>
          <cell r="E7073">
            <v>3577</v>
          </cell>
          <cell r="F7073" t="str">
            <v>Barton St Lawrence Church of England Primary School</v>
          </cell>
          <cell r="G7073" t="str">
            <v>Maintained</v>
          </cell>
          <cell r="H7073" t="str">
            <v>Voluntary aided school</v>
          </cell>
          <cell r="I7073">
            <v>17247</v>
          </cell>
          <cell r="J7073">
            <v>32455.8</v>
          </cell>
        </row>
        <row r="7074">
          <cell r="B7074">
            <v>8883578</v>
          </cell>
          <cell r="C7074">
            <v>888</v>
          </cell>
          <cell r="D7074" t="str">
            <v>Lancashire</v>
          </cell>
          <cell r="E7074">
            <v>3578</v>
          </cell>
          <cell r="F7074" t="str">
            <v>Broughton-in-Amounderness Church of England Primary School</v>
          </cell>
          <cell r="G7074" t="str">
            <v>Maintained</v>
          </cell>
          <cell r="H7074" t="str">
            <v>Voluntary aided school</v>
          </cell>
          <cell r="I7074">
            <v>29955</v>
          </cell>
          <cell r="J7074">
            <v>50906.7</v>
          </cell>
        </row>
        <row r="7075">
          <cell r="B7075">
            <v>8883579</v>
          </cell>
          <cell r="C7075">
            <v>888</v>
          </cell>
          <cell r="D7075" t="str">
            <v>Lancashire</v>
          </cell>
          <cell r="E7075">
            <v>3579</v>
          </cell>
          <cell r="F7075" t="str">
            <v>Goosnargh Oliverson's Church of England Primary School</v>
          </cell>
          <cell r="G7075" t="str">
            <v>Maintained</v>
          </cell>
          <cell r="H7075" t="str">
            <v>Voluntary aided school</v>
          </cell>
          <cell r="I7075">
            <v>18285</v>
          </cell>
          <cell r="J7075">
            <v>34234.199999999997</v>
          </cell>
        </row>
        <row r="7076">
          <cell r="B7076">
            <v>8883580</v>
          </cell>
          <cell r="C7076">
            <v>888</v>
          </cell>
          <cell r="D7076" t="str">
            <v>Lancashire</v>
          </cell>
          <cell r="E7076">
            <v>3580</v>
          </cell>
          <cell r="F7076" t="str">
            <v>Grimsargh St Michael's Church of England Primary School</v>
          </cell>
          <cell r="G7076" t="str">
            <v>Maintained</v>
          </cell>
          <cell r="H7076" t="str">
            <v>Voluntary aided school</v>
          </cell>
          <cell r="I7076">
            <v>19970</v>
          </cell>
          <cell r="J7076">
            <v>34234.199999999997</v>
          </cell>
        </row>
        <row r="7077">
          <cell r="B7077">
            <v>8883581</v>
          </cell>
          <cell r="C7077">
            <v>888</v>
          </cell>
          <cell r="D7077" t="str">
            <v>Lancashire</v>
          </cell>
          <cell r="E7077">
            <v>3581</v>
          </cell>
          <cell r="F7077" t="str">
            <v>Hesketh-with-Becconsall All Saints CofE School</v>
          </cell>
          <cell r="G7077" t="str">
            <v>Maintained</v>
          </cell>
          <cell r="H7077" t="str">
            <v>Voluntary aided school</v>
          </cell>
          <cell r="I7077">
            <v>17247</v>
          </cell>
          <cell r="J7077">
            <v>28232.1</v>
          </cell>
        </row>
        <row r="7078">
          <cell r="B7078">
            <v>8883582</v>
          </cell>
          <cell r="C7078">
            <v>888</v>
          </cell>
          <cell r="D7078" t="str">
            <v>Lancashire</v>
          </cell>
          <cell r="E7078">
            <v>3582</v>
          </cell>
          <cell r="F7078" t="str">
            <v>Lea Neeld's Endowed Church of England Primary School</v>
          </cell>
          <cell r="G7078" t="str">
            <v>Maintained</v>
          </cell>
          <cell r="H7078" t="str">
            <v>Voluntary aided school</v>
          </cell>
          <cell r="I7078">
            <v>13357</v>
          </cell>
          <cell r="J7078">
            <v>20673.899999999998</v>
          </cell>
        </row>
        <row r="7079">
          <cell r="B7079">
            <v>8883583</v>
          </cell>
          <cell r="C7079">
            <v>888</v>
          </cell>
          <cell r="D7079" t="str">
            <v>Lancashire</v>
          </cell>
          <cell r="E7079">
            <v>3583</v>
          </cell>
          <cell r="F7079" t="str">
            <v>Longridge Church of England Primary School</v>
          </cell>
          <cell r="G7079" t="str">
            <v>Maintained</v>
          </cell>
          <cell r="H7079" t="str">
            <v>Voluntary aided school</v>
          </cell>
          <cell r="I7079">
            <v>14005</v>
          </cell>
          <cell r="J7079">
            <v>27120.6</v>
          </cell>
        </row>
        <row r="7080">
          <cell r="B7080">
            <v>8883585</v>
          </cell>
          <cell r="C7080">
            <v>888</v>
          </cell>
          <cell r="D7080" t="str">
            <v>Lancashire</v>
          </cell>
          <cell r="E7080">
            <v>3585</v>
          </cell>
          <cell r="F7080" t="str">
            <v>New Longton All Saints CofE Primary School</v>
          </cell>
          <cell r="G7080" t="str">
            <v>Maintained</v>
          </cell>
          <cell r="H7080" t="str">
            <v>Voluntary aided school</v>
          </cell>
          <cell r="I7080">
            <v>21916</v>
          </cell>
          <cell r="J7080">
            <v>37124.1</v>
          </cell>
        </row>
        <row r="7081">
          <cell r="B7081">
            <v>8883586</v>
          </cell>
          <cell r="C7081">
            <v>888</v>
          </cell>
          <cell r="D7081" t="str">
            <v>Lancashire</v>
          </cell>
          <cell r="E7081">
            <v>3586</v>
          </cell>
          <cell r="F7081" t="str">
            <v>Hoole St Michael CofE Primary School</v>
          </cell>
          <cell r="G7081" t="str">
            <v>Maintained</v>
          </cell>
          <cell r="H7081" t="str">
            <v>Voluntary aided school</v>
          </cell>
          <cell r="I7081">
            <v>8818</v>
          </cell>
          <cell r="J7081">
            <v>16672.5</v>
          </cell>
        </row>
        <row r="7082">
          <cell r="B7082">
            <v>8883589</v>
          </cell>
          <cell r="C7082">
            <v>888</v>
          </cell>
          <cell r="D7082" t="str">
            <v>Lancashire</v>
          </cell>
          <cell r="E7082">
            <v>3589</v>
          </cell>
          <cell r="F7082" t="str">
            <v>Ribchester St Wilfrid's Church of England Voluntary Aided Primary School</v>
          </cell>
          <cell r="G7082" t="str">
            <v>Maintained</v>
          </cell>
          <cell r="H7082" t="str">
            <v>Voluntary aided school</v>
          </cell>
          <cell r="I7082">
            <v>6225</v>
          </cell>
          <cell r="J7082">
            <v>10225.799999999999</v>
          </cell>
        </row>
        <row r="7083">
          <cell r="B7083">
            <v>8883590</v>
          </cell>
          <cell r="C7083">
            <v>888</v>
          </cell>
          <cell r="D7083" t="str">
            <v>Lancashire</v>
          </cell>
          <cell r="E7083">
            <v>3590</v>
          </cell>
          <cell r="F7083" t="str">
            <v>Samlesbury Church of England School</v>
          </cell>
          <cell r="G7083" t="str">
            <v>Maintained</v>
          </cell>
          <cell r="H7083" t="str">
            <v>Voluntary aided school</v>
          </cell>
          <cell r="I7083">
            <v>6744</v>
          </cell>
          <cell r="J7083">
            <v>10670.4</v>
          </cell>
        </row>
        <row r="7084">
          <cell r="B7084">
            <v>8883591</v>
          </cell>
          <cell r="C7084">
            <v>888</v>
          </cell>
          <cell r="D7084" t="str">
            <v>Lancashire</v>
          </cell>
          <cell r="E7084">
            <v>3591</v>
          </cell>
          <cell r="F7084" t="str">
            <v>Tarleton Holy Trinity CofE Primary School</v>
          </cell>
          <cell r="G7084" t="str">
            <v>Maintained</v>
          </cell>
          <cell r="H7084" t="str">
            <v>Voluntary aided school</v>
          </cell>
          <cell r="I7084">
            <v>18803</v>
          </cell>
          <cell r="J7084">
            <v>28676.699999999997</v>
          </cell>
        </row>
        <row r="7085">
          <cell r="B7085">
            <v>8883592</v>
          </cell>
          <cell r="C7085">
            <v>888</v>
          </cell>
          <cell r="D7085" t="str">
            <v>Lancashire</v>
          </cell>
          <cell r="E7085">
            <v>3592</v>
          </cell>
          <cell r="F7085" t="str">
            <v>Tarleton Mere Brow Church of England Primary School</v>
          </cell>
          <cell r="G7085" t="str">
            <v>Maintained</v>
          </cell>
          <cell r="H7085" t="str">
            <v>Voluntary aided school</v>
          </cell>
          <cell r="I7085">
            <v>7003</v>
          </cell>
          <cell r="J7085">
            <v>12448.8</v>
          </cell>
        </row>
        <row r="7086">
          <cell r="B7086">
            <v>8883596</v>
          </cell>
          <cell r="C7086">
            <v>888</v>
          </cell>
          <cell r="D7086" t="str">
            <v>Lancashire</v>
          </cell>
          <cell r="E7086">
            <v>3596</v>
          </cell>
          <cell r="F7086" t="str">
            <v>Walton-le-Dale, St Leonard's Church of England Primary School</v>
          </cell>
          <cell r="G7086" t="str">
            <v>Maintained</v>
          </cell>
          <cell r="H7086" t="str">
            <v>Voluntary aided school</v>
          </cell>
          <cell r="I7086">
            <v>26195</v>
          </cell>
          <cell r="J7086">
            <v>43793.1</v>
          </cell>
        </row>
        <row r="7087">
          <cell r="B7087">
            <v>8883597</v>
          </cell>
          <cell r="C7087">
            <v>888</v>
          </cell>
          <cell r="D7087" t="str">
            <v>Lancashire</v>
          </cell>
          <cell r="E7087">
            <v>3597</v>
          </cell>
          <cell r="F7087" t="str">
            <v>Woodplumpton St Anne's CofE Primary School</v>
          </cell>
          <cell r="G7087" t="str">
            <v>Maintained</v>
          </cell>
          <cell r="H7087" t="str">
            <v>Voluntary aided school</v>
          </cell>
          <cell r="I7087">
            <v>10634</v>
          </cell>
          <cell r="J7087">
            <v>17339.399999999998</v>
          </cell>
        </row>
        <row r="7088">
          <cell r="B7088">
            <v>8883599</v>
          </cell>
          <cell r="C7088">
            <v>888</v>
          </cell>
          <cell r="D7088" t="str">
            <v>Lancashire</v>
          </cell>
          <cell r="E7088">
            <v>3599</v>
          </cell>
          <cell r="F7088" t="str">
            <v>Altham St James Church of England Primary School</v>
          </cell>
          <cell r="G7088" t="str">
            <v>Maintained</v>
          </cell>
          <cell r="H7088" t="str">
            <v>Voluntary aided school</v>
          </cell>
          <cell r="I7088">
            <v>7133</v>
          </cell>
          <cell r="J7088">
            <v>12448.8</v>
          </cell>
        </row>
        <row r="7089">
          <cell r="B7089">
            <v>8883600</v>
          </cell>
          <cell r="C7089">
            <v>888</v>
          </cell>
          <cell r="D7089" t="str">
            <v>Lancashire</v>
          </cell>
          <cell r="E7089">
            <v>3600</v>
          </cell>
          <cell r="F7089" t="str">
            <v>St Anne's Catholic Primary School</v>
          </cell>
          <cell r="G7089" t="str">
            <v>Maintained</v>
          </cell>
          <cell r="H7089" t="str">
            <v>Voluntary aided school</v>
          </cell>
          <cell r="I7089">
            <v>15561</v>
          </cell>
          <cell r="J7089">
            <v>26009.1</v>
          </cell>
        </row>
        <row r="7090">
          <cell r="B7090">
            <v>8883601</v>
          </cell>
          <cell r="C7090">
            <v>888</v>
          </cell>
          <cell r="D7090" t="str">
            <v>Lancashire</v>
          </cell>
          <cell r="E7090">
            <v>3601</v>
          </cell>
          <cell r="F7090" t="str">
            <v>Our Lady and St Edward's Catholic Primary School, Preston</v>
          </cell>
          <cell r="G7090" t="str">
            <v>Maintained</v>
          </cell>
          <cell r="H7090" t="str">
            <v>Voluntary aided school</v>
          </cell>
          <cell r="I7090">
            <v>21397</v>
          </cell>
          <cell r="J7090">
            <v>36457.199999999997</v>
          </cell>
        </row>
        <row r="7091">
          <cell r="B7091">
            <v>8883605</v>
          </cell>
          <cell r="C7091">
            <v>888</v>
          </cell>
          <cell r="D7091" t="str">
            <v>Lancashire</v>
          </cell>
          <cell r="E7091">
            <v>3605</v>
          </cell>
          <cell r="F7091" t="str">
            <v>St Patrick's Catholic Primary School</v>
          </cell>
          <cell r="G7091" t="str">
            <v>Maintained</v>
          </cell>
          <cell r="H7091" t="str">
            <v>Voluntary aided school</v>
          </cell>
          <cell r="I7091">
            <v>11801</v>
          </cell>
          <cell r="J7091">
            <v>18673.199999999997</v>
          </cell>
        </row>
        <row r="7092">
          <cell r="B7092">
            <v>8883607</v>
          </cell>
          <cell r="C7092">
            <v>888</v>
          </cell>
          <cell r="D7092" t="str">
            <v>Lancashire</v>
          </cell>
          <cell r="E7092">
            <v>3607</v>
          </cell>
          <cell r="F7092" t="str">
            <v>St Bernadette's Catholic Primary School, Lancaster</v>
          </cell>
          <cell r="G7092" t="str">
            <v>Maintained</v>
          </cell>
          <cell r="H7092" t="str">
            <v>Voluntary aided school</v>
          </cell>
          <cell r="I7092">
            <v>21138</v>
          </cell>
          <cell r="J7092">
            <v>35123.399999999994</v>
          </cell>
        </row>
        <row r="7093">
          <cell r="B7093">
            <v>8883608</v>
          </cell>
          <cell r="C7093">
            <v>888</v>
          </cell>
          <cell r="D7093" t="str">
            <v>Lancashire</v>
          </cell>
          <cell r="E7093">
            <v>3608</v>
          </cell>
          <cell r="F7093" t="str">
            <v>St Catherine's RC Primary School</v>
          </cell>
          <cell r="G7093" t="str">
            <v>Maintained</v>
          </cell>
          <cell r="H7093" t="str">
            <v>Voluntary aided school</v>
          </cell>
          <cell r="I7093">
            <v>24120</v>
          </cell>
          <cell r="J7093">
            <v>42237</v>
          </cell>
        </row>
        <row r="7094">
          <cell r="B7094">
            <v>8883610</v>
          </cell>
          <cell r="C7094">
            <v>888</v>
          </cell>
          <cell r="D7094" t="str">
            <v>Lancashire</v>
          </cell>
          <cell r="E7094">
            <v>3610</v>
          </cell>
          <cell r="F7094" t="str">
            <v>St John's Catholic Primary School, Skelmersdale</v>
          </cell>
          <cell r="G7094" t="str">
            <v>Maintained</v>
          </cell>
          <cell r="H7094" t="str">
            <v>Voluntary aided school</v>
          </cell>
          <cell r="I7094">
            <v>10245</v>
          </cell>
          <cell r="J7094">
            <v>12226.499999999998</v>
          </cell>
        </row>
        <row r="7095">
          <cell r="B7095">
            <v>8883611</v>
          </cell>
          <cell r="C7095">
            <v>888</v>
          </cell>
          <cell r="D7095" t="str">
            <v>Lancashire</v>
          </cell>
          <cell r="E7095">
            <v>3611</v>
          </cell>
          <cell r="F7095" t="str">
            <v>St Clare's Catholic Primary School, Preston</v>
          </cell>
          <cell r="G7095" t="str">
            <v>Maintained</v>
          </cell>
          <cell r="H7095" t="str">
            <v>Voluntary aided school</v>
          </cell>
          <cell r="I7095">
            <v>25546</v>
          </cell>
          <cell r="J7095">
            <v>44015.399999999994</v>
          </cell>
        </row>
        <row r="7096">
          <cell r="B7096">
            <v>8883614</v>
          </cell>
          <cell r="C7096">
            <v>888</v>
          </cell>
          <cell r="D7096" t="str">
            <v>Lancashire</v>
          </cell>
          <cell r="E7096">
            <v>3614</v>
          </cell>
          <cell r="F7096" t="str">
            <v>St James' Catholic Primary School, Skelmersdale</v>
          </cell>
          <cell r="G7096" t="str">
            <v>Maintained</v>
          </cell>
          <cell r="H7096" t="str">
            <v>Voluntary aided school</v>
          </cell>
          <cell r="I7096">
            <v>11282</v>
          </cell>
          <cell r="J7096">
            <v>19562.399999999998</v>
          </cell>
        </row>
        <row r="7097">
          <cell r="B7097">
            <v>8883615</v>
          </cell>
          <cell r="C7097">
            <v>888</v>
          </cell>
          <cell r="D7097" t="str">
            <v>Lancashire</v>
          </cell>
          <cell r="E7097">
            <v>3615</v>
          </cell>
          <cell r="F7097" t="str">
            <v>St Veronica's Roman Catholic Primary School, Helmshore</v>
          </cell>
          <cell r="G7097" t="str">
            <v>Maintained</v>
          </cell>
          <cell r="H7097" t="str">
            <v>Voluntary aided school</v>
          </cell>
          <cell r="I7097">
            <v>15043</v>
          </cell>
          <cell r="J7097">
            <v>25119.899999999998</v>
          </cell>
        </row>
        <row r="7098">
          <cell r="B7098">
            <v>8883616</v>
          </cell>
          <cell r="C7098">
            <v>888</v>
          </cell>
          <cell r="D7098" t="str">
            <v>Lancashire</v>
          </cell>
          <cell r="E7098">
            <v>3616</v>
          </cell>
          <cell r="F7098" t="str">
            <v>Holy Family Catholic Primary School, Warton</v>
          </cell>
          <cell r="G7098" t="str">
            <v>Maintained</v>
          </cell>
          <cell r="H7098" t="str">
            <v>Voluntary aided school</v>
          </cell>
          <cell r="I7098">
            <v>10504</v>
          </cell>
          <cell r="J7098">
            <v>19340.099999999999</v>
          </cell>
        </row>
        <row r="7099">
          <cell r="B7099">
            <v>8883618</v>
          </cell>
          <cell r="C7099">
            <v>888</v>
          </cell>
          <cell r="D7099" t="str">
            <v>Lancashire</v>
          </cell>
          <cell r="E7099">
            <v>3618</v>
          </cell>
          <cell r="F7099" t="str">
            <v>St Edmund's Catholic Primary School</v>
          </cell>
          <cell r="G7099" t="str">
            <v>Maintained</v>
          </cell>
          <cell r="H7099" t="str">
            <v>Voluntary aided school</v>
          </cell>
          <cell r="I7099">
            <v>5187</v>
          </cell>
          <cell r="J7099">
            <v>7558.2</v>
          </cell>
        </row>
        <row r="7100">
          <cell r="B7100">
            <v>8903620</v>
          </cell>
          <cell r="C7100">
            <v>890</v>
          </cell>
          <cell r="D7100" t="str">
            <v>Blackpool</v>
          </cell>
          <cell r="E7100">
            <v>3620</v>
          </cell>
          <cell r="F7100" t="str">
            <v>Blackpool St Nicholas CofE Primary School</v>
          </cell>
          <cell r="G7100" t="str">
            <v>Maintained</v>
          </cell>
          <cell r="H7100" t="str">
            <v>Voluntary aided school</v>
          </cell>
          <cell r="I7100">
            <v>37347</v>
          </cell>
          <cell r="J7100">
            <v>58242.6</v>
          </cell>
        </row>
        <row r="7101">
          <cell r="B7101">
            <v>8903621</v>
          </cell>
          <cell r="C7101">
            <v>890</v>
          </cell>
          <cell r="D7101" t="str">
            <v>Blackpool</v>
          </cell>
          <cell r="E7101">
            <v>3621</v>
          </cell>
          <cell r="F7101" t="str">
            <v>Blackpool St John's Church of England Primary School</v>
          </cell>
          <cell r="G7101" t="str">
            <v>Maintained</v>
          </cell>
          <cell r="H7101" t="str">
            <v>Voluntary aided school</v>
          </cell>
          <cell r="I7101">
            <v>9078</v>
          </cell>
          <cell r="J7101">
            <v>13337.999999999998</v>
          </cell>
        </row>
        <row r="7102">
          <cell r="B7102">
            <v>8903622</v>
          </cell>
          <cell r="C7102">
            <v>890</v>
          </cell>
          <cell r="D7102" t="str">
            <v>Blackpool</v>
          </cell>
          <cell r="E7102">
            <v>3622</v>
          </cell>
          <cell r="F7102" t="str">
            <v>Our Lady of the Assumption Catholic Primary School</v>
          </cell>
          <cell r="G7102" t="str">
            <v>Maintained</v>
          </cell>
          <cell r="H7102" t="str">
            <v>Voluntary aided school</v>
          </cell>
          <cell r="I7102">
            <v>19452</v>
          </cell>
          <cell r="J7102">
            <v>30899.699999999997</v>
          </cell>
        </row>
        <row r="7103">
          <cell r="B7103">
            <v>8903624</v>
          </cell>
          <cell r="C7103">
            <v>890</v>
          </cell>
          <cell r="D7103" t="str">
            <v>Blackpool</v>
          </cell>
          <cell r="E7103">
            <v>3624</v>
          </cell>
          <cell r="F7103" t="str">
            <v>St John Vianney's Catholic Primary School</v>
          </cell>
          <cell r="G7103" t="str">
            <v>Maintained</v>
          </cell>
          <cell r="H7103" t="str">
            <v>Voluntary aided school</v>
          </cell>
          <cell r="I7103">
            <v>34624</v>
          </cell>
          <cell r="J7103">
            <v>55130.399999999994</v>
          </cell>
        </row>
        <row r="7104">
          <cell r="B7104">
            <v>8903626</v>
          </cell>
          <cell r="C7104">
            <v>890</v>
          </cell>
          <cell r="D7104" t="str">
            <v>Blackpool</v>
          </cell>
          <cell r="E7104">
            <v>3626</v>
          </cell>
          <cell r="F7104" t="str">
            <v>St Kentigern's Catholic Primary School</v>
          </cell>
          <cell r="G7104" t="str">
            <v>Maintained</v>
          </cell>
          <cell r="H7104" t="str">
            <v>Voluntary aided school</v>
          </cell>
          <cell r="I7104">
            <v>19063</v>
          </cell>
          <cell r="J7104">
            <v>29121.3</v>
          </cell>
        </row>
        <row r="7105">
          <cell r="B7105">
            <v>8903629</v>
          </cell>
          <cell r="C7105">
            <v>890</v>
          </cell>
          <cell r="D7105" t="str">
            <v>Blackpool</v>
          </cell>
          <cell r="E7105">
            <v>3629</v>
          </cell>
          <cell r="F7105" t="str">
            <v>Holy Family Catholic Primary School</v>
          </cell>
          <cell r="G7105" t="str">
            <v>Maintained</v>
          </cell>
          <cell r="H7105" t="str">
            <v>Voluntary aided school</v>
          </cell>
          <cell r="I7105">
            <v>15691</v>
          </cell>
          <cell r="J7105">
            <v>29788.199999999997</v>
          </cell>
        </row>
        <row r="7106">
          <cell r="B7106">
            <v>8883634</v>
          </cell>
          <cell r="C7106">
            <v>888</v>
          </cell>
          <cell r="D7106" t="str">
            <v>Lancashire</v>
          </cell>
          <cell r="E7106">
            <v>3634</v>
          </cell>
          <cell r="F7106" t="str">
            <v>Ashton-on-Ribble St Andrew's Church of England Primary School</v>
          </cell>
          <cell r="G7106" t="str">
            <v>Maintained</v>
          </cell>
          <cell r="H7106" t="str">
            <v>Voluntary aided school</v>
          </cell>
          <cell r="I7106">
            <v>39811</v>
          </cell>
          <cell r="J7106">
            <v>66912.299999999988</v>
          </cell>
        </row>
        <row r="7107">
          <cell r="B7107">
            <v>8883636</v>
          </cell>
          <cell r="C7107">
            <v>888</v>
          </cell>
          <cell r="D7107" t="str">
            <v>Lancashire</v>
          </cell>
          <cell r="E7107">
            <v>3636</v>
          </cell>
          <cell r="F7107" t="str">
            <v>Preston St Matthew's Church of England Primary School</v>
          </cell>
          <cell r="G7107" t="str">
            <v>Maintained</v>
          </cell>
          <cell r="H7107" t="str">
            <v>Voluntary aided school</v>
          </cell>
          <cell r="I7107">
            <v>23083</v>
          </cell>
          <cell r="J7107">
            <v>37124.1</v>
          </cell>
        </row>
        <row r="7108">
          <cell r="B7108">
            <v>8883638</v>
          </cell>
          <cell r="C7108">
            <v>888</v>
          </cell>
          <cell r="D7108" t="str">
            <v>Lancashire</v>
          </cell>
          <cell r="E7108">
            <v>3638</v>
          </cell>
          <cell r="F7108" t="str">
            <v>The Blessed Sacrament Catholic Primary School</v>
          </cell>
          <cell r="G7108" t="str">
            <v>Maintained</v>
          </cell>
          <cell r="H7108" t="str">
            <v>Voluntary aided school</v>
          </cell>
          <cell r="I7108">
            <v>29307</v>
          </cell>
          <cell r="J7108">
            <v>36012.6</v>
          </cell>
        </row>
        <row r="7109">
          <cell r="B7109">
            <v>8883639</v>
          </cell>
          <cell r="C7109">
            <v>888</v>
          </cell>
          <cell r="D7109" t="str">
            <v>Lancashire</v>
          </cell>
          <cell r="E7109">
            <v>3639</v>
          </cell>
          <cell r="F7109" t="str">
            <v>English Martyrs Catholic Primary School, Preston</v>
          </cell>
          <cell r="G7109" t="str">
            <v>Maintained</v>
          </cell>
          <cell r="H7109" t="str">
            <v>Voluntary aided school</v>
          </cell>
          <cell r="I7109">
            <v>13357</v>
          </cell>
          <cell r="J7109">
            <v>24452.999999999996</v>
          </cell>
        </row>
        <row r="7110">
          <cell r="B7110">
            <v>8883642</v>
          </cell>
          <cell r="C7110">
            <v>888</v>
          </cell>
          <cell r="D7110" t="str">
            <v>Lancashire</v>
          </cell>
          <cell r="E7110">
            <v>3642</v>
          </cell>
          <cell r="F7110" t="str">
            <v>Sacred Heart Catholic Primary School</v>
          </cell>
          <cell r="G7110" t="str">
            <v>Maintained</v>
          </cell>
          <cell r="H7110" t="str">
            <v>Voluntary aided school</v>
          </cell>
          <cell r="I7110">
            <v>11412</v>
          </cell>
          <cell r="J7110">
            <v>17339.399999999998</v>
          </cell>
        </row>
        <row r="7111">
          <cell r="B7111">
            <v>8883643</v>
          </cell>
          <cell r="C7111">
            <v>888</v>
          </cell>
          <cell r="D7111" t="str">
            <v>Lancashire</v>
          </cell>
          <cell r="E7111">
            <v>3643</v>
          </cell>
          <cell r="F7111" t="str">
            <v>St Augustine's Catholic Primary School</v>
          </cell>
          <cell r="G7111" t="str">
            <v>Maintained</v>
          </cell>
          <cell r="H7111" t="str">
            <v>Voluntary aided school</v>
          </cell>
          <cell r="I7111">
            <v>19192</v>
          </cell>
          <cell r="J7111">
            <v>33567.299999999996</v>
          </cell>
        </row>
        <row r="7112">
          <cell r="B7112">
            <v>8883645</v>
          </cell>
          <cell r="C7112">
            <v>888</v>
          </cell>
          <cell r="D7112" t="str">
            <v>Lancashire</v>
          </cell>
          <cell r="E7112">
            <v>3645</v>
          </cell>
          <cell r="F7112" t="str">
            <v>St Maria Goretti Catholic Primary School, Preston</v>
          </cell>
          <cell r="G7112" t="str">
            <v>Maintained</v>
          </cell>
          <cell r="H7112" t="str">
            <v>Voluntary aided school</v>
          </cell>
          <cell r="I7112">
            <v>12579</v>
          </cell>
          <cell r="J7112">
            <v>19340.099999999999</v>
          </cell>
        </row>
        <row r="7113">
          <cell r="B7113">
            <v>8883646</v>
          </cell>
          <cell r="C7113">
            <v>888</v>
          </cell>
          <cell r="D7113" t="str">
            <v>Lancashire</v>
          </cell>
          <cell r="E7113">
            <v>3646</v>
          </cell>
          <cell r="F7113" t="str">
            <v>St Gregory's Catholic Primary School, Preston</v>
          </cell>
          <cell r="G7113" t="str">
            <v>Maintained</v>
          </cell>
          <cell r="H7113" t="str">
            <v>Voluntary aided school</v>
          </cell>
          <cell r="I7113">
            <v>19581</v>
          </cell>
          <cell r="J7113">
            <v>31121.999999999996</v>
          </cell>
        </row>
        <row r="7114">
          <cell r="B7114">
            <v>8883647</v>
          </cell>
          <cell r="C7114">
            <v>888</v>
          </cell>
          <cell r="D7114" t="str">
            <v>Lancashire</v>
          </cell>
          <cell r="E7114">
            <v>3647</v>
          </cell>
          <cell r="F7114" t="str">
            <v>St Ignatius' Catholic Primary School</v>
          </cell>
          <cell r="G7114" t="str">
            <v>Maintained</v>
          </cell>
          <cell r="H7114" t="str">
            <v>Voluntary aided school</v>
          </cell>
          <cell r="I7114">
            <v>14913</v>
          </cell>
          <cell r="J7114">
            <v>26675.999999999996</v>
          </cell>
        </row>
        <row r="7115">
          <cell r="B7115">
            <v>8883653</v>
          </cell>
          <cell r="C7115">
            <v>888</v>
          </cell>
          <cell r="D7115" t="str">
            <v>Lancashire</v>
          </cell>
          <cell r="E7115">
            <v>3653</v>
          </cell>
          <cell r="F7115" t="str">
            <v>Holy Family Catholic Primary School, Ingol, Preston</v>
          </cell>
          <cell r="G7115" t="str">
            <v>Maintained</v>
          </cell>
          <cell r="H7115" t="str">
            <v>Voluntary aided school</v>
          </cell>
          <cell r="I7115">
            <v>11282</v>
          </cell>
          <cell r="J7115">
            <v>17784</v>
          </cell>
        </row>
        <row r="7116">
          <cell r="B7116">
            <v>8883666</v>
          </cell>
          <cell r="C7116">
            <v>888</v>
          </cell>
          <cell r="D7116" t="str">
            <v>Lancashire</v>
          </cell>
          <cell r="E7116">
            <v>3666</v>
          </cell>
          <cell r="F7116" t="str">
            <v>Farington Moss St. Paul's C.E. Primary School</v>
          </cell>
          <cell r="G7116" t="str">
            <v>Maintained</v>
          </cell>
          <cell r="H7116" t="str">
            <v>Voluntary aided school</v>
          </cell>
          <cell r="I7116">
            <v>18674</v>
          </cell>
          <cell r="J7116">
            <v>32678.1</v>
          </cell>
        </row>
        <row r="7117">
          <cell r="B7117">
            <v>8883668</v>
          </cell>
          <cell r="C7117">
            <v>888</v>
          </cell>
          <cell r="D7117" t="str">
            <v>Lancashire</v>
          </cell>
          <cell r="E7117">
            <v>3668</v>
          </cell>
          <cell r="F7117" t="str">
            <v>Scorton Church of England Primary School</v>
          </cell>
          <cell r="G7117" t="str">
            <v>Maintained</v>
          </cell>
          <cell r="H7117" t="str">
            <v>Voluntary aided school</v>
          </cell>
          <cell r="I7117">
            <v>5447</v>
          </cell>
          <cell r="J7117">
            <v>7113.5999999999995</v>
          </cell>
        </row>
        <row r="7118">
          <cell r="B7118">
            <v>8883670</v>
          </cell>
          <cell r="C7118">
            <v>888</v>
          </cell>
          <cell r="D7118" t="str">
            <v>Lancashire</v>
          </cell>
          <cell r="E7118">
            <v>3670</v>
          </cell>
          <cell r="F7118" t="str">
            <v>Over Kellet Wilson's Endowed Church of England Primary School</v>
          </cell>
          <cell r="G7118" t="str">
            <v>Maintained</v>
          </cell>
          <cell r="H7118" t="str">
            <v>Voluntary aided school</v>
          </cell>
          <cell r="I7118">
            <v>12709</v>
          </cell>
          <cell r="J7118">
            <v>22230</v>
          </cell>
        </row>
        <row r="7119">
          <cell r="B7119">
            <v>8893675</v>
          </cell>
          <cell r="C7119">
            <v>889</v>
          </cell>
          <cell r="D7119" t="str">
            <v>Blackburn with Darwen</v>
          </cell>
          <cell r="E7119">
            <v>3675</v>
          </cell>
          <cell r="F7119" t="str">
            <v>St Cuthbert's Church of England Primary School</v>
          </cell>
          <cell r="G7119" t="str">
            <v>Maintained</v>
          </cell>
          <cell r="H7119" t="str">
            <v>Voluntary aided school</v>
          </cell>
          <cell r="I7119">
            <v>17507</v>
          </cell>
          <cell r="J7119">
            <v>26898.3</v>
          </cell>
        </row>
        <row r="7120">
          <cell r="B7120">
            <v>8883677</v>
          </cell>
          <cell r="C7120">
            <v>888</v>
          </cell>
          <cell r="D7120" t="str">
            <v>Lancashire</v>
          </cell>
          <cell r="E7120">
            <v>3677</v>
          </cell>
          <cell r="F7120" t="str">
            <v>Bishop Martin Church of England Primary School</v>
          </cell>
          <cell r="G7120" t="str">
            <v>Maintained</v>
          </cell>
          <cell r="H7120" t="str">
            <v>Voluntary aided school</v>
          </cell>
          <cell r="I7120">
            <v>14265</v>
          </cell>
          <cell r="J7120">
            <v>21785.399999999998</v>
          </cell>
        </row>
        <row r="7121">
          <cell r="B7121">
            <v>8883702</v>
          </cell>
          <cell r="C7121">
            <v>888</v>
          </cell>
          <cell r="D7121" t="str">
            <v>Lancashire</v>
          </cell>
          <cell r="E7121">
            <v>3702</v>
          </cell>
          <cell r="F7121" t="str">
            <v>St Mary and Michael Catholic Primary School</v>
          </cell>
          <cell r="G7121" t="str">
            <v>Maintained</v>
          </cell>
          <cell r="H7121" t="str">
            <v>Voluntary aided school</v>
          </cell>
          <cell r="I7121">
            <v>10245</v>
          </cell>
          <cell r="J7121">
            <v>17339.399999999998</v>
          </cell>
        </row>
        <row r="7122">
          <cell r="B7122">
            <v>8883703</v>
          </cell>
          <cell r="C7122">
            <v>888</v>
          </cell>
          <cell r="D7122" t="str">
            <v>Lancashire</v>
          </cell>
          <cell r="E7122">
            <v>3703</v>
          </cell>
          <cell r="F7122" t="str">
            <v>Our Lady of Lourdes Catholic Primary School, Carnforth</v>
          </cell>
          <cell r="G7122" t="str">
            <v>Maintained</v>
          </cell>
          <cell r="H7122" t="str">
            <v>Voluntary aided school</v>
          </cell>
          <cell r="I7122">
            <v>4280</v>
          </cell>
          <cell r="J7122">
            <v>8002.7999999999993</v>
          </cell>
        </row>
        <row r="7123">
          <cell r="B7123">
            <v>8883704</v>
          </cell>
          <cell r="C7123">
            <v>888</v>
          </cell>
          <cell r="D7123" t="str">
            <v>Lancashire</v>
          </cell>
          <cell r="E7123">
            <v>3704</v>
          </cell>
          <cell r="F7123" t="str">
            <v>St Mary's Catholic Primary School, Claughton-on-Brock</v>
          </cell>
          <cell r="G7123" t="str">
            <v>Maintained</v>
          </cell>
          <cell r="H7123" t="str">
            <v>Voluntary aided school</v>
          </cell>
          <cell r="I7123">
            <v>3113</v>
          </cell>
          <cell r="J7123">
            <v>7558.2</v>
          </cell>
        </row>
        <row r="7124">
          <cell r="B7124">
            <v>8883705</v>
          </cell>
          <cell r="C7124">
            <v>888</v>
          </cell>
          <cell r="D7124" t="str">
            <v>Lancashire</v>
          </cell>
          <cell r="E7124">
            <v>3705</v>
          </cell>
          <cell r="F7124" t="str">
            <v>St Joseph's Catholic Primary School, Lancaster</v>
          </cell>
          <cell r="G7124" t="str">
            <v>Maintained</v>
          </cell>
          <cell r="H7124" t="str">
            <v>Voluntary aided school</v>
          </cell>
          <cell r="I7124">
            <v>8818</v>
          </cell>
          <cell r="J7124">
            <v>12448.8</v>
          </cell>
        </row>
        <row r="7125">
          <cell r="B7125">
            <v>8883706</v>
          </cell>
          <cell r="C7125">
            <v>888</v>
          </cell>
          <cell r="D7125" t="str">
            <v>Lancashire</v>
          </cell>
          <cell r="E7125">
            <v>3706</v>
          </cell>
          <cell r="F7125" t="str">
            <v>The Cathedral Catholic Primary School, Lancaster</v>
          </cell>
          <cell r="G7125" t="str">
            <v>Maintained</v>
          </cell>
          <cell r="H7125" t="str">
            <v>Voluntary aided school</v>
          </cell>
          <cell r="I7125">
            <v>15302</v>
          </cell>
          <cell r="J7125">
            <v>25119.899999999998</v>
          </cell>
        </row>
        <row r="7126">
          <cell r="B7126">
            <v>8883707</v>
          </cell>
          <cell r="C7126">
            <v>888</v>
          </cell>
          <cell r="D7126" t="str">
            <v>Lancashire</v>
          </cell>
          <cell r="E7126">
            <v>3707</v>
          </cell>
          <cell r="F7126" t="str">
            <v>St Mary's Catholic Primary School, Morecambe</v>
          </cell>
          <cell r="G7126" t="str">
            <v>Maintained</v>
          </cell>
          <cell r="H7126" t="str">
            <v>Voluntary aided school</v>
          </cell>
          <cell r="I7126">
            <v>11801</v>
          </cell>
          <cell r="J7126">
            <v>20451.599999999999</v>
          </cell>
        </row>
        <row r="7127">
          <cell r="B7127">
            <v>8883709</v>
          </cell>
          <cell r="C7127">
            <v>888</v>
          </cell>
          <cell r="D7127" t="str">
            <v>Lancashire</v>
          </cell>
          <cell r="E7127">
            <v>3709</v>
          </cell>
          <cell r="F7127" t="str">
            <v>St Mary's Catholic Primary School, Fleetwood</v>
          </cell>
          <cell r="G7127" t="str">
            <v>Maintained</v>
          </cell>
          <cell r="H7127" t="str">
            <v>Voluntary aided school</v>
          </cell>
          <cell r="I7127">
            <v>8300</v>
          </cell>
          <cell r="J7127">
            <v>10892.699999999999</v>
          </cell>
        </row>
        <row r="7128">
          <cell r="B7128">
            <v>8883711</v>
          </cell>
          <cell r="C7128">
            <v>888</v>
          </cell>
          <cell r="D7128" t="str">
            <v>Lancashire</v>
          </cell>
          <cell r="E7128">
            <v>3711</v>
          </cell>
          <cell r="F7128" t="str">
            <v>St Wulstan's and St Edmund's Catholic Primary School and Nursery</v>
          </cell>
          <cell r="G7128" t="str">
            <v>Maintained</v>
          </cell>
          <cell r="H7128" t="str">
            <v>Voluntary aided school</v>
          </cell>
          <cell r="I7128">
            <v>15691</v>
          </cell>
          <cell r="J7128">
            <v>19562.399999999998</v>
          </cell>
        </row>
        <row r="7129">
          <cell r="B7129">
            <v>8883712</v>
          </cell>
          <cell r="C7129">
            <v>888</v>
          </cell>
          <cell r="D7129" t="str">
            <v>Lancashire</v>
          </cell>
          <cell r="E7129">
            <v>3712</v>
          </cell>
          <cell r="F7129" t="str">
            <v>St Mary's Catholic Primary School, Great Eccleston</v>
          </cell>
          <cell r="G7129" t="str">
            <v>Maintained</v>
          </cell>
          <cell r="H7129" t="str">
            <v>Voluntary aided school</v>
          </cell>
          <cell r="I7129">
            <v>3242</v>
          </cell>
          <cell r="J7129">
            <v>6891.2999999999993</v>
          </cell>
        </row>
        <row r="7130">
          <cell r="B7130">
            <v>8883713</v>
          </cell>
          <cell r="C7130">
            <v>888</v>
          </cell>
          <cell r="D7130" t="str">
            <v>Lancashire</v>
          </cell>
          <cell r="E7130">
            <v>3713</v>
          </cell>
          <cell r="F7130" t="str">
            <v>The Willows Catholic Primary School, Kirkham</v>
          </cell>
          <cell r="G7130" t="str">
            <v>Maintained</v>
          </cell>
          <cell r="H7130" t="str">
            <v>Voluntary aided school</v>
          </cell>
          <cell r="I7130">
            <v>20748</v>
          </cell>
          <cell r="J7130">
            <v>36234.899999999994</v>
          </cell>
        </row>
        <row r="7131">
          <cell r="B7131">
            <v>8883715</v>
          </cell>
          <cell r="C7131">
            <v>888</v>
          </cell>
          <cell r="D7131" t="str">
            <v>Lancashire</v>
          </cell>
          <cell r="E7131">
            <v>3715</v>
          </cell>
          <cell r="F7131" t="str">
            <v>Our Lady Star of the Sea Catholic Primary School</v>
          </cell>
          <cell r="G7131" t="str">
            <v>Maintained</v>
          </cell>
          <cell r="H7131" t="str">
            <v>Voluntary aided school</v>
          </cell>
          <cell r="I7131">
            <v>20100</v>
          </cell>
          <cell r="J7131">
            <v>33345</v>
          </cell>
        </row>
        <row r="7132">
          <cell r="B7132">
            <v>8883716</v>
          </cell>
          <cell r="C7132">
            <v>888</v>
          </cell>
          <cell r="D7132" t="str">
            <v>Lancashire</v>
          </cell>
          <cell r="E7132">
            <v>3716</v>
          </cell>
          <cell r="F7132" t="str">
            <v>St Peter's Catholic Primary School, Lytham</v>
          </cell>
          <cell r="G7132" t="str">
            <v>Maintained</v>
          </cell>
          <cell r="H7132" t="str">
            <v>Voluntary aided school</v>
          </cell>
          <cell r="I7132">
            <v>18414</v>
          </cell>
          <cell r="J7132">
            <v>32678.1</v>
          </cell>
        </row>
        <row r="7133">
          <cell r="B7133">
            <v>8883717</v>
          </cell>
          <cell r="C7133">
            <v>888</v>
          </cell>
          <cell r="D7133" t="str">
            <v>Lancashire</v>
          </cell>
          <cell r="E7133">
            <v>3717</v>
          </cell>
          <cell r="F7133" t="str">
            <v>St Joseph's Catholic Primary School, Medlar-with-Wesham</v>
          </cell>
          <cell r="G7133" t="str">
            <v>Maintained</v>
          </cell>
          <cell r="H7133" t="str">
            <v>Voluntary aided school</v>
          </cell>
          <cell r="I7133">
            <v>9467</v>
          </cell>
          <cell r="J7133">
            <v>13560.3</v>
          </cell>
        </row>
        <row r="7134">
          <cell r="B7134">
            <v>8883718</v>
          </cell>
          <cell r="C7134">
            <v>888</v>
          </cell>
          <cell r="D7134" t="str">
            <v>Lancashire</v>
          </cell>
          <cell r="E7134">
            <v>3718</v>
          </cell>
          <cell r="F7134" t="str">
            <v>St William's Catholic Primary School, Pilling</v>
          </cell>
          <cell r="G7134" t="str">
            <v>Maintained</v>
          </cell>
          <cell r="H7134" t="str">
            <v>Voluntary aided school</v>
          </cell>
          <cell r="I7134">
            <v>2205</v>
          </cell>
          <cell r="J7134">
            <v>2667.6</v>
          </cell>
        </row>
        <row r="7135">
          <cell r="B7135">
            <v>8883719</v>
          </cell>
          <cell r="C7135">
            <v>888</v>
          </cell>
          <cell r="D7135" t="str">
            <v>Lancashire</v>
          </cell>
          <cell r="E7135">
            <v>3719</v>
          </cell>
          <cell r="F7135" t="str">
            <v>St John's Catholic Primary School, Poulton-le-Fylde</v>
          </cell>
          <cell r="G7135" t="str">
            <v>Maintained</v>
          </cell>
          <cell r="H7135" t="str">
            <v>Voluntary aided school</v>
          </cell>
          <cell r="I7135">
            <v>20748</v>
          </cell>
          <cell r="J7135">
            <v>34678.799999999996</v>
          </cell>
        </row>
        <row r="7136">
          <cell r="B7136">
            <v>8883720</v>
          </cell>
          <cell r="C7136">
            <v>888</v>
          </cell>
          <cell r="D7136" t="str">
            <v>Lancashire</v>
          </cell>
          <cell r="E7136">
            <v>3720</v>
          </cell>
          <cell r="F7136" t="str">
            <v>Sacred Heart Catholic Primary School, Thornton Cleveleys</v>
          </cell>
          <cell r="G7136" t="str">
            <v>Maintained</v>
          </cell>
          <cell r="H7136" t="str">
            <v>Voluntary aided school</v>
          </cell>
          <cell r="I7136">
            <v>18544</v>
          </cell>
          <cell r="J7136">
            <v>29343.599999999999</v>
          </cell>
        </row>
        <row r="7137">
          <cell r="B7137">
            <v>8883725</v>
          </cell>
          <cell r="C7137">
            <v>888</v>
          </cell>
          <cell r="D7137" t="str">
            <v>Lancashire</v>
          </cell>
          <cell r="E7137">
            <v>3725</v>
          </cell>
          <cell r="F7137" t="str">
            <v>St Francis Catholic Primary School, Goosnargh</v>
          </cell>
          <cell r="G7137" t="str">
            <v>Maintained</v>
          </cell>
          <cell r="H7137" t="str">
            <v>Voluntary aided school</v>
          </cell>
          <cell r="I7137">
            <v>11412</v>
          </cell>
          <cell r="J7137">
            <v>20451.599999999999</v>
          </cell>
        </row>
        <row r="7138">
          <cell r="B7138">
            <v>8883726</v>
          </cell>
          <cell r="C7138">
            <v>888</v>
          </cell>
          <cell r="D7138" t="str">
            <v>Lancashire</v>
          </cell>
          <cell r="E7138">
            <v>3726</v>
          </cell>
          <cell r="F7138" t="str">
            <v>St Mary's Catholic Primary School</v>
          </cell>
          <cell r="G7138" t="str">
            <v>Maintained</v>
          </cell>
          <cell r="H7138" t="str">
            <v>Voluntary aided school</v>
          </cell>
          <cell r="I7138">
            <v>10374</v>
          </cell>
          <cell r="J7138">
            <v>16894.8</v>
          </cell>
        </row>
        <row r="7139">
          <cell r="B7139">
            <v>8883727</v>
          </cell>
          <cell r="C7139">
            <v>888</v>
          </cell>
          <cell r="D7139" t="str">
            <v>Lancashire</v>
          </cell>
          <cell r="E7139">
            <v>3727</v>
          </cell>
          <cell r="F7139" t="str">
            <v>Alston Lane Catholic Primary School, Longridge</v>
          </cell>
          <cell r="G7139" t="str">
            <v>Maintained</v>
          </cell>
          <cell r="H7139" t="str">
            <v>Voluntary aided school</v>
          </cell>
          <cell r="I7139">
            <v>16210</v>
          </cell>
          <cell r="J7139">
            <v>29565.899999999998</v>
          </cell>
        </row>
        <row r="7140">
          <cell r="B7140">
            <v>8883728</v>
          </cell>
          <cell r="C7140">
            <v>888</v>
          </cell>
          <cell r="D7140" t="str">
            <v>Lancashire</v>
          </cell>
          <cell r="E7140">
            <v>3728</v>
          </cell>
          <cell r="F7140" t="str">
            <v>Longridge St Wilfrid's Roman Catholic Primary School</v>
          </cell>
          <cell r="G7140" t="str">
            <v>Maintained</v>
          </cell>
          <cell r="H7140" t="str">
            <v>Voluntary aided school</v>
          </cell>
          <cell r="I7140">
            <v>14135</v>
          </cell>
          <cell r="J7140">
            <v>21785.399999999998</v>
          </cell>
        </row>
        <row r="7141">
          <cell r="B7141">
            <v>8883729</v>
          </cell>
          <cell r="C7141">
            <v>888</v>
          </cell>
          <cell r="D7141" t="str">
            <v>Lancashire</v>
          </cell>
          <cell r="E7141">
            <v>3729</v>
          </cell>
          <cell r="F7141" t="str">
            <v>St Oswald's Catholic Primary School, Longton</v>
          </cell>
          <cell r="G7141" t="str">
            <v>Maintained</v>
          </cell>
          <cell r="H7141" t="str">
            <v>Voluntary aided school</v>
          </cell>
          <cell r="I7141">
            <v>25935</v>
          </cell>
          <cell r="J7141">
            <v>43348.5</v>
          </cell>
        </row>
        <row r="7142">
          <cell r="B7142">
            <v>8883730</v>
          </cell>
          <cell r="C7142">
            <v>888</v>
          </cell>
          <cell r="D7142" t="str">
            <v>Lancashire</v>
          </cell>
          <cell r="E7142">
            <v>3730</v>
          </cell>
          <cell r="F7142" t="str">
            <v>St Mary Magdalen's Catholic Primary School</v>
          </cell>
          <cell r="G7142" t="str">
            <v>Maintained</v>
          </cell>
          <cell r="H7142" t="str">
            <v>Voluntary aided school</v>
          </cell>
          <cell r="I7142">
            <v>20100</v>
          </cell>
          <cell r="J7142">
            <v>31566.6</v>
          </cell>
        </row>
        <row r="7143">
          <cell r="B7143">
            <v>8883736</v>
          </cell>
          <cell r="C7143">
            <v>888</v>
          </cell>
          <cell r="D7143" t="str">
            <v>Lancashire</v>
          </cell>
          <cell r="E7143">
            <v>3736</v>
          </cell>
          <cell r="F7143" t="str">
            <v>Our Lady and St Gerard's Roman Catholic Primary School, Lostock Hall</v>
          </cell>
          <cell r="G7143" t="str">
            <v>Maintained</v>
          </cell>
          <cell r="H7143" t="str">
            <v>Voluntary aided school</v>
          </cell>
          <cell r="I7143">
            <v>28659</v>
          </cell>
          <cell r="J7143">
            <v>48239.1</v>
          </cell>
        </row>
        <row r="7144">
          <cell r="B7144">
            <v>8883738</v>
          </cell>
          <cell r="C7144">
            <v>888</v>
          </cell>
          <cell r="D7144" t="str">
            <v>Lancashire</v>
          </cell>
          <cell r="E7144">
            <v>3738</v>
          </cell>
          <cell r="F7144" t="str">
            <v>St Patrick's Roman Catholic Primary School, Walton-le-Dale</v>
          </cell>
          <cell r="G7144" t="str">
            <v>Maintained</v>
          </cell>
          <cell r="H7144" t="str">
            <v>Voluntary aided school</v>
          </cell>
          <cell r="I7144">
            <v>16080</v>
          </cell>
          <cell r="J7144">
            <v>24675.3</v>
          </cell>
        </row>
        <row r="7145">
          <cell r="B7145">
            <v>8883741</v>
          </cell>
          <cell r="C7145">
            <v>888</v>
          </cell>
          <cell r="D7145" t="str">
            <v>Lancashire</v>
          </cell>
          <cell r="E7145">
            <v>3741</v>
          </cell>
          <cell r="F7145" t="str">
            <v>St Joseph's Roman Catholic Primary School, Hurst Green</v>
          </cell>
          <cell r="G7145" t="str">
            <v>Maintained</v>
          </cell>
          <cell r="H7145" t="str">
            <v>Voluntary aided school</v>
          </cell>
          <cell r="I7145">
            <v>10245</v>
          </cell>
          <cell r="J7145">
            <v>16894.8</v>
          </cell>
        </row>
        <row r="7146">
          <cell r="B7146">
            <v>8883742</v>
          </cell>
          <cell r="C7146">
            <v>888</v>
          </cell>
          <cell r="D7146" t="str">
            <v>Lancashire</v>
          </cell>
          <cell r="E7146">
            <v>3742</v>
          </cell>
          <cell r="F7146" t="str">
            <v>St Mary's Roman Catholic Primary School, Langho</v>
          </cell>
          <cell r="G7146" t="str">
            <v>Maintained</v>
          </cell>
          <cell r="H7146" t="str">
            <v>Voluntary aided school</v>
          </cell>
          <cell r="I7146">
            <v>29048</v>
          </cell>
          <cell r="J7146">
            <v>51351.299999999996</v>
          </cell>
        </row>
        <row r="7147">
          <cell r="B7147">
            <v>8883743</v>
          </cell>
          <cell r="C7147">
            <v>888</v>
          </cell>
          <cell r="D7147" t="str">
            <v>Lancashire</v>
          </cell>
          <cell r="E7147">
            <v>3743</v>
          </cell>
          <cell r="F7147" t="str">
            <v>St Mary's Roman Catholic Primary School, Chipping</v>
          </cell>
          <cell r="G7147" t="str">
            <v>Maintained</v>
          </cell>
          <cell r="H7147" t="str">
            <v>Voluntary aided school</v>
          </cell>
          <cell r="I7147">
            <v>3761</v>
          </cell>
          <cell r="J7147">
            <v>7113.5999999999995</v>
          </cell>
        </row>
        <row r="7148">
          <cell r="B7148">
            <v>8883744</v>
          </cell>
          <cell r="C7148">
            <v>888</v>
          </cell>
          <cell r="D7148" t="str">
            <v>Lancashire</v>
          </cell>
          <cell r="E7148">
            <v>3744</v>
          </cell>
          <cell r="F7148" t="str">
            <v>St Michael and St John's Roman Catholic Primary School, Clitheroe</v>
          </cell>
          <cell r="G7148" t="str">
            <v>Maintained</v>
          </cell>
          <cell r="H7148" t="str">
            <v>Voluntary aided school</v>
          </cell>
          <cell r="I7148">
            <v>18155</v>
          </cell>
          <cell r="J7148">
            <v>24008.399999999998</v>
          </cell>
        </row>
        <row r="7149">
          <cell r="B7149">
            <v>8883746</v>
          </cell>
          <cell r="C7149">
            <v>888</v>
          </cell>
          <cell r="D7149" t="str">
            <v>Lancashire</v>
          </cell>
          <cell r="E7149">
            <v>3746</v>
          </cell>
          <cell r="F7149" t="str">
            <v>St Hubert's Roman Catholic Primary School, Great Harwood</v>
          </cell>
          <cell r="G7149" t="str">
            <v>Maintained</v>
          </cell>
          <cell r="H7149" t="str">
            <v>Voluntary aided school</v>
          </cell>
          <cell r="I7149">
            <v>14913</v>
          </cell>
          <cell r="J7149">
            <v>24897.599999999999</v>
          </cell>
        </row>
        <row r="7150">
          <cell r="B7150">
            <v>8883747</v>
          </cell>
          <cell r="C7150">
            <v>888</v>
          </cell>
          <cell r="D7150" t="str">
            <v>Lancashire</v>
          </cell>
          <cell r="E7150">
            <v>3747</v>
          </cell>
          <cell r="F7150" t="str">
            <v>St Wulstan's Catholic Primary School, Great Harwood</v>
          </cell>
          <cell r="G7150" t="str">
            <v>Maintained</v>
          </cell>
          <cell r="H7150" t="str">
            <v>Voluntary aided school</v>
          </cell>
          <cell r="I7150">
            <v>13227</v>
          </cell>
          <cell r="J7150">
            <v>22230</v>
          </cell>
        </row>
        <row r="7151">
          <cell r="B7151">
            <v>8883748</v>
          </cell>
          <cell r="C7151">
            <v>888</v>
          </cell>
          <cell r="D7151" t="str">
            <v>Lancashire</v>
          </cell>
          <cell r="E7151">
            <v>3748</v>
          </cell>
          <cell r="F7151" t="str">
            <v>St Mary's Roman Catholic Primary School, Osbaldeston</v>
          </cell>
          <cell r="G7151" t="str">
            <v>Maintained</v>
          </cell>
          <cell r="H7151" t="str">
            <v>Voluntary aided school</v>
          </cell>
          <cell r="I7151">
            <v>7651</v>
          </cell>
          <cell r="J7151">
            <v>12448.8</v>
          </cell>
        </row>
        <row r="7152">
          <cell r="B7152">
            <v>8883749</v>
          </cell>
          <cell r="C7152">
            <v>888</v>
          </cell>
          <cell r="D7152" t="str">
            <v>Lancashire</v>
          </cell>
          <cell r="E7152">
            <v>3749</v>
          </cell>
          <cell r="F7152" t="str">
            <v>St John the Baptist Roman Catholic Primary School, Padiham</v>
          </cell>
          <cell r="G7152" t="str">
            <v>Maintained</v>
          </cell>
          <cell r="H7152" t="str">
            <v>Voluntary aided school</v>
          </cell>
          <cell r="I7152">
            <v>17247</v>
          </cell>
          <cell r="J7152">
            <v>25564.499999999996</v>
          </cell>
        </row>
        <row r="7153">
          <cell r="B7153">
            <v>8893751</v>
          </cell>
          <cell r="C7153">
            <v>889</v>
          </cell>
          <cell r="D7153" t="str">
            <v>Blackburn with Darwen</v>
          </cell>
          <cell r="E7153">
            <v>3751</v>
          </cell>
          <cell r="F7153" t="str">
            <v>St Paul's Roman Catholic Primary School, Feniscowles, Blackburn</v>
          </cell>
          <cell r="G7153" t="str">
            <v>Maintained</v>
          </cell>
          <cell r="H7153" t="str">
            <v>Voluntary aided school</v>
          </cell>
          <cell r="I7153">
            <v>21397</v>
          </cell>
          <cell r="J7153">
            <v>36012.6</v>
          </cell>
        </row>
        <row r="7154">
          <cell r="B7154">
            <v>8883752</v>
          </cell>
          <cell r="C7154">
            <v>888</v>
          </cell>
          <cell r="D7154" t="str">
            <v>Lancashire</v>
          </cell>
          <cell r="E7154">
            <v>3752</v>
          </cell>
          <cell r="F7154" t="str">
            <v>St Charles' RC School</v>
          </cell>
          <cell r="G7154" t="str">
            <v>Maintained</v>
          </cell>
          <cell r="H7154" t="str">
            <v>Voluntary aided school</v>
          </cell>
          <cell r="I7154">
            <v>13616</v>
          </cell>
          <cell r="J7154">
            <v>23563.8</v>
          </cell>
        </row>
        <row r="7155">
          <cell r="B7155">
            <v>8883753</v>
          </cell>
          <cell r="C7155">
            <v>888</v>
          </cell>
          <cell r="D7155" t="str">
            <v>Lancashire</v>
          </cell>
          <cell r="E7155">
            <v>3753</v>
          </cell>
          <cell r="F7155" t="str">
            <v>St Mary's Roman Catholic Primary School, Sabden</v>
          </cell>
          <cell r="G7155" t="str">
            <v>Maintained</v>
          </cell>
          <cell r="H7155" t="str">
            <v>Voluntary aided school</v>
          </cell>
          <cell r="I7155">
            <v>6355</v>
          </cell>
          <cell r="J7155">
            <v>12671.099999999999</v>
          </cell>
        </row>
        <row r="7156">
          <cell r="B7156">
            <v>8883754</v>
          </cell>
          <cell r="C7156">
            <v>888</v>
          </cell>
          <cell r="D7156" t="str">
            <v>Lancashire</v>
          </cell>
          <cell r="E7156">
            <v>3754</v>
          </cell>
          <cell r="F7156" t="str">
            <v>Holy Trinity Roman Catholic Primary School, Brierfield</v>
          </cell>
          <cell r="G7156" t="str">
            <v>Maintained</v>
          </cell>
          <cell r="H7156" t="str">
            <v>Voluntary aided school</v>
          </cell>
          <cell r="I7156">
            <v>10634</v>
          </cell>
          <cell r="J7156">
            <v>16227.9</v>
          </cell>
        </row>
        <row r="7157">
          <cell r="B7157">
            <v>8883755</v>
          </cell>
          <cell r="C7157">
            <v>888</v>
          </cell>
          <cell r="D7157" t="str">
            <v>Lancashire</v>
          </cell>
          <cell r="E7157">
            <v>3755</v>
          </cell>
          <cell r="F7157" t="str">
            <v>Sacred Heart Roman Catholic Primary School, Colne</v>
          </cell>
          <cell r="G7157" t="str">
            <v>Maintained</v>
          </cell>
          <cell r="H7157" t="str">
            <v>Voluntary aided school</v>
          </cell>
          <cell r="I7157">
            <v>21267</v>
          </cell>
          <cell r="J7157">
            <v>38902.5</v>
          </cell>
        </row>
        <row r="7158">
          <cell r="B7158">
            <v>8883757</v>
          </cell>
          <cell r="C7158">
            <v>888</v>
          </cell>
          <cell r="D7158" t="str">
            <v>Lancashire</v>
          </cell>
          <cell r="E7158">
            <v>3757</v>
          </cell>
          <cell r="F7158" t="str">
            <v>Holy Saviour Roman Catholic Primary School, Nelson</v>
          </cell>
          <cell r="G7158" t="str">
            <v>Maintained</v>
          </cell>
          <cell r="H7158" t="str">
            <v>Voluntary aided school</v>
          </cell>
          <cell r="I7158">
            <v>13098</v>
          </cell>
          <cell r="J7158">
            <v>26009.1</v>
          </cell>
        </row>
        <row r="7159">
          <cell r="B7159">
            <v>8883759</v>
          </cell>
          <cell r="C7159">
            <v>888</v>
          </cell>
          <cell r="D7159" t="str">
            <v>Lancashire</v>
          </cell>
          <cell r="E7159">
            <v>3759</v>
          </cell>
          <cell r="F7159" t="str">
            <v>St John Southworth Roman Catholic Primary School, Nelson</v>
          </cell>
          <cell r="G7159" t="str">
            <v>Maintained</v>
          </cell>
          <cell r="H7159" t="str">
            <v>Voluntary aided school</v>
          </cell>
          <cell r="I7159">
            <v>16599</v>
          </cell>
          <cell r="J7159">
            <v>24675.3</v>
          </cell>
        </row>
        <row r="7160">
          <cell r="B7160">
            <v>8883762</v>
          </cell>
          <cell r="C7160">
            <v>888</v>
          </cell>
          <cell r="D7160" t="str">
            <v>Lancashire</v>
          </cell>
          <cell r="E7160">
            <v>3762</v>
          </cell>
          <cell r="F7160" t="str">
            <v>St Anne's and St Joseph's Roman Catholic Primary School</v>
          </cell>
          <cell r="G7160" t="str">
            <v>Maintained</v>
          </cell>
          <cell r="H7160" t="str">
            <v>Voluntary aided school</v>
          </cell>
          <cell r="I7160">
            <v>17896</v>
          </cell>
          <cell r="J7160">
            <v>21340.799999999999</v>
          </cell>
        </row>
        <row r="7161">
          <cell r="B7161">
            <v>8883763</v>
          </cell>
          <cell r="C7161">
            <v>888</v>
          </cell>
          <cell r="D7161" t="str">
            <v>Lancashire</v>
          </cell>
          <cell r="E7161">
            <v>3763</v>
          </cell>
          <cell r="F7161" t="str">
            <v>St Oswald's Roman Catholic Primary School, Accrington</v>
          </cell>
          <cell r="G7161" t="str">
            <v>Maintained</v>
          </cell>
          <cell r="H7161" t="str">
            <v>Voluntary aided school</v>
          </cell>
          <cell r="I7161">
            <v>9078</v>
          </cell>
          <cell r="J7161">
            <v>14671.8</v>
          </cell>
        </row>
        <row r="7162">
          <cell r="B7162">
            <v>8883764</v>
          </cell>
          <cell r="C7162">
            <v>888</v>
          </cell>
          <cell r="D7162" t="str">
            <v>Lancashire</v>
          </cell>
          <cell r="E7162">
            <v>3764</v>
          </cell>
          <cell r="F7162" t="str">
            <v>Sacred Heart Roman Catholic Primary School, Church</v>
          </cell>
          <cell r="G7162" t="str">
            <v>Maintained</v>
          </cell>
          <cell r="H7162" t="str">
            <v>Voluntary aided school</v>
          </cell>
          <cell r="I7162">
            <v>12579</v>
          </cell>
          <cell r="J7162">
            <v>16672.5</v>
          </cell>
        </row>
        <row r="7163">
          <cell r="B7163">
            <v>8883765</v>
          </cell>
          <cell r="C7163">
            <v>888</v>
          </cell>
          <cell r="D7163" t="str">
            <v>Lancashire</v>
          </cell>
          <cell r="E7163">
            <v>3765</v>
          </cell>
          <cell r="F7163" t="str">
            <v>St Mary's Roman Catholic Primary School, Clayton-le-Moors</v>
          </cell>
          <cell r="G7163" t="str">
            <v>Maintained</v>
          </cell>
          <cell r="H7163" t="str">
            <v>Voluntary aided school</v>
          </cell>
          <cell r="I7163">
            <v>11412</v>
          </cell>
          <cell r="J7163">
            <v>15116.4</v>
          </cell>
        </row>
        <row r="7164">
          <cell r="B7164">
            <v>8883766</v>
          </cell>
          <cell r="C7164">
            <v>888</v>
          </cell>
          <cell r="D7164" t="str">
            <v>Lancashire</v>
          </cell>
          <cell r="E7164">
            <v>3766</v>
          </cell>
          <cell r="F7164" t="str">
            <v>St Mary's Roman Catholic Primary School, Oswaldtwistle</v>
          </cell>
          <cell r="G7164" t="str">
            <v>Maintained</v>
          </cell>
          <cell r="H7164" t="str">
            <v>Voluntary aided school</v>
          </cell>
          <cell r="I7164">
            <v>25806</v>
          </cell>
          <cell r="J7164">
            <v>41792.399999999994</v>
          </cell>
        </row>
        <row r="7165">
          <cell r="B7165">
            <v>8883768</v>
          </cell>
          <cell r="C7165">
            <v>888</v>
          </cell>
          <cell r="D7165" t="str">
            <v>Lancashire</v>
          </cell>
          <cell r="E7165">
            <v>3768</v>
          </cell>
          <cell r="F7165" t="str">
            <v>St Joseph's Roman Catholic Primary School, Stacksteads, Bacup</v>
          </cell>
          <cell r="G7165" t="str">
            <v>Maintained</v>
          </cell>
          <cell r="H7165" t="str">
            <v>Voluntary aided school</v>
          </cell>
          <cell r="I7165">
            <v>6744</v>
          </cell>
          <cell r="J7165">
            <v>9114.2999999999993</v>
          </cell>
        </row>
        <row r="7166">
          <cell r="B7166">
            <v>8883771</v>
          </cell>
          <cell r="C7166">
            <v>888</v>
          </cell>
          <cell r="D7166" t="str">
            <v>Lancashire</v>
          </cell>
          <cell r="E7166">
            <v>3771</v>
          </cell>
          <cell r="F7166" t="str">
            <v>St Mary's Roman Catholic Primary School, Haslingden</v>
          </cell>
          <cell r="G7166" t="str">
            <v>Maintained</v>
          </cell>
          <cell r="H7166" t="str">
            <v>Voluntary aided school</v>
          </cell>
          <cell r="I7166">
            <v>11542</v>
          </cell>
          <cell r="J7166">
            <v>20451.599999999999</v>
          </cell>
        </row>
        <row r="7167">
          <cell r="B7167">
            <v>8883775</v>
          </cell>
          <cell r="C7167">
            <v>888</v>
          </cell>
          <cell r="D7167" t="str">
            <v>Lancashire</v>
          </cell>
          <cell r="E7167">
            <v>3775</v>
          </cell>
          <cell r="F7167" t="str">
            <v>St Peter's Roman Catholic Primary School, Newchurch</v>
          </cell>
          <cell r="G7167" t="str">
            <v>Maintained</v>
          </cell>
          <cell r="H7167" t="str">
            <v>Voluntary aided school</v>
          </cell>
          <cell r="I7167">
            <v>15432</v>
          </cell>
          <cell r="J7167">
            <v>24897.599999999999</v>
          </cell>
        </row>
        <row r="7168">
          <cell r="B7168">
            <v>8883776</v>
          </cell>
          <cell r="C7168">
            <v>888</v>
          </cell>
          <cell r="D7168" t="str">
            <v>Lancashire</v>
          </cell>
          <cell r="E7168">
            <v>3776</v>
          </cell>
          <cell r="F7168" t="str">
            <v>St James-the-Less Roman Catholic Primary School, Rawtenstall</v>
          </cell>
          <cell r="G7168" t="str">
            <v>Maintained</v>
          </cell>
          <cell r="H7168" t="str">
            <v>Voluntary aided school</v>
          </cell>
          <cell r="I7168">
            <v>21008</v>
          </cell>
          <cell r="J7168">
            <v>35568</v>
          </cell>
        </row>
        <row r="7169">
          <cell r="B7169">
            <v>8893778</v>
          </cell>
          <cell r="C7169">
            <v>889</v>
          </cell>
          <cell r="D7169" t="str">
            <v>Blackburn with Darwen</v>
          </cell>
          <cell r="E7169">
            <v>3778</v>
          </cell>
          <cell r="F7169" t="str">
            <v>St Edward's Roman Catholic Primary School Blackburn</v>
          </cell>
          <cell r="G7169" t="str">
            <v>Maintained</v>
          </cell>
          <cell r="H7169" t="str">
            <v>Voluntary aided school</v>
          </cell>
          <cell r="I7169">
            <v>18414</v>
          </cell>
          <cell r="J7169">
            <v>31344.3</v>
          </cell>
        </row>
        <row r="7170">
          <cell r="B7170">
            <v>8893779</v>
          </cell>
          <cell r="C7170">
            <v>889</v>
          </cell>
          <cell r="D7170" t="str">
            <v>Blackburn with Darwen</v>
          </cell>
          <cell r="E7170">
            <v>3779</v>
          </cell>
          <cell r="F7170" t="str">
            <v>St Joseph's Roman Catholic Primary School, Darwen</v>
          </cell>
          <cell r="G7170" t="str">
            <v>Maintained</v>
          </cell>
          <cell r="H7170" t="str">
            <v>Voluntary aided school</v>
          </cell>
          <cell r="I7170">
            <v>14783</v>
          </cell>
          <cell r="J7170">
            <v>28232.1</v>
          </cell>
        </row>
        <row r="7171">
          <cell r="B7171">
            <v>8883781</v>
          </cell>
          <cell r="C7171">
            <v>888</v>
          </cell>
          <cell r="D7171" t="str">
            <v>Lancashire</v>
          </cell>
          <cell r="E7171">
            <v>3781</v>
          </cell>
          <cell r="F7171" t="str">
            <v>St Joseph's Catholic Primary School, Anderton</v>
          </cell>
          <cell r="G7171" t="str">
            <v>Maintained</v>
          </cell>
          <cell r="H7171" t="str">
            <v>Voluntary aided school</v>
          </cell>
          <cell r="I7171">
            <v>18544</v>
          </cell>
          <cell r="J7171">
            <v>27342.899999999998</v>
          </cell>
        </row>
        <row r="7172">
          <cell r="B7172">
            <v>8883782</v>
          </cell>
          <cell r="C7172">
            <v>888</v>
          </cell>
          <cell r="D7172" t="str">
            <v>Lancashire</v>
          </cell>
          <cell r="E7172">
            <v>3782</v>
          </cell>
          <cell r="F7172" t="str">
            <v>St Joseph's Catholic Primary School, Brindle</v>
          </cell>
          <cell r="G7172" t="str">
            <v>Maintained</v>
          </cell>
          <cell r="H7172" t="str">
            <v>Voluntary aided school</v>
          </cell>
          <cell r="I7172">
            <v>7651</v>
          </cell>
          <cell r="J7172">
            <v>11115</v>
          </cell>
        </row>
        <row r="7173">
          <cell r="B7173">
            <v>8883783</v>
          </cell>
          <cell r="C7173">
            <v>888</v>
          </cell>
          <cell r="D7173" t="str">
            <v>Lancashire</v>
          </cell>
          <cell r="E7173">
            <v>3783</v>
          </cell>
          <cell r="F7173" t="str">
            <v>Sacred Heart Catholic Primary School, Chorley</v>
          </cell>
          <cell r="G7173" t="str">
            <v>Maintained</v>
          </cell>
          <cell r="H7173" t="str">
            <v>Voluntary aided school</v>
          </cell>
          <cell r="I7173">
            <v>15302</v>
          </cell>
          <cell r="J7173">
            <v>24675.3</v>
          </cell>
        </row>
        <row r="7174">
          <cell r="B7174">
            <v>8883785</v>
          </cell>
          <cell r="C7174">
            <v>888</v>
          </cell>
          <cell r="D7174" t="str">
            <v>Lancashire</v>
          </cell>
          <cell r="E7174">
            <v>3785</v>
          </cell>
          <cell r="F7174" t="str">
            <v>St Joseph's Catholic Primary School, Chorley</v>
          </cell>
          <cell r="G7174" t="str">
            <v>Maintained</v>
          </cell>
          <cell r="H7174" t="str">
            <v>Voluntary aided school</v>
          </cell>
          <cell r="I7174">
            <v>14005</v>
          </cell>
          <cell r="J7174">
            <v>25564.499999999996</v>
          </cell>
        </row>
        <row r="7175">
          <cell r="B7175">
            <v>8883786</v>
          </cell>
          <cell r="C7175">
            <v>888</v>
          </cell>
          <cell r="D7175" t="str">
            <v>Lancashire</v>
          </cell>
          <cell r="E7175">
            <v>3786</v>
          </cell>
          <cell r="F7175" t="str">
            <v>St Mary's Catholic Primary School and Nursery, Chorley</v>
          </cell>
          <cell r="G7175" t="str">
            <v>Maintained</v>
          </cell>
          <cell r="H7175" t="str">
            <v>Voluntary aided school</v>
          </cell>
          <cell r="I7175">
            <v>21786</v>
          </cell>
          <cell r="J7175">
            <v>35790.299999999996</v>
          </cell>
        </row>
        <row r="7176">
          <cell r="B7176">
            <v>8883789</v>
          </cell>
          <cell r="C7176">
            <v>888</v>
          </cell>
          <cell r="D7176" t="str">
            <v>Lancashire</v>
          </cell>
          <cell r="E7176">
            <v>3789</v>
          </cell>
          <cell r="F7176" t="str">
            <v>St Gregory's Catholic Primary School, Chorley</v>
          </cell>
          <cell r="G7176" t="str">
            <v>Maintained</v>
          </cell>
          <cell r="H7176" t="str">
            <v>Voluntary aided school</v>
          </cell>
          <cell r="I7176">
            <v>17507</v>
          </cell>
          <cell r="J7176">
            <v>28676.699999999997</v>
          </cell>
        </row>
        <row r="7177">
          <cell r="B7177">
            <v>8883790</v>
          </cell>
          <cell r="C7177">
            <v>888</v>
          </cell>
          <cell r="D7177" t="str">
            <v>Lancashire</v>
          </cell>
          <cell r="E7177">
            <v>3790</v>
          </cell>
          <cell r="F7177" t="str">
            <v>St Bede's Catholic Primary School</v>
          </cell>
          <cell r="G7177" t="str">
            <v>Maintained</v>
          </cell>
          <cell r="H7177" t="str">
            <v>Voluntary aided school</v>
          </cell>
          <cell r="I7177">
            <v>18803</v>
          </cell>
          <cell r="J7177">
            <v>28676.699999999997</v>
          </cell>
        </row>
        <row r="7178">
          <cell r="B7178">
            <v>8883791</v>
          </cell>
          <cell r="C7178">
            <v>888</v>
          </cell>
          <cell r="D7178" t="str">
            <v>Lancashire</v>
          </cell>
          <cell r="E7178">
            <v>3791</v>
          </cell>
          <cell r="F7178" t="str">
            <v>St Oswald's Catholic Primary School, Coppull</v>
          </cell>
          <cell r="G7178" t="str">
            <v>Maintained</v>
          </cell>
          <cell r="H7178" t="str">
            <v>Voluntary aided school</v>
          </cell>
          <cell r="I7178">
            <v>10504</v>
          </cell>
          <cell r="J7178">
            <v>16894.8</v>
          </cell>
        </row>
        <row r="7179">
          <cell r="B7179">
            <v>8883792</v>
          </cell>
          <cell r="C7179">
            <v>888</v>
          </cell>
          <cell r="D7179" t="str">
            <v>Lancashire</v>
          </cell>
          <cell r="E7179">
            <v>3792</v>
          </cell>
          <cell r="F7179" t="str">
            <v>St. Mary's Catholic Primary School Euxton</v>
          </cell>
          <cell r="G7179" t="str">
            <v>Maintained</v>
          </cell>
          <cell r="H7179" t="str">
            <v>Voluntary aided school</v>
          </cell>
          <cell r="I7179">
            <v>21267</v>
          </cell>
          <cell r="J7179">
            <v>36679.5</v>
          </cell>
        </row>
        <row r="7180">
          <cell r="B7180">
            <v>8883793</v>
          </cell>
          <cell r="C7180">
            <v>888</v>
          </cell>
          <cell r="D7180" t="str">
            <v>Lancashire</v>
          </cell>
          <cell r="E7180">
            <v>3793</v>
          </cell>
          <cell r="F7180" t="str">
            <v>Leyland St Mary's Roman Catholic Primary School</v>
          </cell>
          <cell r="G7180" t="str">
            <v>Maintained</v>
          </cell>
          <cell r="H7180" t="str">
            <v>Voluntary aided school</v>
          </cell>
          <cell r="I7180">
            <v>18155</v>
          </cell>
          <cell r="J7180">
            <v>26675.999999999996</v>
          </cell>
        </row>
        <row r="7181">
          <cell r="B7181">
            <v>8883794</v>
          </cell>
          <cell r="C7181">
            <v>888</v>
          </cell>
          <cell r="D7181" t="str">
            <v>Lancashire</v>
          </cell>
          <cell r="E7181">
            <v>3794</v>
          </cell>
          <cell r="F7181" t="str">
            <v>St Peter and Paul Catholic Primary School, Mawdesley</v>
          </cell>
          <cell r="G7181" t="str">
            <v>Maintained</v>
          </cell>
          <cell r="H7181" t="str">
            <v>Voluntary aided school</v>
          </cell>
          <cell r="I7181">
            <v>4928</v>
          </cell>
          <cell r="J7181">
            <v>7558.2</v>
          </cell>
        </row>
        <row r="7182">
          <cell r="B7182">
            <v>8883795</v>
          </cell>
          <cell r="C7182">
            <v>888</v>
          </cell>
          <cell r="D7182" t="str">
            <v>Lancashire</v>
          </cell>
          <cell r="E7182">
            <v>3795</v>
          </cell>
          <cell r="F7182" t="str">
            <v>St Chad's Catholic Primary School</v>
          </cell>
          <cell r="G7182" t="str">
            <v>Maintained</v>
          </cell>
          <cell r="H7182" t="str">
            <v>Voluntary aided school</v>
          </cell>
          <cell r="I7182">
            <v>14783</v>
          </cell>
          <cell r="J7182">
            <v>26453.699999999997</v>
          </cell>
        </row>
        <row r="7183">
          <cell r="B7183">
            <v>8883796</v>
          </cell>
          <cell r="C7183">
            <v>888</v>
          </cell>
          <cell r="D7183" t="str">
            <v>Lancashire</v>
          </cell>
          <cell r="E7183">
            <v>3796</v>
          </cell>
          <cell r="F7183" t="str">
            <v>St Joseph's Catholic Primary School, Withnell</v>
          </cell>
          <cell r="G7183" t="str">
            <v>Maintained</v>
          </cell>
          <cell r="H7183" t="str">
            <v>Voluntary aided school</v>
          </cell>
          <cell r="I7183">
            <v>10764</v>
          </cell>
          <cell r="J7183">
            <v>18228.599999999999</v>
          </cell>
        </row>
        <row r="7184">
          <cell r="B7184">
            <v>8883800</v>
          </cell>
          <cell r="C7184">
            <v>888</v>
          </cell>
          <cell r="D7184" t="str">
            <v>Lancashire</v>
          </cell>
          <cell r="E7184">
            <v>3800</v>
          </cell>
          <cell r="F7184" t="str">
            <v>St John's Catholic Primary School, Burscough</v>
          </cell>
          <cell r="G7184" t="str">
            <v>Maintained</v>
          </cell>
          <cell r="H7184" t="str">
            <v>Voluntary aided school</v>
          </cell>
          <cell r="I7184">
            <v>9726</v>
          </cell>
          <cell r="J7184">
            <v>12893.4</v>
          </cell>
        </row>
        <row r="7185">
          <cell r="B7185">
            <v>8883801</v>
          </cell>
          <cell r="C7185">
            <v>888</v>
          </cell>
          <cell r="D7185" t="str">
            <v>Lancashire</v>
          </cell>
          <cell r="E7185">
            <v>3801</v>
          </cell>
          <cell r="F7185" t="str">
            <v>Ormskirk St Anne's Catholic Primary School</v>
          </cell>
          <cell r="G7185" t="str">
            <v>Maintained</v>
          </cell>
          <cell r="H7185" t="str">
            <v>Voluntary aided school</v>
          </cell>
          <cell r="I7185">
            <v>31641</v>
          </cell>
          <cell r="J7185">
            <v>46683</v>
          </cell>
        </row>
        <row r="7186">
          <cell r="B7186">
            <v>8883803</v>
          </cell>
          <cell r="C7186">
            <v>888</v>
          </cell>
          <cell r="D7186" t="str">
            <v>Lancashire</v>
          </cell>
          <cell r="E7186">
            <v>3803</v>
          </cell>
          <cell r="F7186" t="str">
            <v>St Mary's Catholic Primary School, Scarisbrick</v>
          </cell>
          <cell r="G7186" t="str">
            <v>Maintained</v>
          </cell>
          <cell r="H7186" t="str">
            <v>Voluntary aided school</v>
          </cell>
          <cell r="I7186">
            <v>8689</v>
          </cell>
          <cell r="J7186">
            <v>13560.3</v>
          </cell>
        </row>
        <row r="7187">
          <cell r="B7187">
            <v>8883804</v>
          </cell>
          <cell r="C7187">
            <v>888</v>
          </cell>
          <cell r="D7187" t="str">
            <v>Lancashire</v>
          </cell>
          <cell r="E7187">
            <v>3804</v>
          </cell>
          <cell r="F7187" t="str">
            <v>St Richard's Catholic Primary School, Skelmersdale</v>
          </cell>
          <cell r="G7187" t="str">
            <v>Maintained</v>
          </cell>
          <cell r="H7187" t="str">
            <v>Voluntary aided school</v>
          </cell>
          <cell r="I7187">
            <v>17896</v>
          </cell>
          <cell r="J7187">
            <v>30455.1</v>
          </cell>
        </row>
        <row r="7188">
          <cell r="B7188">
            <v>8883805</v>
          </cell>
          <cell r="C7188">
            <v>888</v>
          </cell>
          <cell r="D7188" t="str">
            <v>Lancashire</v>
          </cell>
          <cell r="E7188">
            <v>3805</v>
          </cell>
          <cell r="F7188" t="str">
            <v>St Joseph's Catholic Primary School, Barnoldswick</v>
          </cell>
          <cell r="G7188" t="str">
            <v>Maintained</v>
          </cell>
          <cell r="H7188" t="str">
            <v>Voluntary aided school</v>
          </cell>
          <cell r="I7188">
            <v>13227</v>
          </cell>
          <cell r="J7188">
            <v>19562.399999999998</v>
          </cell>
        </row>
        <row r="7189">
          <cell r="B7189">
            <v>8883807</v>
          </cell>
          <cell r="C7189">
            <v>888</v>
          </cell>
          <cell r="D7189" t="str">
            <v>Lancashire</v>
          </cell>
          <cell r="E7189">
            <v>3807</v>
          </cell>
          <cell r="F7189" t="str">
            <v>Grindleton Church of England Voluntary Aided Primary School</v>
          </cell>
          <cell r="G7189" t="str">
            <v>Maintained</v>
          </cell>
          <cell r="H7189" t="str">
            <v>Voluntary aided school</v>
          </cell>
          <cell r="I7189">
            <v>3372</v>
          </cell>
          <cell r="J7189">
            <v>6224.4</v>
          </cell>
        </row>
        <row r="7190">
          <cell r="B7190">
            <v>8883808</v>
          </cell>
          <cell r="C7190">
            <v>888</v>
          </cell>
          <cell r="D7190" t="str">
            <v>Lancashire</v>
          </cell>
          <cell r="E7190">
            <v>3808</v>
          </cell>
          <cell r="F7190" t="str">
            <v>Waddington and West Bradford Church of England Voluntary Aided Primary School</v>
          </cell>
          <cell r="G7190" t="str">
            <v>Maintained</v>
          </cell>
          <cell r="H7190" t="str">
            <v>Voluntary aided school</v>
          </cell>
          <cell r="I7190">
            <v>16080</v>
          </cell>
          <cell r="J7190">
            <v>30010.499999999996</v>
          </cell>
        </row>
        <row r="7191">
          <cell r="B7191">
            <v>8883809</v>
          </cell>
          <cell r="C7191">
            <v>888</v>
          </cell>
          <cell r="D7191" t="str">
            <v>Lancashire</v>
          </cell>
          <cell r="E7191">
            <v>3809</v>
          </cell>
          <cell r="F7191" t="str">
            <v>Bolton by Bowland Church of England Voluntary Aided Primary School</v>
          </cell>
          <cell r="G7191" t="str">
            <v>Maintained</v>
          </cell>
          <cell r="H7191" t="str">
            <v>Voluntary aided school</v>
          </cell>
          <cell r="I7191">
            <v>4020</v>
          </cell>
          <cell r="J7191">
            <v>6891.2999999999993</v>
          </cell>
        </row>
        <row r="7192">
          <cell r="B7192">
            <v>8883810</v>
          </cell>
          <cell r="C7192">
            <v>888</v>
          </cell>
          <cell r="D7192" t="str">
            <v>Lancashire</v>
          </cell>
          <cell r="E7192">
            <v>3810</v>
          </cell>
          <cell r="F7192" t="str">
            <v>Thorneyholme Roman Catholic Primary School, Dunsop Bridge</v>
          </cell>
          <cell r="G7192" t="str">
            <v>Maintained</v>
          </cell>
          <cell r="H7192" t="str">
            <v>Voluntary aided school</v>
          </cell>
          <cell r="I7192">
            <v>1427</v>
          </cell>
          <cell r="J7192">
            <v>2445.2999999999997</v>
          </cell>
        </row>
        <row r="7193">
          <cell r="B7193">
            <v>8883811</v>
          </cell>
          <cell r="C7193">
            <v>888</v>
          </cell>
          <cell r="D7193" t="str">
            <v>Lancashire</v>
          </cell>
          <cell r="E7193">
            <v>3811</v>
          </cell>
          <cell r="F7193" t="str">
            <v>St John with St Michael Church of England Primary School, Shawforth</v>
          </cell>
          <cell r="G7193" t="str">
            <v>Maintained</v>
          </cell>
          <cell r="H7193" t="str">
            <v>Voluntary aided school</v>
          </cell>
          <cell r="I7193">
            <v>8559</v>
          </cell>
          <cell r="J7193">
            <v>14227.199999999999</v>
          </cell>
        </row>
        <row r="7194">
          <cell r="B7194">
            <v>8903812</v>
          </cell>
          <cell r="C7194">
            <v>890</v>
          </cell>
          <cell r="D7194" t="str">
            <v>Blackpool</v>
          </cell>
          <cell r="E7194">
            <v>3812</v>
          </cell>
          <cell r="F7194" t="str">
            <v>St Bernadette's Catholic Primary School</v>
          </cell>
          <cell r="G7194" t="str">
            <v>Maintained</v>
          </cell>
          <cell r="H7194" t="str">
            <v>Voluntary aided school</v>
          </cell>
          <cell r="I7194">
            <v>17507</v>
          </cell>
          <cell r="J7194">
            <v>27342.899999999998</v>
          </cell>
        </row>
        <row r="7195">
          <cell r="B7195">
            <v>8903813</v>
          </cell>
          <cell r="C7195">
            <v>890</v>
          </cell>
          <cell r="D7195" t="str">
            <v>Blackpool</v>
          </cell>
          <cell r="E7195">
            <v>3813</v>
          </cell>
          <cell r="F7195" t="str">
            <v>St Teresa's Catholic Primary School</v>
          </cell>
          <cell r="G7195" t="str">
            <v>Maintained</v>
          </cell>
          <cell r="H7195" t="str">
            <v>Voluntary aided school</v>
          </cell>
          <cell r="I7195">
            <v>17636</v>
          </cell>
          <cell r="J7195">
            <v>27342.899999999998</v>
          </cell>
        </row>
        <row r="7196">
          <cell r="B7196">
            <v>8883814</v>
          </cell>
          <cell r="C7196">
            <v>888</v>
          </cell>
          <cell r="D7196" t="str">
            <v>Lancashire</v>
          </cell>
          <cell r="E7196">
            <v>3814</v>
          </cell>
          <cell r="F7196" t="str">
            <v>Heyhouses Endowed Church of England Primary School</v>
          </cell>
          <cell r="G7196" t="str">
            <v>Maintained</v>
          </cell>
          <cell r="H7196" t="str">
            <v>Voluntary aided school</v>
          </cell>
          <cell r="I7196">
            <v>52908</v>
          </cell>
          <cell r="J7196">
            <v>88030.799999999988</v>
          </cell>
        </row>
        <row r="7197">
          <cell r="B7197">
            <v>8883831</v>
          </cell>
          <cell r="C7197">
            <v>888</v>
          </cell>
          <cell r="D7197" t="str">
            <v>Lancashire</v>
          </cell>
          <cell r="E7197">
            <v>3831</v>
          </cell>
          <cell r="F7197" t="str">
            <v>Our Lady and All Saints Roman Catholic Primary School, Parbold</v>
          </cell>
          <cell r="G7197" t="str">
            <v>Maintained</v>
          </cell>
          <cell r="H7197" t="str">
            <v>Voluntary aided school</v>
          </cell>
          <cell r="I7197">
            <v>9985</v>
          </cell>
          <cell r="J7197">
            <v>19117.8</v>
          </cell>
        </row>
        <row r="7198">
          <cell r="B7198">
            <v>8883833</v>
          </cell>
          <cell r="C7198">
            <v>888</v>
          </cell>
          <cell r="D7198" t="str">
            <v>Lancashire</v>
          </cell>
          <cell r="E7198">
            <v>3833</v>
          </cell>
          <cell r="F7198" t="str">
            <v>St Teresa's Catholic Primary School</v>
          </cell>
          <cell r="G7198" t="str">
            <v>Maintained</v>
          </cell>
          <cell r="H7198" t="str">
            <v>Voluntary aided school</v>
          </cell>
          <cell r="I7198">
            <v>20230</v>
          </cell>
          <cell r="J7198">
            <v>32900.399999999994</v>
          </cell>
        </row>
        <row r="7199">
          <cell r="B7199">
            <v>8883834</v>
          </cell>
          <cell r="C7199">
            <v>888</v>
          </cell>
          <cell r="D7199" t="str">
            <v>Lancashire</v>
          </cell>
          <cell r="E7199">
            <v>3834</v>
          </cell>
          <cell r="F7199" t="str">
            <v>St Joseph's Catholic Primary School, Wrightington</v>
          </cell>
          <cell r="G7199" t="str">
            <v>Maintained</v>
          </cell>
          <cell r="H7199" t="str">
            <v>Voluntary aided school</v>
          </cell>
          <cell r="I7199">
            <v>11412</v>
          </cell>
          <cell r="J7199">
            <v>16672.5</v>
          </cell>
        </row>
        <row r="7200">
          <cell r="B7200">
            <v>8883889</v>
          </cell>
          <cell r="C7200">
            <v>888</v>
          </cell>
          <cell r="D7200" t="str">
            <v>Lancashire</v>
          </cell>
          <cell r="E7200">
            <v>3889</v>
          </cell>
          <cell r="F7200" t="str">
            <v>Our Lady and St Anselm's Roman Catholic Primary School, Whitworth</v>
          </cell>
          <cell r="G7200" t="str">
            <v>Maintained</v>
          </cell>
          <cell r="H7200" t="str">
            <v>Voluntary aided school</v>
          </cell>
          <cell r="I7200">
            <v>16080</v>
          </cell>
          <cell r="J7200">
            <v>31121.999999999996</v>
          </cell>
        </row>
        <row r="7201">
          <cell r="B7201">
            <v>8883949</v>
          </cell>
          <cell r="C7201">
            <v>888</v>
          </cell>
          <cell r="D7201" t="str">
            <v>Lancashire</v>
          </cell>
          <cell r="E7201">
            <v>3949</v>
          </cell>
          <cell r="F7201" t="str">
            <v>St Anthony's Catholic Primary School</v>
          </cell>
          <cell r="G7201" t="str">
            <v>Maintained</v>
          </cell>
          <cell r="H7201" t="str">
            <v>Voluntary aided school</v>
          </cell>
          <cell r="I7201">
            <v>26195</v>
          </cell>
          <cell r="J7201">
            <v>43570.799999999996</v>
          </cell>
        </row>
        <row r="7202">
          <cell r="B7202">
            <v>8883953</v>
          </cell>
          <cell r="C7202">
            <v>888</v>
          </cell>
          <cell r="D7202" t="str">
            <v>Lancashire</v>
          </cell>
          <cell r="E7202">
            <v>3953</v>
          </cell>
          <cell r="F7202" t="str">
            <v>Penwortham, St Teresa's Catholic Primary School</v>
          </cell>
          <cell r="G7202" t="str">
            <v>Maintained</v>
          </cell>
          <cell r="H7202" t="str">
            <v>Voluntary aided school</v>
          </cell>
          <cell r="I7202">
            <v>26843</v>
          </cell>
          <cell r="J7202">
            <v>44682.299999999996</v>
          </cell>
        </row>
        <row r="7203">
          <cell r="B7203">
            <v>8883954</v>
          </cell>
          <cell r="C7203">
            <v>888</v>
          </cell>
          <cell r="D7203" t="str">
            <v>Lancashire</v>
          </cell>
          <cell r="E7203">
            <v>3954</v>
          </cell>
          <cell r="F7203" t="str">
            <v>St Teresa's Catholic Primary School</v>
          </cell>
          <cell r="G7203" t="str">
            <v>Maintained</v>
          </cell>
          <cell r="H7203" t="str">
            <v>Voluntary aided school</v>
          </cell>
          <cell r="I7203">
            <v>11542</v>
          </cell>
          <cell r="J7203">
            <v>16672.5</v>
          </cell>
        </row>
        <row r="7204">
          <cell r="B7204">
            <v>8883976</v>
          </cell>
          <cell r="C7204">
            <v>888</v>
          </cell>
          <cell r="D7204" t="str">
            <v>Lancashire</v>
          </cell>
          <cell r="E7204">
            <v>3976</v>
          </cell>
          <cell r="F7204" t="str">
            <v>Treales Church of England Primary School</v>
          </cell>
          <cell r="G7204" t="str">
            <v>Maintained</v>
          </cell>
          <cell r="H7204" t="str">
            <v>Voluntary aided school</v>
          </cell>
          <cell r="I7204">
            <v>3891</v>
          </cell>
          <cell r="J7204">
            <v>9114.2999999999993</v>
          </cell>
        </row>
        <row r="7205">
          <cell r="B7205">
            <v>8883979</v>
          </cell>
          <cell r="C7205">
            <v>888</v>
          </cell>
          <cell r="D7205" t="str">
            <v>Lancashire</v>
          </cell>
          <cell r="E7205">
            <v>3979</v>
          </cell>
          <cell r="F7205" t="str">
            <v>Wheatley Lane Methodist Voluntary Aided Primary School</v>
          </cell>
          <cell r="G7205" t="str">
            <v>Maintained</v>
          </cell>
          <cell r="H7205" t="str">
            <v>Voluntary aided school</v>
          </cell>
          <cell r="I7205">
            <v>18674</v>
          </cell>
          <cell r="J7205">
            <v>31121.999999999996</v>
          </cell>
        </row>
        <row r="7206">
          <cell r="B7206">
            <v>8883980</v>
          </cell>
          <cell r="C7206">
            <v>888</v>
          </cell>
          <cell r="D7206" t="str">
            <v>Lancashire</v>
          </cell>
          <cell r="E7206">
            <v>3980</v>
          </cell>
          <cell r="F7206" t="str">
            <v>St Mary's Roman Catholic Primary School, Burnley</v>
          </cell>
          <cell r="G7206" t="str">
            <v>Maintained</v>
          </cell>
          <cell r="H7206" t="str">
            <v>Voluntary aided school</v>
          </cell>
          <cell r="I7206">
            <v>12190</v>
          </cell>
          <cell r="J7206">
            <v>16894.8</v>
          </cell>
        </row>
        <row r="7207">
          <cell r="B7207">
            <v>8883981</v>
          </cell>
          <cell r="C7207">
            <v>888</v>
          </cell>
          <cell r="D7207" t="str">
            <v>Lancashire</v>
          </cell>
          <cell r="E7207">
            <v>3981</v>
          </cell>
          <cell r="F7207" t="str">
            <v>St Mary's and St Benedict's Roman Catholic Primary School</v>
          </cell>
          <cell r="G7207" t="str">
            <v>Maintained</v>
          </cell>
          <cell r="H7207" t="str">
            <v>Voluntary aided school</v>
          </cell>
          <cell r="I7207">
            <v>22823</v>
          </cell>
          <cell r="J7207">
            <v>38457.899999999994</v>
          </cell>
        </row>
        <row r="7208">
          <cell r="B7208">
            <v>8883997</v>
          </cell>
          <cell r="C7208">
            <v>888</v>
          </cell>
          <cell r="D7208" t="str">
            <v>Lancashire</v>
          </cell>
          <cell r="E7208">
            <v>3997</v>
          </cell>
          <cell r="F7208" t="str">
            <v>Brinscall St John's CofE and Methodist Primary School</v>
          </cell>
          <cell r="G7208" t="str">
            <v>Maintained</v>
          </cell>
          <cell r="H7208" t="str">
            <v>Voluntary aided school</v>
          </cell>
          <cell r="I7208">
            <v>20489</v>
          </cell>
          <cell r="J7208">
            <v>34901.1</v>
          </cell>
        </row>
        <row r="7209">
          <cell r="B7209">
            <v>8893999</v>
          </cell>
          <cell r="C7209">
            <v>889</v>
          </cell>
          <cell r="D7209" t="str">
            <v>Blackburn with Darwen</v>
          </cell>
          <cell r="E7209">
            <v>3999</v>
          </cell>
          <cell r="F7209" t="str">
            <v>St Alban's Roman Catholic Primary School Blackburn</v>
          </cell>
          <cell r="G7209" t="str">
            <v>Maintained</v>
          </cell>
          <cell r="H7209" t="str">
            <v>Voluntary aided school</v>
          </cell>
          <cell r="I7209">
            <v>14783</v>
          </cell>
          <cell r="J7209">
            <v>18006.3</v>
          </cell>
        </row>
        <row r="7210">
          <cell r="B7210">
            <v>8885200</v>
          </cell>
          <cell r="C7210">
            <v>888</v>
          </cell>
          <cell r="D7210" t="str">
            <v>Lancashire</v>
          </cell>
          <cell r="E7210">
            <v>5200</v>
          </cell>
          <cell r="F7210" t="str">
            <v>Newton Bluecoat Church of England Primary School</v>
          </cell>
          <cell r="G7210" t="str">
            <v>Maintained</v>
          </cell>
          <cell r="H7210" t="str">
            <v>Voluntary aided school</v>
          </cell>
          <cell r="I7210">
            <v>19581</v>
          </cell>
          <cell r="J7210">
            <v>29788.199999999997</v>
          </cell>
        </row>
        <row r="7211">
          <cell r="B7211">
            <v>8885201</v>
          </cell>
          <cell r="C7211">
            <v>888</v>
          </cell>
          <cell r="D7211" t="str">
            <v>Lancashire</v>
          </cell>
          <cell r="E7211">
            <v>5201</v>
          </cell>
          <cell r="F7211" t="str">
            <v>St Peter's CofE Primary School Chorley</v>
          </cell>
          <cell r="G7211" t="str">
            <v>Maintained</v>
          </cell>
          <cell r="H7211" t="str">
            <v>Voluntary aided school</v>
          </cell>
          <cell r="I7211">
            <v>23212</v>
          </cell>
          <cell r="J7211">
            <v>38457.899999999994</v>
          </cell>
        </row>
        <row r="7212">
          <cell r="B7212">
            <v>8885202</v>
          </cell>
          <cell r="C7212">
            <v>888</v>
          </cell>
          <cell r="D7212" t="str">
            <v>Lancashire</v>
          </cell>
          <cell r="E7212">
            <v>5202</v>
          </cell>
          <cell r="F7212" t="str">
            <v>Salesbury Church of England Primary School</v>
          </cell>
          <cell r="G7212" t="str">
            <v>Maintained</v>
          </cell>
          <cell r="H7212" t="str">
            <v>Voluntary aided school</v>
          </cell>
          <cell r="I7212">
            <v>26973</v>
          </cell>
          <cell r="J7212">
            <v>45793.799999999996</v>
          </cell>
        </row>
        <row r="7213">
          <cell r="B7213">
            <v>8885203</v>
          </cell>
          <cell r="C7213">
            <v>888</v>
          </cell>
          <cell r="D7213" t="str">
            <v>Lancashire</v>
          </cell>
          <cell r="E7213">
            <v>5203</v>
          </cell>
          <cell r="F7213" t="str">
            <v>Barnacre Road Primary School</v>
          </cell>
          <cell r="G7213" t="str">
            <v>Maintained</v>
          </cell>
          <cell r="H7213" t="str">
            <v>Foundation school</v>
          </cell>
          <cell r="I7213">
            <v>13098</v>
          </cell>
          <cell r="J7213">
            <v>24675.3</v>
          </cell>
        </row>
        <row r="7214">
          <cell r="B7214">
            <v>8887007</v>
          </cell>
          <cell r="C7214">
            <v>888</v>
          </cell>
          <cell r="D7214" t="str">
            <v>Lancashire</v>
          </cell>
          <cell r="E7214">
            <v>7007</v>
          </cell>
          <cell r="F7214" t="str">
            <v>Bleasdale School</v>
          </cell>
          <cell r="G7214" t="str">
            <v>Maintained</v>
          </cell>
          <cell r="H7214" t="str">
            <v>Community special school</v>
          </cell>
          <cell r="I7214">
            <v>908</v>
          </cell>
          <cell r="J7214">
            <v>2000.6999999999998</v>
          </cell>
        </row>
        <row r="7215">
          <cell r="B7215">
            <v>8907020</v>
          </cell>
          <cell r="C7215">
            <v>890</v>
          </cell>
          <cell r="D7215" t="str">
            <v>Blackpool</v>
          </cell>
          <cell r="E7215">
            <v>7020</v>
          </cell>
          <cell r="F7215" t="str">
            <v>Highfurlong School</v>
          </cell>
          <cell r="G7215" t="str">
            <v>Maintained</v>
          </cell>
          <cell r="H7215" t="str">
            <v>Community special school</v>
          </cell>
          <cell r="I7215">
            <v>1038</v>
          </cell>
          <cell r="J7215">
            <v>3112.2</v>
          </cell>
        </row>
        <row r="7216">
          <cell r="B7216">
            <v>8907025</v>
          </cell>
          <cell r="C7216">
            <v>890</v>
          </cell>
          <cell r="D7216" t="str">
            <v>Blackpool</v>
          </cell>
          <cell r="E7216">
            <v>7025</v>
          </cell>
          <cell r="F7216" t="str">
            <v>Woodlands School</v>
          </cell>
          <cell r="G7216" t="str">
            <v>Maintained</v>
          </cell>
          <cell r="H7216" t="str">
            <v>Community special school</v>
          </cell>
          <cell r="I7216">
            <v>7781</v>
          </cell>
          <cell r="J7216">
            <v>8669.6999999999989</v>
          </cell>
        </row>
        <row r="7217">
          <cell r="B7217">
            <v>8887034</v>
          </cell>
          <cell r="C7217">
            <v>888</v>
          </cell>
          <cell r="D7217" t="str">
            <v>Lancashire</v>
          </cell>
          <cell r="E7217">
            <v>7034</v>
          </cell>
          <cell r="F7217" t="str">
            <v>Morecambe Road School</v>
          </cell>
          <cell r="G7217" t="str">
            <v>Maintained</v>
          </cell>
          <cell r="H7217" t="str">
            <v>Community special school</v>
          </cell>
          <cell r="I7217">
            <v>2594</v>
          </cell>
          <cell r="J7217">
            <v>2889.8999999999996</v>
          </cell>
        </row>
        <row r="7218">
          <cell r="B7218">
            <v>8887037</v>
          </cell>
          <cell r="C7218">
            <v>888</v>
          </cell>
          <cell r="D7218" t="str">
            <v>Lancashire</v>
          </cell>
          <cell r="E7218">
            <v>7037</v>
          </cell>
          <cell r="F7218" t="str">
            <v>Chorley Astley Park School</v>
          </cell>
          <cell r="G7218" t="str">
            <v>Maintained</v>
          </cell>
          <cell r="H7218" t="str">
            <v>Community special school</v>
          </cell>
          <cell r="I7218">
            <v>3372</v>
          </cell>
          <cell r="J7218">
            <v>8225.0999999999985</v>
          </cell>
        </row>
        <row r="7219">
          <cell r="B7219">
            <v>8887040</v>
          </cell>
          <cell r="C7219">
            <v>888</v>
          </cell>
          <cell r="D7219" t="str">
            <v>Lancashire</v>
          </cell>
          <cell r="E7219">
            <v>7040</v>
          </cell>
          <cell r="F7219" t="str">
            <v>Great Arley School</v>
          </cell>
          <cell r="G7219" t="str">
            <v>Maintained</v>
          </cell>
          <cell r="H7219" t="str">
            <v>Community special school</v>
          </cell>
          <cell r="I7219">
            <v>1168</v>
          </cell>
          <cell r="J7219">
            <v>889.19999999999993</v>
          </cell>
        </row>
        <row r="7220">
          <cell r="B7220">
            <v>8887044</v>
          </cell>
          <cell r="C7220">
            <v>888</v>
          </cell>
          <cell r="D7220" t="str">
            <v>Lancashire</v>
          </cell>
          <cell r="E7220">
            <v>7044</v>
          </cell>
          <cell r="F7220" t="str">
            <v>Rawtenstall Cribden House Community Special School</v>
          </cell>
          <cell r="G7220" t="str">
            <v>Maintained</v>
          </cell>
          <cell r="H7220" t="str">
            <v>Community special school</v>
          </cell>
          <cell r="I7220">
            <v>1557</v>
          </cell>
          <cell r="J7220">
            <v>2667.6</v>
          </cell>
        </row>
        <row r="7221">
          <cell r="B7221">
            <v>8887049</v>
          </cell>
          <cell r="C7221">
            <v>888</v>
          </cell>
          <cell r="D7221" t="str">
            <v>Lancashire</v>
          </cell>
          <cell r="E7221">
            <v>7049</v>
          </cell>
          <cell r="F7221" t="str">
            <v>Lostock Hall Moor Hey School</v>
          </cell>
          <cell r="G7221" t="str">
            <v>Maintained</v>
          </cell>
          <cell r="H7221" t="str">
            <v>Community special school</v>
          </cell>
          <cell r="I7221">
            <v>2075</v>
          </cell>
          <cell r="J7221">
            <v>2223</v>
          </cell>
        </row>
        <row r="7222">
          <cell r="B7222">
            <v>8887076</v>
          </cell>
          <cell r="C7222">
            <v>888</v>
          </cell>
          <cell r="D7222" t="str">
            <v>Lancashire</v>
          </cell>
          <cell r="E7222">
            <v>7076</v>
          </cell>
          <cell r="F7222" t="str">
            <v>Kirkham Pear Tree School</v>
          </cell>
          <cell r="G7222" t="str">
            <v>Maintained</v>
          </cell>
          <cell r="H7222" t="str">
            <v>Community special school</v>
          </cell>
          <cell r="I7222">
            <v>2594</v>
          </cell>
          <cell r="J7222">
            <v>4446</v>
          </cell>
        </row>
        <row r="7223">
          <cell r="B7223">
            <v>8887089</v>
          </cell>
          <cell r="C7223">
            <v>888</v>
          </cell>
          <cell r="D7223" t="str">
            <v>Lancashire</v>
          </cell>
          <cell r="E7223">
            <v>7089</v>
          </cell>
          <cell r="F7223" t="str">
            <v>Mayfield School</v>
          </cell>
          <cell r="G7223" t="str">
            <v>Maintained</v>
          </cell>
          <cell r="H7223" t="str">
            <v>Community special school</v>
          </cell>
          <cell r="I7223">
            <v>4150</v>
          </cell>
          <cell r="J7223">
            <v>5335.2</v>
          </cell>
        </row>
        <row r="7224">
          <cell r="B7224">
            <v>8887097</v>
          </cell>
          <cell r="C7224">
            <v>888</v>
          </cell>
          <cell r="D7224" t="str">
            <v>Lancashire</v>
          </cell>
          <cell r="E7224">
            <v>7097</v>
          </cell>
          <cell r="F7224" t="str">
            <v>The Loyne Specialist School</v>
          </cell>
          <cell r="G7224" t="str">
            <v>Maintained</v>
          </cell>
          <cell r="H7224" t="str">
            <v>Community special school</v>
          </cell>
          <cell r="I7224">
            <v>4280</v>
          </cell>
          <cell r="J7224">
            <v>6224.4</v>
          </cell>
        </row>
        <row r="7225">
          <cell r="B7225">
            <v>8887098</v>
          </cell>
          <cell r="C7225">
            <v>888</v>
          </cell>
          <cell r="D7225" t="str">
            <v>Lancashire</v>
          </cell>
          <cell r="E7225">
            <v>7098</v>
          </cell>
          <cell r="F7225" t="str">
            <v>The Coppice School</v>
          </cell>
          <cell r="G7225" t="str">
            <v>Maintained</v>
          </cell>
          <cell r="H7225" t="str">
            <v>Community special school</v>
          </cell>
          <cell r="I7225">
            <v>2464</v>
          </cell>
          <cell r="J7225">
            <v>3112.2</v>
          </cell>
        </row>
        <row r="7226">
          <cell r="B7226">
            <v>8887099</v>
          </cell>
          <cell r="C7226">
            <v>888</v>
          </cell>
          <cell r="D7226" t="str">
            <v>Lancashire</v>
          </cell>
          <cell r="E7226">
            <v>7099</v>
          </cell>
          <cell r="F7226" t="str">
            <v>Oswaldtwistle White Ash School</v>
          </cell>
          <cell r="G7226" t="str">
            <v>Maintained</v>
          </cell>
          <cell r="H7226" t="str">
            <v>Community special school</v>
          </cell>
          <cell r="I7226">
            <v>5966</v>
          </cell>
          <cell r="J7226">
            <v>10892.699999999999</v>
          </cell>
        </row>
        <row r="7227">
          <cell r="B7227">
            <v>8887102</v>
          </cell>
          <cell r="C7227">
            <v>888</v>
          </cell>
          <cell r="D7227" t="str">
            <v>Lancashire</v>
          </cell>
          <cell r="E7227">
            <v>7102</v>
          </cell>
          <cell r="F7227" t="str">
            <v>Thornton-Cleveleys Red Marsh School</v>
          </cell>
          <cell r="G7227" t="str">
            <v>Maintained</v>
          </cell>
          <cell r="H7227" t="str">
            <v>Community special school</v>
          </cell>
          <cell r="I7227">
            <v>1946</v>
          </cell>
          <cell r="J7227">
            <v>3779.1</v>
          </cell>
        </row>
        <row r="7228">
          <cell r="B7228">
            <v>8552001</v>
          </cell>
          <cell r="C7228">
            <v>855</v>
          </cell>
          <cell r="D7228" t="str">
            <v>Leicestershire</v>
          </cell>
          <cell r="E7228">
            <v>2001</v>
          </cell>
          <cell r="F7228" t="str">
            <v>The Latimer Primary School</v>
          </cell>
          <cell r="G7228" t="str">
            <v>Maintained</v>
          </cell>
          <cell r="H7228" t="str">
            <v>Community school</v>
          </cell>
          <cell r="I7228">
            <v>30604</v>
          </cell>
          <cell r="J7228">
            <v>54685.799999999996</v>
          </cell>
        </row>
        <row r="7229">
          <cell r="B7229">
            <v>8552007</v>
          </cell>
          <cell r="C7229">
            <v>855</v>
          </cell>
          <cell r="D7229" t="str">
            <v>Leicestershire</v>
          </cell>
          <cell r="E7229">
            <v>2007</v>
          </cell>
          <cell r="F7229" t="str">
            <v>Moira Primary School</v>
          </cell>
          <cell r="G7229" t="str">
            <v>Maintained</v>
          </cell>
          <cell r="H7229" t="str">
            <v>Community school</v>
          </cell>
          <cell r="I7229">
            <v>12320</v>
          </cell>
          <cell r="J7229">
            <v>20451.599999999999</v>
          </cell>
        </row>
        <row r="7230">
          <cell r="B7230">
            <v>8552017</v>
          </cell>
          <cell r="C7230">
            <v>855</v>
          </cell>
          <cell r="D7230" t="str">
            <v>Leicestershire</v>
          </cell>
          <cell r="E7230">
            <v>2017</v>
          </cell>
          <cell r="F7230" t="str">
            <v>Buckminster Primary School</v>
          </cell>
          <cell r="G7230" t="str">
            <v>Maintained</v>
          </cell>
          <cell r="H7230" t="str">
            <v>Community school</v>
          </cell>
          <cell r="I7230">
            <v>6744</v>
          </cell>
          <cell r="J7230">
            <v>9781.1999999999989</v>
          </cell>
        </row>
        <row r="7231">
          <cell r="B7231">
            <v>8552019</v>
          </cell>
          <cell r="C7231">
            <v>855</v>
          </cell>
          <cell r="D7231" t="str">
            <v>Leicestershire</v>
          </cell>
          <cell r="E7231">
            <v>2019</v>
          </cell>
          <cell r="F7231" t="str">
            <v>Burton-on-the-Wolds Primary School</v>
          </cell>
          <cell r="G7231" t="str">
            <v>Maintained</v>
          </cell>
          <cell r="H7231" t="str">
            <v>Community school</v>
          </cell>
          <cell r="I7231">
            <v>17247</v>
          </cell>
          <cell r="J7231">
            <v>30455.1</v>
          </cell>
        </row>
        <row r="7232">
          <cell r="B7232">
            <v>8552020</v>
          </cell>
          <cell r="C7232">
            <v>855</v>
          </cell>
          <cell r="D7232" t="str">
            <v>Leicestershire</v>
          </cell>
          <cell r="E7232">
            <v>2020</v>
          </cell>
          <cell r="F7232" t="str">
            <v>Belvoirdale Community Primary School</v>
          </cell>
          <cell r="G7232" t="str">
            <v>Maintained</v>
          </cell>
          <cell r="H7232" t="str">
            <v>Community school</v>
          </cell>
          <cell r="I7232">
            <v>18155</v>
          </cell>
          <cell r="J7232">
            <v>27787.499999999996</v>
          </cell>
        </row>
        <row r="7233">
          <cell r="B7233">
            <v>8552023</v>
          </cell>
          <cell r="C7233">
            <v>855</v>
          </cell>
          <cell r="D7233" t="str">
            <v>Leicestershire</v>
          </cell>
          <cell r="E7233">
            <v>2023</v>
          </cell>
          <cell r="F7233" t="str">
            <v>Ellistown Community Primary School</v>
          </cell>
          <cell r="G7233" t="str">
            <v>Maintained</v>
          </cell>
          <cell r="H7233" t="str">
            <v>Community school</v>
          </cell>
          <cell r="I7233">
            <v>20359</v>
          </cell>
          <cell r="J7233">
            <v>32678.1</v>
          </cell>
        </row>
        <row r="7234">
          <cell r="B7234">
            <v>8552024</v>
          </cell>
          <cell r="C7234">
            <v>855</v>
          </cell>
          <cell r="D7234" t="str">
            <v>Leicestershire</v>
          </cell>
          <cell r="E7234">
            <v>2024</v>
          </cell>
          <cell r="F7234" t="str">
            <v>Hugglescote Community Primary School</v>
          </cell>
          <cell r="G7234" t="str">
            <v>Maintained</v>
          </cell>
          <cell r="H7234" t="str">
            <v>Community school</v>
          </cell>
          <cell r="I7234">
            <v>38255</v>
          </cell>
          <cell r="J7234">
            <v>70691.399999999994</v>
          </cell>
        </row>
        <row r="7235">
          <cell r="B7235">
            <v>8552025</v>
          </cell>
          <cell r="C7235">
            <v>855</v>
          </cell>
          <cell r="D7235" t="str">
            <v>Leicestershire</v>
          </cell>
          <cell r="E7235">
            <v>2025</v>
          </cell>
          <cell r="F7235" t="str">
            <v>Woodstone Community Primary School</v>
          </cell>
          <cell r="G7235" t="str">
            <v>Maintained</v>
          </cell>
          <cell r="H7235" t="str">
            <v>Community school</v>
          </cell>
          <cell r="I7235">
            <v>18025</v>
          </cell>
          <cell r="J7235">
            <v>28676.699999999997</v>
          </cell>
        </row>
        <row r="7236">
          <cell r="B7236">
            <v>8552026</v>
          </cell>
          <cell r="C7236">
            <v>855</v>
          </cell>
          <cell r="D7236" t="str">
            <v>Leicestershire</v>
          </cell>
          <cell r="E7236">
            <v>2026</v>
          </cell>
          <cell r="F7236" t="str">
            <v>New Swannington Primary School</v>
          </cell>
          <cell r="G7236" t="str">
            <v>Maintained</v>
          </cell>
          <cell r="H7236" t="str">
            <v>Community school</v>
          </cell>
          <cell r="I7236">
            <v>20619</v>
          </cell>
          <cell r="J7236">
            <v>32455.8</v>
          </cell>
        </row>
        <row r="7237">
          <cell r="B7237">
            <v>8552028</v>
          </cell>
          <cell r="C7237">
            <v>855</v>
          </cell>
          <cell r="D7237" t="str">
            <v>Leicestershire</v>
          </cell>
          <cell r="E7237">
            <v>2028</v>
          </cell>
          <cell r="F7237" t="str">
            <v>Griffydam Primary School</v>
          </cell>
          <cell r="G7237" t="str">
            <v>Maintained</v>
          </cell>
          <cell r="H7237" t="str">
            <v>Community school</v>
          </cell>
          <cell r="I7237">
            <v>10504</v>
          </cell>
          <cell r="J7237">
            <v>17784</v>
          </cell>
        </row>
        <row r="7238">
          <cell r="B7238">
            <v>8552032</v>
          </cell>
          <cell r="C7238">
            <v>855</v>
          </cell>
          <cell r="D7238" t="str">
            <v>Leicestershire</v>
          </cell>
          <cell r="E7238">
            <v>2032</v>
          </cell>
          <cell r="F7238" t="str">
            <v>Desford Community Primary School</v>
          </cell>
          <cell r="G7238" t="str">
            <v>Maintained</v>
          </cell>
          <cell r="H7238" t="str">
            <v>Community school</v>
          </cell>
          <cell r="I7238">
            <v>34235</v>
          </cell>
          <cell r="J7238">
            <v>60910.2</v>
          </cell>
        </row>
        <row r="7239">
          <cell r="B7239">
            <v>8552036</v>
          </cell>
          <cell r="C7239">
            <v>855</v>
          </cell>
          <cell r="D7239" t="str">
            <v>Leicestershire</v>
          </cell>
          <cell r="E7239">
            <v>2036</v>
          </cell>
          <cell r="F7239" t="str">
            <v>Foxton Primary School</v>
          </cell>
          <cell r="G7239" t="str">
            <v>Maintained</v>
          </cell>
          <cell r="H7239" t="str">
            <v>Community school</v>
          </cell>
          <cell r="I7239">
            <v>8689</v>
          </cell>
          <cell r="J7239">
            <v>16672.5</v>
          </cell>
        </row>
        <row r="7240">
          <cell r="B7240">
            <v>8552042</v>
          </cell>
          <cell r="C7240">
            <v>855</v>
          </cell>
          <cell r="D7240" t="str">
            <v>Leicestershire</v>
          </cell>
          <cell r="E7240">
            <v>2042</v>
          </cell>
          <cell r="F7240" t="str">
            <v>Martinshaw Primary School</v>
          </cell>
          <cell r="G7240" t="str">
            <v>Maintained</v>
          </cell>
          <cell r="H7240" t="str">
            <v>Community school</v>
          </cell>
          <cell r="I7240">
            <v>15043</v>
          </cell>
          <cell r="J7240">
            <v>20229.3</v>
          </cell>
        </row>
        <row r="7241">
          <cell r="B7241">
            <v>8552043</v>
          </cell>
          <cell r="C7241">
            <v>855</v>
          </cell>
          <cell r="D7241" t="str">
            <v>Leicestershire</v>
          </cell>
          <cell r="E7241">
            <v>2043</v>
          </cell>
          <cell r="F7241" t="str">
            <v>Heather Primary School</v>
          </cell>
          <cell r="G7241" t="str">
            <v>Maintained</v>
          </cell>
          <cell r="H7241" t="str">
            <v>Community school</v>
          </cell>
          <cell r="I7241">
            <v>9078</v>
          </cell>
          <cell r="J7241">
            <v>15116.4</v>
          </cell>
        </row>
        <row r="7242">
          <cell r="B7242">
            <v>8552046</v>
          </cell>
          <cell r="C7242">
            <v>855</v>
          </cell>
          <cell r="D7242" t="str">
            <v>Leicestershire</v>
          </cell>
          <cell r="E7242">
            <v>2046</v>
          </cell>
          <cell r="F7242" t="str">
            <v>Westfield Infant School</v>
          </cell>
          <cell r="G7242" t="str">
            <v>Maintained</v>
          </cell>
          <cell r="H7242" t="str">
            <v>Community school</v>
          </cell>
          <cell r="I7242">
            <v>64579</v>
          </cell>
          <cell r="J7242">
            <v>106926.29999999999</v>
          </cell>
        </row>
        <row r="7243">
          <cell r="B7243">
            <v>8552049</v>
          </cell>
          <cell r="C7243">
            <v>855</v>
          </cell>
          <cell r="D7243" t="str">
            <v>Leicestershire</v>
          </cell>
          <cell r="E7243">
            <v>2049</v>
          </cell>
          <cell r="F7243" t="str">
            <v>Barwell Infant School</v>
          </cell>
          <cell r="G7243" t="str">
            <v>Maintained</v>
          </cell>
          <cell r="H7243" t="str">
            <v>Community school</v>
          </cell>
          <cell r="I7243">
            <v>33068</v>
          </cell>
          <cell r="J7243">
            <v>56464.2</v>
          </cell>
        </row>
        <row r="7244">
          <cell r="B7244">
            <v>8552053</v>
          </cell>
          <cell r="C7244">
            <v>855</v>
          </cell>
          <cell r="D7244" t="str">
            <v>Leicestershire</v>
          </cell>
          <cell r="E7244">
            <v>2053</v>
          </cell>
          <cell r="F7244" t="str">
            <v>Kegworth Primary School</v>
          </cell>
          <cell r="G7244" t="str">
            <v>Maintained</v>
          </cell>
          <cell r="H7244" t="str">
            <v>Community school</v>
          </cell>
          <cell r="I7244">
            <v>17896</v>
          </cell>
          <cell r="J7244">
            <v>35123.399999999994</v>
          </cell>
        </row>
        <row r="7245">
          <cell r="B7245">
            <v>8552056</v>
          </cell>
          <cell r="C7245">
            <v>855</v>
          </cell>
          <cell r="D7245" t="str">
            <v>Leicestershire</v>
          </cell>
          <cell r="E7245">
            <v>2056</v>
          </cell>
          <cell r="F7245" t="str">
            <v>Hemington Primary School</v>
          </cell>
          <cell r="G7245" t="str">
            <v>Maintained</v>
          </cell>
          <cell r="H7245" t="str">
            <v>Community school</v>
          </cell>
          <cell r="I7245">
            <v>5706</v>
          </cell>
          <cell r="J7245">
            <v>6224.4</v>
          </cell>
        </row>
        <row r="7246">
          <cell r="B7246">
            <v>8552068</v>
          </cell>
          <cell r="C7246">
            <v>855</v>
          </cell>
          <cell r="D7246" t="str">
            <v>Leicestershire</v>
          </cell>
          <cell r="E7246">
            <v>2068</v>
          </cell>
          <cell r="F7246" t="str">
            <v>Little Bowden School</v>
          </cell>
          <cell r="G7246" t="str">
            <v>Maintained</v>
          </cell>
          <cell r="H7246" t="str">
            <v>Community school</v>
          </cell>
          <cell r="I7246">
            <v>41496</v>
          </cell>
          <cell r="J7246">
            <v>66023.099999999991</v>
          </cell>
        </row>
        <row r="7247">
          <cell r="B7247">
            <v>8552078</v>
          </cell>
          <cell r="C7247">
            <v>855</v>
          </cell>
          <cell r="D7247" t="str">
            <v>Leicestershire</v>
          </cell>
          <cell r="E7247">
            <v>2078</v>
          </cell>
          <cell r="F7247" t="str">
            <v>Newbold Verdon Primary School</v>
          </cell>
          <cell r="G7247" t="str">
            <v>Maintained</v>
          </cell>
          <cell r="H7247" t="str">
            <v>Community school</v>
          </cell>
          <cell r="I7247">
            <v>16340</v>
          </cell>
          <cell r="J7247">
            <v>23786.1</v>
          </cell>
        </row>
        <row r="7248">
          <cell r="B7248">
            <v>8552082</v>
          </cell>
          <cell r="C7248">
            <v>855</v>
          </cell>
          <cell r="D7248" t="str">
            <v>Leicestershire</v>
          </cell>
          <cell r="E7248">
            <v>2082</v>
          </cell>
          <cell r="F7248" t="str">
            <v>Donisthorpe Primary School</v>
          </cell>
          <cell r="G7248" t="str">
            <v>Maintained</v>
          </cell>
          <cell r="H7248" t="str">
            <v>Community school</v>
          </cell>
          <cell r="I7248">
            <v>18025</v>
          </cell>
          <cell r="J7248">
            <v>30677.399999999998</v>
          </cell>
        </row>
        <row r="7249">
          <cell r="B7249">
            <v>8552090</v>
          </cell>
          <cell r="C7249">
            <v>855</v>
          </cell>
          <cell r="D7249" t="str">
            <v>Leicestershire</v>
          </cell>
          <cell r="E7249">
            <v>2090</v>
          </cell>
          <cell r="F7249" t="str">
            <v>Congerstone Primary School</v>
          </cell>
          <cell r="G7249" t="str">
            <v>Maintained</v>
          </cell>
          <cell r="H7249" t="str">
            <v>Community school</v>
          </cell>
          <cell r="I7249">
            <v>15951</v>
          </cell>
          <cell r="J7249">
            <v>28898.999999999996</v>
          </cell>
        </row>
        <row r="7250">
          <cell r="B7250">
            <v>8552096</v>
          </cell>
          <cell r="C7250">
            <v>855</v>
          </cell>
          <cell r="D7250" t="str">
            <v>Leicestershire</v>
          </cell>
          <cell r="E7250">
            <v>2096</v>
          </cell>
          <cell r="F7250" t="str">
            <v>Stathern Primary School</v>
          </cell>
          <cell r="G7250" t="str">
            <v>Maintained</v>
          </cell>
          <cell r="H7250" t="str">
            <v>Community school</v>
          </cell>
          <cell r="I7250">
            <v>9985</v>
          </cell>
          <cell r="J7250">
            <v>20007</v>
          </cell>
        </row>
        <row r="7251">
          <cell r="B7251">
            <v>8552097</v>
          </cell>
          <cell r="C7251">
            <v>855</v>
          </cell>
          <cell r="D7251" t="str">
            <v>Leicestershire</v>
          </cell>
          <cell r="E7251">
            <v>2097</v>
          </cell>
          <cell r="F7251" t="str">
            <v>Newton Burgoland Primary School</v>
          </cell>
          <cell r="G7251" t="str">
            <v>Maintained</v>
          </cell>
          <cell r="H7251" t="str">
            <v>Community school</v>
          </cell>
          <cell r="I7251">
            <v>11282</v>
          </cell>
          <cell r="J7251">
            <v>17339.399999999998</v>
          </cell>
        </row>
        <row r="7252">
          <cell r="B7252">
            <v>8552104</v>
          </cell>
          <cell r="C7252">
            <v>855</v>
          </cell>
          <cell r="D7252" t="str">
            <v>Leicestershire</v>
          </cell>
          <cell r="E7252">
            <v>2104</v>
          </cell>
          <cell r="F7252" t="str">
            <v>Worthington School</v>
          </cell>
          <cell r="G7252" t="str">
            <v>Maintained</v>
          </cell>
          <cell r="H7252" t="str">
            <v>Community school</v>
          </cell>
          <cell r="I7252">
            <v>7262</v>
          </cell>
          <cell r="J7252">
            <v>11337.3</v>
          </cell>
        </row>
        <row r="7253">
          <cell r="B7253">
            <v>8552115</v>
          </cell>
          <cell r="C7253">
            <v>855</v>
          </cell>
          <cell r="D7253" t="str">
            <v>Leicestershire</v>
          </cell>
          <cell r="E7253">
            <v>2115</v>
          </cell>
          <cell r="F7253" t="str">
            <v>Blaby Thistly Meadow Primary School</v>
          </cell>
          <cell r="G7253" t="str">
            <v>Maintained</v>
          </cell>
          <cell r="H7253" t="str">
            <v>Community school</v>
          </cell>
          <cell r="I7253">
            <v>20489</v>
          </cell>
          <cell r="J7253">
            <v>33122.699999999997</v>
          </cell>
        </row>
        <row r="7254">
          <cell r="B7254">
            <v>8552120</v>
          </cell>
          <cell r="C7254">
            <v>855</v>
          </cell>
          <cell r="D7254" t="str">
            <v>Leicestershire</v>
          </cell>
          <cell r="E7254">
            <v>2120</v>
          </cell>
          <cell r="F7254" t="str">
            <v>Thorpe Acre Infant School</v>
          </cell>
          <cell r="G7254" t="str">
            <v>Maintained</v>
          </cell>
          <cell r="H7254" t="str">
            <v>Community school</v>
          </cell>
          <cell r="I7254">
            <v>19711</v>
          </cell>
          <cell r="J7254">
            <v>34234.199999999997</v>
          </cell>
        </row>
        <row r="7255">
          <cell r="B7255">
            <v>8552123</v>
          </cell>
          <cell r="C7255">
            <v>855</v>
          </cell>
          <cell r="D7255" t="str">
            <v>Leicestershire</v>
          </cell>
          <cell r="E7255">
            <v>2123</v>
          </cell>
          <cell r="F7255" t="str">
            <v>Elizabeth Woodville Primary School</v>
          </cell>
          <cell r="G7255" t="str">
            <v>Maintained</v>
          </cell>
          <cell r="H7255" t="str">
            <v>Community school</v>
          </cell>
          <cell r="I7255">
            <v>22045</v>
          </cell>
          <cell r="J7255">
            <v>36012.6</v>
          </cell>
        </row>
        <row r="7256">
          <cell r="B7256">
            <v>8552137</v>
          </cell>
          <cell r="C7256">
            <v>855</v>
          </cell>
          <cell r="D7256" t="str">
            <v>Leicestershire</v>
          </cell>
          <cell r="E7256">
            <v>2137</v>
          </cell>
          <cell r="F7256" t="str">
            <v>Oxley Primary School Shepshed</v>
          </cell>
          <cell r="G7256" t="str">
            <v>Maintained</v>
          </cell>
          <cell r="H7256" t="str">
            <v>Community school</v>
          </cell>
          <cell r="I7256">
            <v>23212</v>
          </cell>
          <cell r="J7256">
            <v>38457.899999999994</v>
          </cell>
        </row>
        <row r="7257">
          <cell r="B7257">
            <v>8552165</v>
          </cell>
          <cell r="C7257">
            <v>855</v>
          </cell>
          <cell r="D7257" t="str">
            <v>Leicestershire</v>
          </cell>
          <cell r="E7257">
            <v>2165</v>
          </cell>
          <cell r="F7257" t="str">
            <v>Booth Wood Primary School</v>
          </cell>
          <cell r="G7257" t="str">
            <v>Maintained</v>
          </cell>
          <cell r="H7257" t="str">
            <v>Community school</v>
          </cell>
          <cell r="I7257">
            <v>18933</v>
          </cell>
          <cell r="J7257">
            <v>32455.8</v>
          </cell>
        </row>
        <row r="7258">
          <cell r="B7258">
            <v>8552170</v>
          </cell>
          <cell r="C7258">
            <v>855</v>
          </cell>
          <cell r="D7258" t="str">
            <v>Leicestershire</v>
          </cell>
          <cell r="E7258">
            <v>2170</v>
          </cell>
          <cell r="F7258" t="str">
            <v>Badgerbrook Primary School</v>
          </cell>
          <cell r="G7258" t="str">
            <v>Maintained</v>
          </cell>
          <cell r="H7258" t="str">
            <v>Community school</v>
          </cell>
          <cell r="I7258">
            <v>43442</v>
          </cell>
          <cell r="J7258">
            <v>73803.599999999991</v>
          </cell>
        </row>
        <row r="7259">
          <cell r="B7259">
            <v>8552177</v>
          </cell>
          <cell r="C7259">
            <v>855</v>
          </cell>
          <cell r="D7259" t="str">
            <v>Leicestershire</v>
          </cell>
          <cell r="E7259">
            <v>2177</v>
          </cell>
          <cell r="F7259" t="str">
            <v>Warren Hills Community Primary School</v>
          </cell>
          <cell r="G7259" t="str">
            <v>Maintained</v>
          </cell>
          <cell r="H7259" t="str">
            <v>Community school</v>
          </cell>
          <cell r="I7259">
            <v>8818</v>
          </cell>
          <cell r="J7259">
            <v>14449.499999999998</v>
          </cell>
        </row>
        <row r="7260">
          <cell r="B7260">
            <v>8552178</v>
          </cell>
          <cell r="C7260">
            <v>855</v>
          </cell>
          <cell r="D7260" t="str">
            <v>Leicestershire</v>
          </cell>
          <cell r="E7260">
            <v>2178</v>
          </cell>
          <cell r="F7260" t="str">
            <v>Orchard Community Primary School</v>
          </cell>
          <cell r="G7260" t="str">
            <v>Maintained</v>
          </cell>
          <cell r="H7260" t="str">
            <v>Community school</v>
          </cell>
          <cell r="I7260">
            <v>26584</v>
          </cell>
          <cell r="J7260">
            <v>43793.1</v>
          </cell>
        </row>
        <row r="7261">
          <cell r="B7261">
            <v>8552180</v>
          </cell>
          <cell r="C7261">
            <v>855</v>
          </cell>
          <cell r="D7261" t="str">
            <v>Leicestershire</v>
          </cell>
          <cell r="E7261">
            <v>2180</v>
          </cell>
          <cell r="F7261" t="str">
            <v>Newlands Community Primary School</v>
          </cell>
          <cell r="G7261" t="str">
            <v>Maintained</v>
          </cell>
          <cell r="H7261" t="str">
            <v>Community school</v>
          </cell>
          <cell r="I7261">
            <v>26454</v>
          </cell>
          <cell r="J7261">
            <v>41570.1</v>
          </cell>
        </row>
        <row r="7262">
          <cell r="B7262">
            <v>8552183</v>
          </cell>
          <cell r="C7262">
            <v>855</v>
          </cell>
          <cell r="D7262" t="str">
            <v>Leicestershire</v>
          </cell>
          <cell r="E7262">
            <v>2183</v>
          </cell>
          <cell r="F7262" t="str">
            <v>Sketchley Hill Primary School Burbage</v>
          </cell>
          <cell r="G7262" t="str">
            <v>Maintained</v>
          </cell>
          <cell r="H7262" t="str">
            <v>Community school</v>
          </cell>
          <cell r="I7262">
            <v>49407</v>
          </cell>
          <cell r="J7262">
            <v>89142.299999999988</v>
          </cell>
        </row>
        <row r="7263">
          <cell r="B7263">
            <v>8552193</v>
          </cell>
          <cell r="C7263">
            <v>855</v>
          </cell>
          <cell r="D7263" t="str">
            <v>Leicestershire</v>
          </cell>
          <cell r="E7263">
            <v>2193</v>
          </cell>
          <cell r="F7263" t="str">
            <v>Thythorn Field Community Primary School</v>
          </cell>
          <cell r="G7263" t="str">
            <v>Maintained</v>
          </cell>
          <cell r="H7263" t="str">
            <v>Community school</v>
          </cell>
          <cell r="I7263">
            <v>14654</v>
          </cell>
          <cell r="J7263">
            <v>24230.699999999997</v>
          </cell>
        </row>
        <row r="7264">
          <cell r="B7264">
            <v>8562213</v>
          </cell>
          <cell r="C7264">
            <v>856</v>
          </cell>
          <cell r="D7264" t="str">
            <v>Leicester</v>
          </cell>
          <cell r="E7264">
            <v>2213</v>
          </cell>
          <cell r="F7264" t="str">
            <v>Catherine Infant School</v>
          </cell>
          <cell r="G7264" t="str">
            <v>Maintained</v>
          </cell>
          <cell r="H7264" t="str">
            <v>Community school</v>
          </cell>
          <cell r="I7264">
            <v>74953</v>
          </cell>
          <cell r="J7264">
            <v>122931.9</v>
          </cell>
        </row>
        <row r="7265">
          <cell r="B7265">
            <v>8562222</v>
          </cell>
          <cell r="C7265">
            <v>856</v>
          </cell>
          <cell r="D7265" t="str">
            <v>Leicester</v>
          </cell>
          <cell r="E7265">
            <v>2222</v>
          </cell>
          <cell r="F7265" t="str">
            <v>Evington Valley Primary School</v>
          </cell>
          <cell r="G7265" t="str">
            <v>Maintained</v>
          </cell>
          <cell r="H7265" t="str">
            <v>Community school</v>
          </cell>
          <cell r="I7265">
            <v>28140</v>
          </cell>
          <cell r="J7265">
            <v>46460.7</v>
          </cell>
        </row>
        <row r="7266">
          <cell r="B7266">
            <v>8562228</v>
          </cell>
          <cell r="C7266">
            <v>856</v>
          </cell>
          <cell r="D7266" t="str">
            <v>Leicester</v>
          </cell>
          <cell r="E7266">
            <v>2228</v>
          </cell>
          <cell r="F7266" t="str">
            <v>Granby Primary School</v>
          </cell>
          <cell r="G7266" t="str">
            <v>Maintained</v>
          </cell>
          <cell r="H7266" t="str">
            <v>Community school</v>
          </cell>
          <cell r="I7266">
            <v>37477</v>
          </cell>
          <cell r="J7266">
            <v>60910.2</v>
          </cell>
        </row>
        <row r="7267">
          <cell r="B7267">
            <v>8562231</v>
          </cell>
          <cell r="C7267">
            <v>856</v>
          </cell>
          <cell r="D7267" t="str">
            <v>Leicester</v>
          </cell>
          <cell r="E7267">
            <v>2231</v>
          </cell>
          <cell r="F7267" t="str">
            <v>Rushey Mead Primary School</v>
          </cell>
          <cell r="G7267" t="str">
            <v>Maintained</v>
          </cell>
          <cell r="H7267" t="str">
            <v>Community school</v>
          </cell>
          <cell r="I7267">
            <v>43571</v>
          </cell>
          <cell r="J7267">
            <v>63133.2</v>
          </cell>
        </row>
        <row r="7268">
          <cell r="B7268">
            <v>8562238</v>
          </cell>
          <cell r="C7268">
            <v>856</v>
          </cell>
          <cell r="D7268" t="str">
            <v>Leicester</v>
          </cell>
          <cell r="E7268">
            <v>2238</v>
          </cell>
          <cell r="F7268" t="str">
            <v>Imperial Avenue Infant School</v>
          </cell>
          <cell r="G7268" t="str">
            <v>Maintained</v>
          </cell>
          <cell r="H7268" t="str">
            <v>Community school</v>
          </cell>
          <cell r="I7268">
            <v>54853</v>
          </cell>
          <cell r="J7268">
            <v>85807.799999999988</v>
          </cell>
        </row>
        <row r="7269">
          <cell r="B7269">
            <v>8562239</v>
          </cell>
          <cell r="C7269">
            <v>856</v>
          </cell>
          <cell r="D7269" t="str">
            <v>Leicester</v>
          </cell>
          <cell r="E7269">
            <v>2239</v>
          </cell>
          <cell r="F7269" t="str">
            <v>Inglehurst Infant School</v>
          </cell>
          <cell r="G7269" t="str">
            <v>Maintained</v>
          </cell>
          <cell r="H7269" t="str">
            <v>Community school</v>
          </cell>
          <cell r="I7269">
            <v>26454</v>
          </cell>
          <cell r="J7269">
            <v>35790.299999999996</v>
          </cell>
        </row>
        <row r="7270">
          <cell r="B7270">
            <v>8562241</v>
          </cell>
          <cell r="C7270">
            <v>856</v>
          </cell>
          <cell r="D7270" t="str">
            <v>Leicester</v>
          </cell>
          <cell r="E7270">
            <v>2241</v>
          </cell>
          <cell r="F7270" t="str">
            <v>King Richard III Infant and Nursery School</v>
          </cell>
          <cell r="G7270" t="str">
            <v>Maintained</v>
          </cell>
          <cell r="H7270" t="str">
            <v>Community school</v>
          </cell>
          <cell r="I7270">
            <v>31901</v>
          </cell>
          <cell r="J7270">
            <v>50462.1</v>
          </cell>
        </row>
        <row r="7271">
          <cell r="B7271">
            <v>8562250</v>
          </cell>
          <cell r="C7271">
            <v>856</v>
          </cell>
          <cell r="D7271" t="str">
            <v>Leicester</v>
          </cell>
          <cell r="E7271">
            <v>2250</v>
          </cell>
          <cell r="F7271" t="str">
            <v>Mayflower Primary School</v>
          </cell>
          <cell r="G7271" t="str">
            <v>Maintained</v>
          </cell>
          <cell r="H7271" t="str">
            <v>Community school</v>
          </cell>
          <cell r="I7271">
            <v>35402</v>
          </cell>
          <cell r="J7271">
            <v>51128.999999999993</v>
          </cell>
        </row>
        <row r="7272">
          <cell r="B7272">
            <v>8562264</v>
          </cell>
          <cell r="C7272">
            <v>856</v>
          </cell>
          <cell r="D7272" t="str">
            <v>Leicester</v>
          </cell>
          <cell r="E7272">
            <v>2264</v>
          </cell>
          <cell r="F7272" t="str">
            <v>Merrydale Infant School</v>
          </cell>
          <cell r="G7272" t="str">
            <v>Maintained</v>
          </cell>
          <cell r="H7272" t="str">
            <v>Community school</v>
          </cell>
          <cell r="I7272">
            <v>54205</v>
          </cell>
          <cell r="J7272">
            <v>91587.599999999991</v>
          </cell>
        </row>
        <row r="7273">
          <cell r="B7273">
            <v>8562267</v>
          </cell>
          <cell r="C7273">
            <v>856</v>
          </cell>
          <cell r="D7273" t="str">
            <v>Leicester</v>
          </cell>
          <cell r="E7273">
            <v>2267</v>
          </cell>
          <cell r="F7273" t="str">
            <v>St Mary's Fields Primary School</v>
          </cell>
          <cell r="G7273" t="str">
            <v>Maintained</v>
          </cell>
          <cell r="H7273" t="str">
            <v>Community school</v>
          </cell>
          <cell r="I7273">
            <v>36828</v>
          </cell>
          <cell r="J7273">
            <v>54018.899999999994</v>
          </cell>
        </row>
        <row r="7274">
          <cell r="B7274">
            <v>8562282</v>
          </cell>
          <cell r="C7274">
            <v>856</v>
          </cell>
          <cell r="D7274" t="str">
            <v>Leicester</v>
          </cell>
          <cell r="E7274">
            <v>2282</v>
          </cell>
          <cell r="F7274" t="str">
            <v>Wyvern Primary School</v>
          </cell>
          <cell r="G7274" t="str">
            <v>Maintained</v>
          </cell>
          <cell r="H7274" t="str">
            <v>Community school</v>
          </cell>
          <cell r="I7274">
            <v>35791</v>
          </cell>
          <cell r="J7274">
            <v>50462.1</v>
          </cell>
        </row>
        <row r="7275">
          <cell r="B7275">
            <v>8562283</v>
          </cell>
          <cell r="C7275">
            <v>856</v>
          </cell>
          <cell r="D7275" t="str">
            <v>Leicester</v>
          </cell>
          <cell r="E7275">
            <v>2283</v>
          </cell>
          <cell r="F7275" t="str">
            <v>Montrose School</v>
          </cell>
          <cell r="G7275" t="str">
            <v>Maintained</v>
          </cell>
          <cell r="H7275" t="str">
            <v>Community school</v>
          </cell>
          <cell r="I7275">
            <v>37866</v>
          </cell>
          <cell r="J7275">
            <v>60465.599999999999</v>
          </cell>
        </row>
        <row r="7276">
          <cell r="B7276">
            <v>8562303</v>
          </cell>
          <cell r="C7276">
            <v>856</v>
          </cell>
          <cell r="D7276" t="str">
            <v>Leicester</v>
          </cell>
          <cell r="E7276">
            <v>2303</v>
          </cell>
          <cell r="F7276" t="str">
            <v>Shenton Primary School</v>
          </cell>
          <cell r="G7276" t="str">
            <v>Maintained</v>
          </cell>
          <cell r="H7276" t="str">
            <v>Community school</v>
          </cell>
          <cell r="I7276">
            <v>28659</v>
          </cell>
          <cell r="J7276">
            <v>49572.899999999994</v>
          </cell>
        </row>
        <row r="7277">
          <cell r="B7277">
            <v>8562304</v>
          </cell>
          <cell r="C7277">
            <v>856</v>
          </cell>
          <cell r="D7277" t="str">
            <v>Leicester</v>
          </cell>
          <cell r="E7277">
            <v>2304</v>
          </cell>
          <cell r="F7277" t="str">
            <v>Stokes Wood Primary School</v>
          </cell>
          <cell r="G7277" t="str">
            <v>Maintained</v>
          </cell>
          <cell r="H7277" t="str">
            <v>Community school</v>
          </cell>
          <cell r="I7277">
            <v>27881</v>
          </cell>
          <cell r="J7277">
            <v>39791.699999999997</v>
          </cell>
        </row>
        <row r="7278">
          <cell r="B7278">
            <v>8562305</v>
          </cell>
          <cell r="C7278">
            <v>856</v>
          </cell>
          <cell r="D7278" t="str">
            <v>Leicester</v>
          </cell>
          <cell r="E7278">
            <v>2305</v>
          </cell>
          <cell r="F7278" t="str">
            <v>Wolsey House Primary School</v>
          </cell>
          <cell r="G7278" t="str">
            <v>Maintained</v>
          </cell>
          <cell r="H7278" t="str">
            <v>Community school</v>
          </cell>
          <cell r="I7278">
            <v>50314</v>
          </cell>
          <cell r="J7278">
            <v>84474</v>
          </cell>
        </row>
        <row r="7279">
          <cell r="B7279">
            <v>8562306</v>
          </cell>
          <cell r="C7279">
            <v>856</v>
          </cell>
          <cell r="D7279" t="str">
            <v>Leicester</v>
          </cell>
          <cell r="E7279">
            <v>2306</v>
          </cell>
          <cell r="F7279" t="str">
            <v>Buswells Lodge Primary School</v>
          </cell>
          <cell r="G7279" t="str">
            <v>Maintained</v>
          </cell>
          <cell r="H7279" t="str">
            <v>Community school</v>
          </cell>
          <cell r="I7279">
            <v>26714</v>
          </cell>
          <cell r="J7279">
            <v>40458.6</v>
          </cell>
        </row>
        <row r="7280">
          <cell r="B7280">
            <v>8562317</v>
          </cell>
          <cell r="C7280">
            <v>856</v>
          </cell>
          <cell r="D7280" t="str">
            <v>Leicester</v>
          </cell>
          <cell r="E7280">
            <v>2317</v>
          </cell>
          <cell r="F7280" t="str">
            <v>Sandfield Close Primary School</v>
          </cell>
          <cell r="G7280" t="str">
            <v>Maintained</v>
          </cell>
          <cell r="H7280" t="str">
            <v>Community school</v>
          </cell>
          <cell r="I7280">
            <v>26454</v>
          </cell>
          <cell r="J7280">
            <v>42903.899999999994</v>
          </cell>
        </row>
        <row r="7281">
          <cell r="B7281">
            <v>8562320</v>
          </cell>
          <cell r="C7281">
            <v>856</v>
          </cell>
          <cell r="D7281" t="str">
            <v>Leicester</v>
          </cell>
          <cell r="E7281">
            <v>2320</v>
          </cell>
          <cell r="F7281" t="str">
            <v>Barley Croft Primary School</v>
          </cell>
          <cell r="G7281" t="str">
            <v>Maintained</v>
          </cell>
          <cell r="H7281" t="str">
            <v>Community school</v>
          </cell>
          <cell r="I7281">
            <v>19841</v>
          </cell>
          <cell r="J7281">
            <v>29788.199999999997</v>
          </cell>
        </row>
        <row r="7282">
          <cell r="B7282">
            <v>8552334</v>
          </cell>
          <cell r="C7282">
            <v>855</v>
          </cell>
          <cell r="D7282" t="str">
            <v>Leicestershire</v>
          </cell>
          <cell r="E7282">
            <v>2334</v>
          </cell>
          <cell r="F7282" t="str">
            <v>Dove Bank Primary School</v>
          </cell>
          <cell r="G7282" t="str">
            <v>Maintained</v>
          </cell>
          <cell r="H7282" t="str">
            <v>Community school</v>
          </cell>
          <cell r="I7282">
            <v>9337</v>
          </cell>
          <cell r="J7282">
            <v>17339.399999999998</v>
          </cell>
        </row>
        <row r="7283">
          <cell r="B7283">
            <v>8562339</v>
          </cell>
          <cell r="C7283">
            <v>856</v>
          </cell>
          <cell r="D7283" t="str">
            <v>Leicester</v>
          </cell>
          <cell r="E7283">
            <v>2339</v>
          </cell>
          <cell r="F7283" t="str">
            <v>Taylor Road Primary School</v>
          </cell>
          <cell r="G7283" t="str">
            <v>Maintained</v>
          </cell>
          <cell r="H7283" t="str">
            <v>Community school</v>
          </cell>
          <cell r="I7283">
            <v>47462</v>
          </cell>
          <cell r="J7283">
            <v>75582</v>
          </cell>
        </row>
        <row r="7284">
          <cell r="B7284">
            <v>8562343</v>
          </cell>
          <cell r="C7284">
            <v>856</v>
          </cell>
          <cell r="D7284" t="str">
            <v>Leicester</v>
          </cell>
          <cell r="E7284">
            <v>2343</v>
          </cell>
          <cell r="F7284" t="str">
            <v>Linden Primary School</v>
          </cell>
          <cell r="G7284" t="str">
            <v>Maintained</v>
          </cell>
          <cell r="H7284" t="str">
            <v>Community school</v>
          </cell>
          <cell r="I7284">
            <v>28529</v>
          </cell>
          <cell r="J7284">
            <v>43570.799999999996</v>
          </cell>
        </row>
        <row r="7285">
          <cell r="B7285">
            <v>8562344</v>
          </cell>
          <cell r="C7285">
            <v>856</v>
          </cell>
          <cell r="D7285" t="str">
            <v>Leicester</v>
          </cell>
          <cell r="E7285">
            <v>2344</v>
          </cell>
          <cell r="F7285" t="str">
            <v>Eyres Monsell Primary School</v>
          </cell>
          <cell r="G7285" t="str">
            <v>Maintained</v>
          </cell>
          <cell r="H7285" t="str">
            <v>Community school</v>
          </cell>
          <cell r="I7285">
            <v>32808</v>
          </cell>
          <cell r="J7285">
            <v>40903.199999999997</v>
          </cell>
        </row>
        <row r="7286">
          <cell r="B7286">
            <v>8552345</v>
          </cell>
          <cell r="C7286">
            <v>855</v>
          </cell>
          <cell r="D7286" t="str">
            <v>Leicestershire</v>
          </cell>
          <cell r="E7286">
            <v>2345</v>
          </cell>
          <cell r="F7286" t="str">
            <v>The Hall School</v>
          </cell>
          <cell r="G7286" t="str">
            <v>Maintained</v>
          </cell>
          <cell r="H7286" t="str">
            <v>Community school</v>
          </cell>
          <cell r="I7286">
            <v>38384</v>
          </cell>
          <cell r="J7286">
            <v>63800.1</v>
          </cell>
        </row>
        <row r="7287">
          <cell r="B7287">
            <v>8562346</v>
          </cell>
          <cell r="C7287">
            <v>856</v>
          </cell>
          <cell r="D7287" t="str">
            <v>Leicester</v>
          </cell>
          <cell r="E7287">
            <v>2346</v>
          </cell>
          <cell r="F7287" t="str">
            <v>Hazel Community Primary School</v>
          </cell>
          <cell r="G7287" t="str">
            <v>Maintained</v>
          </cell>
          <cell r="H7287" t="str">
            <v>Community school</v>
          </cell>
          <cell r="I7287">
            <v>34105</v>
          </cell>
          <cell r="J7287">
            <v>52462.799999999996</v>
          </cell>
        </row>
        <row r="7288">
          <cell r="B7288">
            <v>8562347</v>
          </cell>
          <cell r="C7288">
            <v>856</v>
          </cell>
          <cell r="D7288" t="str">
            <v>Leicester</v>
          </cell>
          <cell r="E7288">
            <v>2347</v>
          </cell>
          <cell r="F7288" t="str">
            <v>Charnwood Primary School</v>
          </cell>
          <cell r="G7288" t="str">
            <v>Maintained</v>
          </cell>
          <cell r="H7288" t="str">
            <v>Community school</v>
          </cell>
          <cell r="I7288">
            <v>31901</v>
          </cell>
          <cell r="J7288">
            <v>49795.199999999997</v>
          </cell>
        </row>
        <row r="7289">
          <cell r="B7289">
            <v>8562348</v>
          </cell>
          <cell r="C7289">
            <v>856</v>
          </cell>
          <cell r="D7289" t="str">
            <v>Leicester</v>
          </cell>
          <cell r="E7289">
            <v>2348</v>
          </cell>
          <cell r="F7289" t="str">
            <v>Mellor Community Primary School</v>
          </cell>
          <cell r="G7289" t="str">
            <v>Maintained</v>
          </cell>
          <cell r="H7289" t="str">
            <v>Community school</v>
          </cell>
          <cell r="I7289">
            <v>48499</v>
          </cell>
          <cell r="J7289">
            <v>75804.299999999988</v>
          </cell>
        </row>
        <row r="7290">
          <cell r="B7290">
            <v>8562352</v>
          </cell>
          <cell r="C7290">
            <v>856</v>
          </cell>
          <cell r="D7290" t="str">
            <v>Leicester</v>
          </cell>
          <cell r="E7290">
            <v>2352</v>
          </cell>
          <cell r="F7290" t="str">
            <v>Marriott Primary School</v>
          </cell>
          <cell r="G7290" t="str">
            <v>Maintained</v>
          </cell>
          <cell r="H7290" t="str">
            <v>Community school</v>
          </cell>
          <cell r="I7290">
            <v>28399</v>
          </cell>
          <cell r="J7290">
            <v>36457.199999999997</v>
          </cell>
        </row>
        <row r="7291">
          <cell r="B7291">
            <v>8552354</v>
          </cell>
          <cell r="C7291">
            <v>855</v>
          </cell>
          <cell r="D7291" t="str">
            <v>Leicestershire</v>
          </cell>
          <cell r="E7291">
            <v>2354</v>
          </cell>
          <cell r="F7291" t="str">
            <v>Water Leys Primary School</v>
          </cell>
          <cell r="G7291" t="str">
            <v>Maintained</v>
          </cell>
          <cell r="H7291" t="str">
            <v>Community school</v>
          </cell>
          <cell r="I7291">
            <v>41367</v>
          </cell>
          <cell r="J7291">
            <v>67801.5</v>
          </cell>
        </row>
        <row r="7292">
          <cell r="B7292">
            <v>8562356</v>
          </cell>
          <cell r="C7292">
            <v>856</v>
          </cell>
          <cell r="D7292" t="str">
            <v>Leicester</v>
          </cell>
          <cell r="E7292">
            <v>2356</v>
          </cell>
          <cell r="F7292" t="str">
            <v>Whitehall Primary School</v>
          </cell>
          <cell r="G7292" t="str">
            <v>Maintained</v>
          </cell>
          <cell r="H7292" t="str">
            <v>Community school</v>
          </cell>
          <cell r="I7292">
            <v>43571</v>
          </cell>
          <cell r="J7292">
            <v>73136.7</v>
          </cell>
        </row>
        <row r="7293">
          <cell r="B7293">
            <v>8562359</v>
          </cell>
          <cell r="C7293">
            <v>856</v>
          </cell>
          <cell r="D7293" t="str">
            <v>Leicester</v>
          </cell>
          <cell r="E7293">
            <v>2359</v>
          </cell>
          <cell r="F7293" t="str">
            <v>Spinney Hill Primary School</v>
          </cell>
          <cell r="G7293" t="str">
            <v>Maintained</v>
          </cell>
          <cell r="H7293" t="str">
            <v>Community school</v>
          </cell>
          <cell r="I7293">
            <v>48629</v>
          </cell>
          <cell r="J7293">
            <v>79583.399999999994</v>
          </cell>
        </row>
        <row r="7294">
          <cell r="B7294">
            <v>8562361</v>
          </cell>
          <cell r="C7294">
            <v>856</v>
          </cell>
          <cell r="D7294" t="str">
            <v>Leicester</v>
          </cell>
          <cell r="E7294">
            <v>2361</v>
          </cell>
          <cell r="F7294" t="str">
            <v>Scraptoft Valley Primary School</v>
          </cell>
          <cell r="G7294" t="str">
            <v>Maintained</v>
          </cell>
          <cell r="H7294" t="str">
            <v>Community school</v>
          </cell>
          <cell r="I7294">
            <v>23731</v>
          </cell>
          <cell r="J7294">
            <v>37791</v>
          </cell>
        </row>
        <row r="7295">
          <cell r="B7295">
            <v>8562363</v>
          </cell>
          <cell r="C7295">
            <v>856</v>
          </cell>
          <cell r="D7295" t="str">
            <v>Leicester</v>
          </cell>
          <cell r="E7295">
            <v>2363</v>
          </cell>
          <cell r="F7295" t="str">
            <v>Beaumont Lodge Primary School</v>
          </cell>
          <cell r="G7295" t="str">
            <v>Maintained</v>
          </cell>
          <cell r="H7295" t="str">
            <v>Community school</v>
          </cell>
          <cell r="I7295">
            <v>17766</v>
          </cell>
          <cell r="J7295">
            <v>26898.3</v>
          </cell>
        </row>
        <row r="7296">
          <cell r="B7296">
            <v>8562364</v>
          </cell>
          <cell r="C7296">
            <v>856</v>
          </cell>
          <cell r="D7296" t="str">
            <v>Leicester</v>
          </cell>
          <cell r="E7296">
            <v>2364</v>
          </cell>
          <cell r="F7296" t="str">
            <v>Parks Primary School</v>
          </cell>
          <cell r="G7296" t="str">
            <v>Maintained</v>
          </cell>
          <cell r="H7296" t="str">
            <v>Community school</v>
          </cell>
          <cell r="I7296">
            <v>25287</v>
          </cell>
          <cell r="J7296">
            <v>38235.599999999999</v>
          </cell>
        </row>
        <row r="7297">
          <cell r="B7297">
            <v>8562365</v>
          </cell>
          <cell r="C7297">
            <v>856</v>
          </cell>
          <cell r="D7297" t="str">
            <v>Leicester</v>
          </cell>
          <cell r="E7297">
            <v>2365</v>
          </cell>
          <cell r="F7297" t="str">
            <v>Fosse Primary School</v>
          </cell>
          <cell r="G7297" t="str">
            <v>Maintained</v>
          </cell>
          <cell r="H7297" t="str">
            <v>Community school</v>
          </cell>
          <cell r="I7297">
            <v>22694</v>
          </cell>
          <cell r="J7297">
            <v>35123.399999999994</v>
          </cell>
        </row>
        <row r="7298">
          <cell r="B7298">
            <v>8562371</v>
          </cell>
          <cell r="C7298">
            <v>856</v>
          </cell>
          <cell r="D7298" t="str">
            <v>Leicester</v>
          </cell>
          <cell r="E7298">
            <v>2371</v>
          </cell>
          <cell r="F7298" t="str">
            <v>Coleman Primary School</v>
          </cell>
          <cell r="G7298" t="str">
            <v>Maintained</v>
          </cell>
          <cell r="H7298" t="str">
            <v>Community school</v>
          </cell>
          <cell r="I7298">
            <v>38644</v>
          </cell>
          <cell r="J7298">
            <v>54463.499999999993</v>
          </cell>
        </row>
        <row r="7299">
          <cell r="B7299">
            <v>8552373</v>
          </cell>
          <cell r="C7299">
            <v>855</v>
          </cell>
          <cell r="D7299" t="str">
            <v>Leicestershire</v>
          </cell>
          <cell r="E7299">
            <v>2373</v>
          </cell>
          <cell r="F7299" t="str">
            <v>Woodcote Primary School</v>
          </cell>
          <cell r="G7299" t="str">
            <v>Maintained</v>
          </cell>
          <cell r="H7299" t="str">
            <v>Community school</v>
          </cell>
          <cell r="I7299">
            <v>12449</v>
          </cell>
          <cell r="J7299">
            <v>22230</v>
          </cell>
        </row>
        <row r="7300">
          <cell r="B7300">
            <v>8552375</v>
          </cell>
          <cell r="C7300">
            <v>855</v>
          </cell>
          <cell r="D7300" t="str">
            <v>Leicestershire</v>
          </cell>
          <cell r="E7300">
            <v>2375</v>
          </cell>
          <cell r="F7300" t="str">
            <v>Ravenhurst Primary School</v>
          </cell>
          <cell r="G7300" t="str">
            <v>Maintained</v>
          </cell>
          <cell r="H7300" t="str">
            <v>Community school</v>
          </cell>
          <cell r="I7300">
            <v>46294</v>
          </cell>
          <cell r="J7300">
            <v>67801.5</v>
          </cell>
        </row>
        <row r="7301">
          <cell r="B7301">
            <v>8562377</v>
          </cell>
          <cell r="C7301">
            <v>856</v>
          </cell>
          <cell r="D7301" t="str">
            <v>Leicester</v>
          </cell>
          <cell r="E7301">
            <v>2377</v>
          </cell>
          <cell r="F7301" t="str">
            <v>Herrick Primary School</v>
          </cell>
          <cell r="G7301" t="str">
            <v>Maintained</v>
          </cell>
          <cell r="H7301" t="str">
            <v>Community school</v>
          </cell>
          <cell r="I7301">
            <v>33457</v>
          </cell>
          <cell r="J7301">
            <v>51351.299999999996</v>
          </cell>
        </row>
        <row r="7302">
          <cell r="B7302">
            <v>8562378</v>
          </cell>
          <cell r="C7302">
            <v>856</v>
          </cell>
          <cell r="D7302" t="str">
            <v>Leicester</v>
          </cell>
          <cell r="E7302">
            <v>2378</v>
          </cell>
          <cell r="F7302" t="str">
            <v>Slater Primary School</v>
          </cell>
          <cell r="G7302" t="str">
            <v>Maintained</v>
          </cell>
          <cell r="H7302" t="str">
            <v>Community school</v>
          </cell>
          <cell r="I7302">
            <v>9856</v>
          </cell>
          <cell r="J7302">
            <v>21340.799999999999</v>
          </cell>
        </row>
        <row r="7303">
          <cell r="B7303">
            <v>8562385</v>
          </cell>
          <cell r="C7303">
            <v>856</v>
          </cell>
          <cell r="D7303" t="str">
            <v>Leicester</v>
          </cell>
          <cell r="E7303">
            <v>2385</v>
          </cell>
          <cell r="F7303" t="str">
            <v>Alderman Richard Hallam Primary School</v>
          </cell>
          <cell r="G7303" t="str">
            <v>Maintained</v>
          </cell>
          <cell r="H7303" t="str">
            <v>Community school</v>
          </cell>
          <cell r="I7303">
            <v>73656</v>
          </cell>
          <cell r="J7303">
            <v>118041.29999999999</v>
          </cell>
        </row>
        <row r="7304">
          <cell r="B7304">
            <v>8562386</v>
          </cell>
          <cell r="C7304">
            <v>856</v>
          </cell>
          <cell r="D7304" t="str">
            <v>Leicester</v>
          </cell>
          <cell r="E7304">
            <v>2386</v>
          </cell>
          <cell r="F7304" t="str">
            <v>Medway Community Primary School</v>
          </cell>
          <cell r="G7304" t="str">
            <v>Maintained</v>
          </cell>
          <cell r="H7304" t="str">
            <v>Community school</v>
          </cell>
          <cell r="I7304">
            <v>36958</v>
          </cell>
          <cell r="J7304">
            <v>53351.999999999993</v>
          </cell>
        </row>
        <row r="7305">
          <cell r="B7305">
            <v>8553010</v>
          </cell>
          <cell r="C7305">
            <v>855</v>
          </cell>
          <cell r="D7305" t="str">
            <v>Leicestershire</v>
          </cell>
          <cell r="E7305">
            <v>3010</v>
          </cell>
          <cell r="F7305" t="str">
            <v>Belton Church of England Primary School</v>
          </cell>
          <cell r="G7305" t="str">
            <v>Maintained</v>
          </cell>
          <cell r="H7305" t="str">
            <v>Voluntary controlled school</v>
          </cell>
          <cell r="I7305">
            <v>10245</v>
          </cell>
          <cell r="J7305">
            <v>16894.8</v>
          </cell>
        </row>
        <row r="7306">
          <cell r="B7306">
            <v>8553011</v>
          </cell>
          <cell r="C7306">
            <v>855</v>
          </cell>
          <cell r="D7306" t="str">
            <v>Leicestershire</v>
          </cell>
          <cell r="E7306">
            <v>3011</v>
          </cell>
          <cell r="F7306" t="str">
            <v>Billesdon Church of England Primary School</v>
          </cell>
          <cell r="G7306" t="str">
            <v>Maintained</v>
          </cell>
          <cell r="H7306" t="str">
            <v>Voluntary controlled school</v>
          </cell>
          <cell r="I7306">
            <v>8429</v>
          </cell>
          <cell r="J7306">
            <v>14894.099999999999</v>
          </cell>
        </row>
        <row r="7307">
          <cell r="B7307">
            <v>8553016</v>
          </cell>
          <cell r="C7307">
            <v>855</v>
          </cell>
          <cell r="D7307" t="str">
            <v>Leicestershire</v>
          </cell>
          <cell r="E7307">
            <v>3016</v>
          </cell>
          <cell r="F7307" t="str">
            <v>St Hardulph's Church of England Primary School</v>
          </cell>
          <cell r="G7307" t="str">
            <v>Maintained</v>
          </cell>
          <cell r="H7307" t="str">
            <v>Voluntary controlled school</v>
          </cell>
          <cell r="I7307">
            <v>4020</v>
          </cell>
          <cell r="J7307">
            <v>8447.4</v>
          </cell>
        </row>
        <row r="7308">
          <cell r="B7308">
            <v>8553017</v>
          </cell>
          <cell r="C7308">
            <v>855</v>
          </cell>
          <cell r="D7308" t="str">
            <v>Leicestershire</v>
          </cell>
          <cell r="E7308">
            <v>3017</v>
          </cell>
          <cell r="F7308" t="str">
            <v>Orchard Church of England Primary School, Broughton Astley</v>
          </cell>
          <cell r="G7308" t="str">
            <v>Maintained</v>
          </cell>
          <cell r="H7308" t="str">
            <v>Voluntary controlled school</v>
          </cell>
          <cell r="I7308">
            <v>13098</v>
          </cell>
          <cell r="J7308">
            <v>22007.699999999997</v>
          </cell>
        </row>
        <row r="7309">
          <cell r="B7309">
            <v>8553018</v>
          </cell>
          <cell r="C7309">
            <v>855</v>
          </cell>
          <cell r="D7309" t="str">
            <v>Leicestershire</v>
          </cell>
          <cell r="E7309">
            <v>3018</v>
          </cell>
          <cell r="F7309" t="str">
            <v>Burbage Church of England Infant School</v>
          </cell>
          <cell r="G7309" t="str">
            <v>Maintained</v>
          </cell>
          <cell r="H7309" t="str">
            <v>Voluntary controlled school</v>
          </cell>
          <cell r="I7309">
            <v>51092</v>
          </cell>
          <cell r="J7309">
            <v>85585.5</v>
          </cell>
        </row>
        <row r="7310">
          <cell r="B7310">
            <v>8553021</v>
          </cell>
          <cell r="C7310">
            <v>855</v>
          </cell>
          <cell r="D7310" t="str">
            <v>Leicestershire</v>
          </cell>
          <cell r="E7310">
            <v>3021</v>
          </cell>
          <cell r="F7310" t="str">
            <v>St Edward's Church of England Primary School</v>
          </cell>
          <cell r="G7310" t="str">
            <v>Maintained</v>
          </cell>
          <cell r="H7310" t="str">
            <v>Voluntary controlled school</v>
          </cell>
          <cell r="I7310">
            <v>18025</v>
          </cell>
          <cell r="J7310">
            <v>29788.199999999997</v>
          </cell>
        </row>
        <row r="7311">
          <cell r="B7311">
            <v>8553022</v>
          </cell>
          <cell r="C7311">
            <v>855</v>
          </cell>
          <cell r="D7311" t="str">
            <v>Leicestershire</v>
          </cell>
          <cell r="E7311">
            <v>3022</v>
          </cell>
          <cell r="F7311" t="str">
            <v>All Saints Church of England Primary School, Coalville</v>
          </cell>
          <cell r="G7311" t="str">
            <v>Maintained</v>
          </cell>
          <cell r="H7311" t="str">
            <v>Voluntary controlled school</v>
          </cell>
          <cell r="I7311">
            <v>15951</v>
          </cell>
          <cell r="J7311">
            <v>27342.899999999998</v>
          </cell>
        </row>
        <row r="7312">
          <cell r="B7312">
            <v>8553024</v>
          </cell>
          <cell r="C7312">
            <v>855</v>
          </cell>
          <cell r="D7312" t="str">
            <v>Leicestershire</v>
          </cell>
          <cell r="E7312">
            <v>3024</v>
          </cell>
          <cell r="F7312" t="str">
            <v>Cossington Church of England Primary School</v>
          </cell>
          <cell r="G7312" t="str">
            <v>Maintained</v>
          </cell>
          <cell r="H7312" t="str">
            <v>Voluntary controlled school</v>
          </cell>
          <cell r="I7312">
            <v>9856</v>
          </cell>
          <cell r="J7312">
            <v>15116.4</v>
          </cell>
        </row>
        <row r="7313">
          <cell r="B7313">
            <v>8553029</v>
          </cell>
          <cell r="C7313">
            <v>855</v>
          </cell>
          <cell r="D7313" t="str">
            <v>Leicestershire</v>
          </cell>
          <cell r="E7313">
            <v>3029</v>
          </cell>
          <cell r="F7313" t="str">
            <v>Diseworth Church of England Primary School</v>
          </cell>
          <cell r="G7313" t="str">
            <v>Maintained</v>
          </cell>
          <cell r="H7313" t="str">
            <v>Voluntary controlled school</v>
          </cell>
          <cell r="I7313">
            <v>5577</v>
          </cell>
          <cell r="J7313">
            <v>7558.2</v>
          </cell>
        </row>
        <row r="7314">
          <cell r="B7314">
            <v>8553034</v>
          </cell>
          <cell r="C7314">
            <v>855</v>
          </cell>
          <cell r="D7314" t="str">
            <v>Leicestershire</v>
          </cell>
          <cell r="E7314">
            <v>3034</v>
          </cell>
          <cell r="F7314" t="str">
            <v>Fleckney Church of England Primary School</v>
          </cell>
          <cell r="G7314" t="str">
            <v>Maintained</v>
          </cell>
          <cell r="H7314" t="str">
            <v>Voluntary controlled school</v>
          </cell>
          <cell r="I7314">
            <v>29177</v>
          </cell>
          <cell r="J7314">
            <v>50017.499999999993</v>
          </cell>
        </row>
        <row r="7315">
          <cell r="B7315">
            <v>8553037</v>
          </cell>
          <cell r="C7315">
            <v>855</v>
          </cell>
          <cell r="D7315" t="str">
            <v>Leicestershire</v>
          </cell>
          <cell r="E7315">
            <v>3037</v>
          </cell>
          <cell r="F7315" t="str">
            <v>Great Glen St Cuthbert's Church of England Primary School</v>
          </cell>
          <cell r="G7315" t="str">
            <v>Maintained</v>
          </cell>
          <cell r="H7315" t="str">
            <v>Voluntary controlled school</v>
          </cell>
          <cell r="I7315">
            <v>24898</v>
          </cell>
          <cell r="J7315">
            <v>36679.5</v>
          </cell>
        </row>
        <row r="7316">
          <cell r="B7316">
            <v>8553039</v>
          </cell>
          <cell r="C7316">
            <v>855</v>
          </cell>
          <cell r="D7316" t="str">
            <v>Leicestershire</v>
          </cell>
          <cell r="E7316">
            <v>3039</v>
          </cell>
          <cell r="F7316" t="str">
            <v>Harby Church of England Primary School</v>
          </cell>
          <cell r="G7316" t="str">
            <v>Maintained</v>
          </cell>
          <cell r="H7316" t="str">
            <v>Voluntary controlled school</v>
          </cell>
          <cell r="I7316">
            <v>7911</v>
          </cell>
          <cell r="J7316">
            <v>13115.699999999999</v>
          </cell>
        </row>
        <row r="7317">
          <cell r="B7317">
            <v>8553042</v>
          </cell>
          <cell r="C7317">
            <v>855</v>
          </cell>
          <cell r="D7317" t="str">
            <v>Leicestershire</v>
          </cell>
          <cell r="E7317">
            <v>3042</v>
          </cell>
          <cell r="F7317" t="str">
            <v>St Mary's Church of England Primary School, Hinckley</v>
          </cell>
          <cell r="G7317" t="str">
            <v>Maintained</v>
          </cell>
          <cell r="H7317" t="str">
            <v>Voluntary controlled school</v>
          </cell>
          <cell r="I7317">
            <v>17766</v>
          </cell>
          <cell r="J7317">
            <v>30677.399999999998</v>
          </cell>
        </row>
        <row r="7318">
          <cell r="B7318">
            <v>8553043</v>
          </cell>
          <cell r="C7318">
            <v>855</v>
          </cell>
          <cell r="D7318" t="str">
            <v>Leicestershire</v>
          </cell>
          <cell r="E7318">
            <v>3043</v>
          </cell>
          <cell r="F7318" t="str">
            <v>Hose Church of England Primary School</v>
          </cell>
          <cell r="G7318" t="str">
            <v>Maintained</v>
          </cell>
          <cell r="H7318" t="str">
            <v>Voluntary controlled school</v>
          </cell>
          <cell r="I7318">
            <v>5317</v>
          </cell>
          <cell r="J7318">
            <v>8447.4</v>
          </cell>
        </row>
        <row r="7319">
          <cell r="B7319">
            <v>8553047</v>
          </cell>
          <cell r="C7319">
            <v>855</v>
          </cell>
          <cell r="D7319" t="str">
            <v>Leicestershire</v>
          </cell>
          <cell r="E7319">
            <v>3047</v>
          </cell>
          <cell r="F7319" t="str">
            <v>St Denys Church of England Infant School, Ibstock</v>
          </cell>
          <cell r="G7319" t="str">
            <v>Maintained</v>
          </cell>
          <cell r="H7319" t="str">
            <v>Voluntary controlled school</v>
          </cell>
          <cell r="I7319">
            <v>43831</v>
          </cell>
          <cell r="J7319">
            <v>72914.399999999994</v>
          </cell>
        </row>
        <row r="7320">
          <cell r="B7320">
            <v>8553053</v>
          </cell>
          <cell r="C7320">
            <v>855</v>
          </cell>
          <cell r="D7320" t="str">
            <v>Leicestershire</v>
          </cell>
          <cell r="E7320">
            <v>3053</v>
          </cell>
          <cell r="F7320" t="str">
            <v>Long Clawson Church of England Primary School</v>
          </cell>
          <cell r="G7320" t="str">
            <v>Maintained</v>
          </cell>
          <cell r="H7320" t="str">
            <v>Voluntary controlled school</v>
          </cell>
          <cell r="I7320">
            <v>4409</v>
          </cell>
          <cell r="J7320">
            <v>8002.7999999999993</v>
          </cell>
        </row>
        <row r="7321">
          <cell r="B7321">
            <v>8553054</v>
          </cell>
          <cell r="C7321">
            <v>855</v>
          </cell>
          <cell r="D7321" t="str">
            <v>Leicestershire</v>
          </cell>
          <cell r="E7321">
            <v>3054</v>
          </cell>
          <cell r="F7321" t="str">
            <v>Long Whatton Church of England Primary School and Community Centre</v>
          </cell>
          <cell r="G7321" t="str">
            <v>Maintained</v>
          </cell>
          <cell r="H7321" t="str">
            <v>Voluntary controlled school</v>
          </cell>
          <cell r="I7321">
            <v>11153</v>
          </cell>
          <cell r="J7321">
            <v>19562.399999999998</v>
          </cell>
        </row>
        <row r="7322">
          <cell r="B7322">
            <v>8553066</v>
          </cell>
          <cell r="C7322">
            <v>855</v>
          </cell>
          <cell r="D7322" t="str">
            <v>Leicestershire</v>
          </cell>
          <cell r="E7322">
            <v>3066</v>
          </cell>
          <cell r="F7322" t="str">
            <v>Newbold Church of England Primary School</v>
          </cell>
          <cell r="G7322" t="str">
            <v>Maintained</v>
          </cell>
          <cell r="H7322" t="str">
            <v>Voluntary controlled school</v>
          </cell>
          <cell r="I7322">
            <v>5058</v>
          </cell>
          <cell r="J7322">
            <v>3112.2</v>
          </cell>
        </row>
        <row r="7323">
          <cell r="B7323">
            <v>8553068</v>
          </cell>
          <cell r="C7323">
            <v>855</v>
          </cell>
          <cell r="D7323" t="str">
            <v>Leicestershire</v>
          </cell>
          <cell r="E7323">
            <v>3068</v>
          </cell>
          <cell r="F7323" t="str">
            <v>Packington Church of England Primary School</v>
          </cell>
          <cell r="G7323" t="str">
            <v>Maintained</v>
          </cell>
          <cell r="H7323" t="str">
            <v>Voluntary controlled school</v>
          </cell>
          <cell r="I7323">
            <v>10634</v>
          </cell>
          <cell r="J7323">
            <v>16450.199999999997</v>
          </cell>
        </row>
        <row r="7324">
          <cell r="B7324">
            <v>8553070</v>
          </cell>
          <cell r="C7324">
            <v>855</v>
          </cell>
          <cell r="D7324" t="str">
            <v>Leicestershire</v>
          </cell>
          <cell r="E7324">
            <v>3070</v>
          </cell>
          <cell r="F7324" t="str">
            <v>St Bartholomew's Church of England Primary School</v>
          </cell>
          <cell r="G7324" t="str">
            <v>Maintained</v>
          </cell>
          <cell r="H7324" t="str">
            <v>Voluntary controlled school</v>
          </cell>
          <cell r="I7324">
            <v>51092</v>
          </cell>
          <cell r="J7324">
            <v>87141.599999999991</v>
          </cell>
        </row>
        <row r="7325">
          <cell r="B7325">
            <v>8553077</v>
          </cell>
          <cell r="C7325">
            <v>855</v>
          </cell>
          <cell r="D7325" t="str">
            <v>Leicestershire</v>
          </cell>
          <cell r="E7325">
            <v>3077</v>
          </cell>
          <cell r="F7325" t="str">
            <v>Scalford Church of England Primary School</v>
          </cell>
          <cell r="G7325" t="str">
            <v>Maintained</v>
          </cell>
          <cell r="H7325" t="str">
            <v>Voluntary controlled school</v>
          </cell>
          <cell r="I7325">
            <v>8300</v>
          </cell>
          <cell r="J7325">
            <v>14671.8</v>
          </cell>
        </row>
        <row r="7326">
          <cell r="B7326">
            <v>8553080</v>
          </cell>
          <cell r="C7326">
            <v>855</v>
          </cell>
          <cell r="D7326" t="str">
            <v>Leicestershire</v>
          </cell>
          <cell r="E7326">
            <v>3080</v>
          </cell>
          <cell r="F7326" t="str">
            <v>Sheepy Magna Church of England Primary School</v>
          </cell>
          <cell r="G7326" t="str">
            <v>Maintained</v>
          </cell>
          <cell r="H7326" t="str">
            <v>Voluntary controlled school</v>
          </cell>
          <cell r="I7326">
            <v>11671</v>
          </cell>
          <cell r="J7326">
            <v>17561.699999999997</v>
          </cell>
        </row>
        <row r="7327">
          <cell r="B7327">
            <v>8553082</v>
          </cell>
          <cell r="C7327">
            <v>855</v>
          </cell>
          <cell r="D7327" t="str">
            <v>Leicestershire</v>
          </cell>
          <cell r="E7327">
            <v>3082</v>
          </cell>
          <cell r="F7327" t="str">
            <v>St Botolph's Church of England Primary School</v>
          </cell>
          <cell r="G7327" t="str">
            <v>Maintained</v>
          </cell>
          <cell r="H7327" t="str">
            <v>Voluntary controlled school</v>
          </cell>
          <cell r="I7327">
            <v>20230</v>
          </cell>
          <cell r="J7327">
            <v>37124.1</v>
          </cell>
        </row>
        <row r="7328">
          <cell r="B7328">
            <v>8553090</v>
          </cell>
          <cell r="C7328">
            <v>855</v>
          </cell>
          <cell r="D7328" t="str">
            <v>Leicestershire</v>
          </cell>
          <cell r="E7328">
            <v>3090</v>
          </cell>
          <cell r="F7328" t="str">
            <v>Swithland St Leonard's Church of England Primary School</v>
          </cell>
          <cell r="G7328" t="str">
            <v>Maintained</v>
          </cell>
          <cell r="H7328" t="str">
            <v>Voluntary controlled school</v>
          </cell>
          <cell r="I7328">
            <v>7781</v>
          </cell>
          <cell r="J7328">
            <v>13337.999999999998</v>
          </cell>
        </row>
        <row r="7329">
          <cell r="B7329">
            <v>8553101</v>
          </cell>
          <cell r="C7329">
            <v>855</v>
          </cell>
          <cell r="D7329" t="str">
            <v>Leicestershire</v>
          </cell>
          <cell r="E7329">
            <v>3101</v>
          </cell>
          <cell r="F7329" t="str">
            <v>Whitwick St John The Baptist Church of England Primary School</v>
          </cell>
          <cell r="G7329" t="str">
            <v>Maintained</v>
          </cell>
          <cell r="H7329" t="str">
            <v>Voluntary controlled school</v>
          </cell>
          <cell r="I7329">
            <v>30993</v>
          </cell>
          <cell r="J7329">
            <v>56464.2</v>
          </cell>
        </row>
        <row r="7330">
          <cell r="B7330">
            <v>8553102</v>
          </cell>
          <cell r="C7330">
            <v>855</v>
          </cell>
          <cell r="D7330" t="str">
            <v>Leicestershire</v>
          </cell>
          <cell r="E7330">
            <v>3102</v>
          </cell>
          <cell r="F7330" t="str">
            <v>Witherley Church of England Primary School</v>
          </cell>
          <cell r="G7330" t="str">
            <v>Maintained</v>
          </cell>
          <cell r="H7330" t="str">
            <v>Voluntary controlled school</v>
          </cell>
          <cell r="I7330">
            <v>10374</v>
          </cell>
          <cell r="J7330">
            <v>16227.9</v>
          </cell>
        </row>
        <row r="7331">
          <cell r="B7331">
            <v>8553103</v>
          </cell>
          <cell r="C7331">
            <v>855</v>
          </cell>
          <cell r="D7331" t="str">
            <v>Leicestershire</v>
          </cell>
          <cell r="E7331">
            <v>3103</v>
          </cell>
          <cell r="F7331" t="str">
            <v>Woodhouse Eaves St Paul's Church of England Primary School</v>
          </cell>
          <cell r="G7331" t="str">
            <v>Maintained</v>
          </cell>
          <cell r="H7331" t="str">
            <v>Voluntary controlled school</v>
          </cell>
          <cell r="I7331">
            <v>22434</v>
          </cell>
          <cell r="J7331">
            <v>36679.5</v>
          </cell>
        </row>
        <row r="7332">
          <cell r="B7332">
            <v>8553104</v>
          </cell>
          <cell r="C7332">
            <v>855</v>
          </cell>
          <cell r="D7332" t="str">
            <v>Leicestershire</v>
          </cell>
          <cell r="E7332">
            <v>3104</v>
          </cell>
          <cell r="F7332" t="str">
            <v>Wymeswold Church of England Primary School</v>
          </cell>
          <cell r="G7332" t="str">
            <v>Maintained</v>
          </cell>
          <cell r="H7332" t="str">
            <v>Voluntary controlled school</v>
          </cell>
          <cell r="I7332">
            <v>10504</v>
          </cell>
          <cell r="J7332">
            <v>19562.399999999998</v>
          </cell>
        </row>
        <row r="7333">
          <cell r="B7333">
            <v>8553106</v>
          </cell>
          <cell r="C7333">
            <v>855</v>
          </cell>
          <cell r="D7333" t="str">
            <v>Leicestershire</v>
          </cell>
          <cell r="E7333">
            <v>3106</v>
          </cell>
          <cell r="F7333" t="str">
            <v>Hathern Church of England Primary School</v>
          </cell>
          <cell r="G7333" t="str">
            <v>Maintained</v>
          </cell>
          <cell r="H7333" t="str">
            <v>Voluntary controlled school</v>
          </cell>
          <cell r="I7333">
            <v>16858</v>
          </cell>
          <cell r="J7333">
            <v>29788.199999999997</v>
          </cell>
        </row>
        <row r="7334">
          <cell r="B7334">
            <v>8553107</v>
          </cell>
          <cell r="C7334">
            <v>855</v>
          </cell>
          <cell r="D7334" t="str">
            <v>Leicestershire</v>
          </cell>
          <cell r="E7334">
            <v>3107</v>
          </cell>
          <cell r="F7334" t="str">
            <v>Hallaton Church of England Primary School</v>
          </cell>
          <cell r="G7334" t="str">
            <v>Maintained</v>
          </cell>
          <cell r="H7334" t="str">
            <v>Voluntary controlled school</v>
          </cell>
          <cell r="I7334">
            <v>9207</v>
          </cell>
          <cell r="J7334">
            <v>15783.3</v>
          </cell>
        </row>
        <row r="7335">
          <cell r="B7335">
            <v>8573115</v>
          </cell>
          <cell r="C7335">
            <v>857</v>
          </cell>
          <cell r="D7335" t="str">
            <v>Rutland</v>
          </cell>
          <cell r="E7335">
            <v>3115</v>
          </cell>
          <cell r="F7335" t="str">
            <v>Oakham CofE Primary School</v>
          </cell>
          <cell r="G7335" t="str">
            <v>Maintained</v>
          </cell>
          <cell r="H7335" t="str">
            <v>Voluntary controlled school</v>
          </cell>
          <cell r="I7335">
            <v>20100</v>
          </cell>
          <cell r="J7335">
            <v>31344.3</v>
          </cell>
        </row>
        <row r="7336">
          <cell r="B7336">
            <v>8563201</v>
          </cell>
          <cell r="C7336">
            <v>856</v>
          </cell>
          <cell r="D7336" t="str">
            <v>Leicester</v>
          </cell>
          <cell r="E7336">
            <v>3201</v>
          </cell>
          <cell r="F7336" t="str">
            <v>Belgrave St Peter's CofE Primary School</v>
          </cell>
          <cell r="G7336" t="str">
            <v>Maintained</v>
          </cell>
          <cell r="H7336" t="str">
            <v>Voluntary aided school</v>
          </cell>
          <cell r="I7336">
            <v>12060</v>
          </cell>
          <cell r="J7336">
            <v>22230</v>
          </cell>
        </row>
        <row r="7337">
          <cell r="B7337">
            <v>8563208</v>
          </cell>
          <cell r="C7337">
            <v>856</v>
          </cell>
          <cell r="D7337" t="str">
            <v>Leicester</v>
          </cell>
          <cell r="E7337">
            <v>3208</v>
          </cell>
          <cell r="F7337" t="str">
            <v>St Barnabas CofE Primary School</v>
          </cell>
          <cell r="G7337" t="str">
            <v>Maintained</v>
          </cell>
          <cell r="H7337" t="str">
            <v>Voluntary controlled school</v>
          </cell>
          <cell r="I7337">
            <v>24898</v>
          </cell>
          <cell r="J7337">
            <v>39347.1</v>
          </cell>
        </row>
        <row r="7338">
          <cell r="B7338">
            <v>8553212</v>
          </cell>
          <cell r="C7338">
            <v>855</v>
          </cell>
          <cell r="D7338" t="str">
            <v>Leicestershire</v>
          </cell>
          <cell r="E7338">
            <v>3212</v>
          </cell>
          <cell r="F7338" t="str">
            <v>Ashby-de-la-Zouch Church of England Primary School</v>
          </cell>
          <cell r="G7338" t="str">
            <v>Maintained</v>
          </cell>
          <cell r="H7338" t="str">
            <v>Voluntary controlled school</v>
          </cell>
          <cell r="I7338">
            <v>27492</v>
          </cell>
          <cell r="J7338">
            <v>41347.799999999996</v>
          </cell>
        </row>
        <row r="7339">
          <cell r="B7339">
            <v>8553300</v>
          </cell>
          <cell r="C7339">
            <v>855</v>
          </cell>
          <cell r="D7339" t="str">
            <v>Leicestershire</v>
          </cell>
          <cell r="E7339">
            <v>3300</v>
          </cell>
          <cell r="F7339" t="str">
            <v>Sir John Moore Church of England Primary School</v>
          </cell>
          <cell r="G7339" t="str">
            <v>Maintained</v>
          </cell>
          <cell r="H7339" t="str">
            <v>Voluntary aided school</v>
          </cell>
          <cell r="I7339">
            <v>15691</v>
          </cell>
          <cell r="J7339">
            <v>28454.399999999998</v>
          </cell>
        </row>
        <row r="7340">
          <cell r="B7340">
            <v>8553307</v>
          </cell>
          <cell r="C7340">
            <v>855</v>
          </cell>
          <cell r="D7340" t="str">
            <v>Leicestershire</v>
          </cell>
          <cell r="E7340">
            <v>3307</v>
          </cell>
          <cell r="F7340" t="str">
            <v>Kilby St Mary's Church of England Primary School</v>
          </cell>
          <cell r="G7340" t="str">
            <v>Maintained</v>
          </cell>
          <cell r="H7340" t="str">
            <v>Voluntary aided school</v>
          </cell>
          <cell r="I7340">
            <v>9856</v>
          </cell>
          <cell r="J7340">
            <v>17339.399999999998</v>
          </cell>
        </row>
        <row r="7341">
          <cell r="B7341">
            <v>8553316</v>
          </cell>
          <cell r="C7341">
            <v>855</v>
          </cell>
          <cell r="D7341" t="str">
            <v>Leicestershire</v>
          </cell>
          <cell r="E7341">
            <v>3316</v>
          </cell>
          <cell r="F7341" t="str">
            <v>Snarestone Church of England Primary School</v>
          </cell>
          <cell r="G7341" t="str">
            <v>Maintained</v>
          </cell>
          <cell r="H7341" t="str">
            <v>Voluntary aided school</v>
          </cell>
          <cell r="I7341">
            <v>8689</v>
          </cell>
          <cell r="J7341">
            <v>13337.999999999998</v>
          </cell>
        </row>
        <row r="7342">
          <cell r="B7342">
            <v>8553320</v>
          </cell>
          <cell r="C7342">
            <v>855</v>
          </cell>
          <cell r="D7342" t="str">
            <v>Leicestershire</v>
          </cell>
          <cell r="E7342">
            <v>3320</v>
          </cell>
          <cell r="F7342" t="str">
            <v>Thurlaston Church of England Primary School</v>
          </cell>
          <cell r="G7342" t="str">
            <v>Maintained</v>
          </cell>
          <cell r="H7342" t="str">
            <v>Voluntary aided school</v>
          </cell>
          <cell r="I7342">
            <v>8689</v>
          </cell>
          <cell r="J7342">
            <v>15560.999999999998</v>
          </cell>
        </row>
        <row r="7343">
          <cell r="B7343">
            <v>8553345</v>
          </cell>
          <cell r="C7343">
            <v>855</v>
          </cell>
          <cell r="D7343" t="str">
            <v>Leicestershire</v>
          </cell>
          <cell r="E7343">
            <v>3345</v>
          </cell>
          <cell r="F7343" t="str">
            <v>Bishop Ellis Catholic Primary School, Thurmaston</v>
          </cell>
          <cell r="G7343" t="str">
            <v>Maintained</v>
          </cell>
          <cell r="H7343" t="str">
            <v>Voluntary aided school</v>
          </cell>
          <cell r="I7343">
            <v>27881</v>
          </cell>
          <cell r="J7343">
            <v>46016.1</v>
          </cell>
        </row>
        <row r="7344">
          <cell r="B7344">
            <v>8573430</v>
          </cell>
          <cell r="C7344">
            <v>857</v>
          </cell>
          <cell r="D7344" t="str">
            <v>Rutland</v>
          </cell>
          <cell r="E7344">
            <v>3430</v>
          </cell>
          <cell r="F7344" t="str">
            <v>St Mary and St John CofE VA Primary School</v>
          </cell>
          <cell r="G7344" t="str">
            <v>Maintained</v>
          </cell>
          <cell r="H7344" t="str">
            <v>Voluntary aided school</v>
          </cell>
          <cell r="I7344">
            <v>17247</v>
          </cell>
          <cell r="J7344">
            <v>26231.399999999998</v>
          </cell>
        </row>
        <row r="7345">
          <cell r="B7345">
            <v>8563431</v>
          </cell>
          <cell r="C7345">
            <v>856</v>
          </cell>
          <cell r="D7345" t="str">
            <v>Leicester</v>
          </cell>
          <cell r="E7345">
            <v>3431</v>
          </cell>
          <cell r="F7345" t="str">
            <v>St John the Baptist CofE Primary School</v>
          </cell>
          <cell r="G7345" t="str">
            <v>Maintained</v>
          </cell>
          <cell r="H7345" t="str">
            <v>Voluntary aided school</v>
          </cell>
          <cell r="I7345">
            <v>57447</v>
          </cell>
          <cell r="J7345">
            <v>90031.5</v>
          </cell>
        </row>
        <row r="7346">
          <cell r="B7346">
            <v>8557006</v>
          </cell>
          <cell r="C7346">
            <v>855</v>
          </cell>
          <cell r="D7346" t="str">
            <v>Leicestershire</v>
          </cell>
          <cell r="E7346">
            <v>7006</v>
          </cell>
          <cell r="F7346" t="str">
            <v>Ashmount School</v>
          </cell>
          <cell r="G7346" t="str">
            <v>Maintained</v>
          </cell>
          <cell r="H7346" t="str">
            <v>Community special school</v>
          </cell>
          <cell r="I7346">
            <v>6225</v>
          </cell>
          <cell r="J7346">
            <v>7113.5999999999995</v>
          </cell>
        </row>
        <row r="7347">
          <cell r="B7347">
            <v>8577015</v>
          </cell>
          <cell r="C7347">
            <v>857</v>
          </cell>
          <cell r="D7347" t="str">
            <v>Rutland</v>
          </cell>
          <cell r="E7347">
            <v>7015</v>
          </cell>
          <cell r="F7347" t="str">
            <v>The Parks School</v>
          </cell>
          <cell r="G7347" t="str">
            <v>Maintained</v>
          </cell>
          <cell r="H7347" t="str">
            <v>Community special school</v>
          </cell>
          <cell r="I7347">
            <v>260</v>
          </cell>
          <cell r="J7347">
            <v>222.29999999999998</v>
          </cell>
        </row>
        <row r="7348">
          <cell r="B7348">
            <v>8567213</v>
          </cell>
          <cell r="C7348">
            <v>856</v>
          </cell>
          <cell r="D7348" t="str">
            <v>Leicester</v>
          </cell>
          <cell r="E7348">
            <v>7213</v>
          </cell>
          <cell r="F7348" t="str">
            <v>Nether Hall School</v>
          </cell>
          <cell r="G7348" t="str">
            <v>Maintained</v>
          </cell>
          <cell r="H7348" t="str">
            <v>Foundation special school</v>
          </cell>
          <cell r="I7348">
            <v>1946</v>
          </cell>
          <cell r="J7348">
            <v>2445.2999999999997</v>
          </cell>
        </row>
        <row r="7349">
          <cell r="B7349">
            <v>9251001</v>
          </cell>
          <cell r="C7349">
            <v>925</v>
          </cell>
          <cell r="D7349" t="str">
            <v>Lincolnshire</v>
          </cell>
          <cell r="E7349">
            <v>1001</v>
          </cell>
          <cell r="F7349" t="str">
            <v>Wyndham Park Nursery School</v>
          </cell>
          <cell r="G7349" t="str">
            <v>Maintained</v>
          </cell>
          <cell r="H7349" t="str">
            <v>Local authority nursery school</v>
          </cell>
          <cell r="I7349">
            <v>0</v>
          </cell>
          <cell r="J7349">
            <v>0</v>
          </cell>
        </row>
        <row r="7350">
          <cell r="B7350">
            <v>9252003</v>
          </cell>
          <cell r="C7350">
            <v>925</v>
          </cell>
          <cell r="D7350" t="str">
            <v>Lincolnshire</v>
          </cell>
          <cell r="E7350">
            <v>2003</v>
          </cell>
          <cell r="F7350" t="str">
            <v>Billingborough Primary School</v>
          </cell>
          <cell r="G7350" t="str">
            <v>Maintained</v>
          </cell>
          <cell r="H7350" t="str">
            <v>Community school</v>
          </cell>
          <cell r="I7350">
            <v>11542</v>
          </cell>
          <cell r="J7350">
            <v>15560.999999999998</v>
          </cell>
        </row>
        <row r="7351">
          <cell r="B7351">
            <v>9252013</v>
          </cell>
          <cell r="C7351">
            <v>925</v>
          </cell>
          <cell r="D7351" t="str">
            <v>Lincolnshire</v>
          </cell>
          <cell r="E7351">
            <v>2013</v>
          </cell>
          <cell r="F7351" t="str">
            <v>Corby Glen Community Primary School</v>
          </cell>
          <cell r="G7351" t="str">
            <v>Maintained</v>
          </cell>
          <cell r="H7351" t="str">
            <v>Community school</v>
          </cell>
          <cell r="I7351">
            <v>6873</v>
          </cell>
          <cell r="J7351">
            <v>8225.0999999999985</v>
          </cell>
        </row>
        <row r="7352">
          <cell r="B7352">
            <v>9252017</v>
          </cell>
          <cell r="C7352">
            <v>925</v>
          </cell>
          <cell r="D7352" t="str">
            <v>Lincolnshire</v>
          </cell>
          <cell r="E7352">
            <v>2017</v>
          </cell>
          <cell r="F7352" t="str">
            <v>Digby the Tedder Primary School</v>
          </cell>
          <cell r="G7352" t="str">
            <v>Maintained</v>
          </cell>
          <cell r="H7352" t="str">
            <v>Community school</v>
          </cell>
          <cell r="I7352">
            <v>14524</v>
          </cell>
          <cell r="J7352">
            <v>19340.099999999999</v>
          </cell>
        </row>
        <row r="7353">
          <cell r="B7353">
            <v>9252019</v>
          </cell>
          <cell r="C7353">
            <v>925</v>
          </cell>
          <cell r="D7353" t="str">
            <v>Lincolnshire</v>
          </cell>
          <cell r="E7353">
            <v>2019</v>
          </cell>
          <cell r="F7353" t="str">
            <v>Eagle Community Primary School</v>
          </cell>
          <cell r="G7353" t="str">
            <v>Maintained</v>
          </cell>
          <cell r="H7353" t="str">
            <v>Community school</v>
          </cell>
          <cell r="I7353">
            <v>6225</v>
          </cell>
          <cell r="J7353">
            <v>11781.9</v>
          </cell>
        </row>
        <row r="7354">
          <cell r="B7354">
            <v>9252025</v>
          </cell>
          <cell r="C7354">
            <v>925</v>
          </cell>
          <cell r="D7354" t="str">
            <v>Lincolnshire</v>
          </cell>
          <cell r="E7354">
            <v>2025</v>
          </cell>
          <cell r="F7354" t="str">
            <v>Helpringham School</v>
          </cell>
          <cell r="G7354" t="str">
            <v>Maintained</v>
          </cell>
          <cell r="H7354" t="str">
            <v>Community school</v>
          </cell>
          <cell r="I7354">
            <v>4150</v>
          </cell>
          <cell r="J7354">
            <v>9558.9</v>
          </cell>
        </row>
        <row r="7355">
          <cell r="B7355">
            <v>9252028</v>
          </cell>
          <cell r="C7355">
            <v>925</v>
          </cell>
          <cell r="D7355" t="str">
            <v>Lincolnshire</v>
          </cell>
          <cell r="E7355">
            <v>2028</v>
          </cell>
          <cell r="F7355" t="str">
            <v>Langtoft Primary School</v>
          </cell>
          <cell r="G7355" t="str">
            <v>Maintained</v>
          </cell>
          <cell r="H7355" t="str">
            <v>Community school</v>
          </cell>
          <cell r="I7355">
            <v>17766</v>
          </cell>
          <cell r="J7355">
            <v>26009.1</v>
          </cell>
        </row>
        <row r="7356">
          <cell r="B7356">
            <v>9252030</v>
          </cell>
          <cell r="C7356">
            <v>925</v>
          </cell>
          <cell r="D7356" t="str">
            <v>Lincolnshire</v>
          </cell>
          <cell r="E7356">
            <v>2030</v>
          </cell>
          <cell r="F7356" t="str">
            <v>The Metheringham Primary School</v>
          </cell>
          <cell r="G7356" t="str">
            <v>Maintained</v>
          </cell>
          <cell r="H7356" t="str">
            <v>Community school</v>
          </cell>
          <cell r="I7356">
            <v>15172</v>
          </cell>
          <cell r="J7356">
            <v>26898.3</v>
          </cell>
        </row>
        <row r="7357">
          <cell r="B7357">
            <v>9252031</v>
          </cell>
          <cell r="C7357">
            <v>925</v>
          </cell>
          <cell r="D7357" t="str">
            <v>Lincolnshire</v>
          </cell>
          <cell r="E7357">
            <v>2031</v>
          </cell>
          <cell r="F7357" t="str">
            <v>Nocton Community Primary School</v>
          </cell>
          <cell r="G7357" t="str">
            <v>Maintained</v>
          </cell>
          <cell r="H7357" t="str">
            <v>Community school</v>
          </cell>
          <cell r="I7357">
            <v>3502</v>
          </cell>
          <cell r="J7357">
            <v>3779.1</v>
          </cell>
        </row>
        <row r="7358">
          <cell r="B7358">
            <v>9252033</v>
          </cell>
          <cell r="C7358">
            <v>925</v>
          </cell>
          <cell r="D7358" t="str">
            <v>Lincolnshire</v>
          </cell>
          <cell r="E7358">
            <v>2033</v>
          </cell>
          <cell r="F7358" t="str">
            <v>North Scarle Primary School</v>
          </cell>
          <cell r="G7358" t="str">
            <v>Maintained</v>
          </cell>
          <cell r="H7358" t="str">
            <v>Community school</v>
          </cell>
          <cell r="I7358">
            <v>2594</v>
          </cell>
          <cell r="J7358">
            <v>4668.2999999999993</v>
          </cell>
        </row>
        <row r="7359">
          <cell r="B7359">
            <v>9252034</v>
          </cell>
          <cell r="C7359">
            <v>925</v>
          </cell>
          <cell r="D7359" t="str">
            <v>Lincolnshire</v>
          </cell>
          <cell r="E7359">
            <v>2034</v>
          </cell>
          <cell r="F7359" t="str">
            <v>Osbournby Primary School</v>
          </cell>
          <cell r="G7359" t="str">
            <v>Maintained</v>
          </cell>
          <cell r="H7359" t="str">
            <v>Community school</v>
          </cell>
          <cell r="I7359">
            <v>9467</v>
          </cell>
          <cell r="J7359">
            <v>14894.099999999999</v>
          </cell>
        </row>
        <row r="7360">
          <cell r="B7360">
            <v>9252038</v>
          </cell>
          <cell r="C7360">
            <v>925</v>
          </cell>
          <cell r="D7360" t="str">
            <v>Lincolnshire</v>
          </cell>
          <cell r="E7360">
            <v>2038</v>
          </cell>
          <cell r="F7360" t="str">
            <v>Church Lane Primary School &amp; Nursery</v>
          </cell>
          <cell r="G7360" t="str">
            <v>Maintained</v>
          </cell>
          <cell r="H7360" t="str">
            <v>Community school</v>
          </cell>
          <cell r="I7360">
            <v>13487</v>
          </cell>
          <cell r="J7360">
            <v>24230.699999999997</v>
          </cell>
        </row>
        <row r="7361">
          <cell r="B7361">
            <v>9252039</v>
          </cell>
          <cell r="C7361">
            <v>925</v>
          </cell>
          <cell r="D7361" t="str">
            <v>Lincolnshire</v>
          </cell>
          <cell r="E7361">
            <v>2039</v>
          </cell>
          <cell r="F7361" t="str">
            <v>The South Hykeham Community Primary School</v>
          </cell>
          <cell r="G7361" t="str">
            <v>Maintained</v>
          </cell>
          <cell r="H7361" t="str">
            <v>Community school</v>
          </cell>
          <cell r="I7361">
            <v>13357</v>
          </cell>
          <cell r="J7361">
            <v>21785.399999999998</v>
          </cell>
        </row>
        <row r="7362">
          <cell r="B7362">
            <v>9252050</v>
          </cell>
          <cell r="C7362">
            <v>925</v>
          </cell>
          <cell r="D7362" t="str">
            <v>Lincolnshire</v>
          </cell>
          <cell r="E7362">
            <v>2050</v>
          </cell>
          <cell r="F7362" t="str">
            <v>Walcott Primary School</v>
          </cell>
          <cell r="G7362" t="str">
            <v>Maintained</v>
          </cell>
          <cell r="H7362" t="str">
            <v>Community school</v>
          </cell>
          <cell r="I7362">
            <v>6355</v>
          </cell>
          <cell r="J7362">
            <v>7558.2</v>
          </cell>
        </row>
        <row r="7363">
          <cell r="B7363">
            <v>9252054</v>
          </cell>
          <cell r="C7363">
            <v>925</v>
          </cell>
          <cell r="D7363" t="str">
            <v>Lincolnshire</v>
          </cell>
          <cell r="E7363">
            <v>2054</v>
          </cell>
          <cell r="F7363" t="str">
            <v>Belton Lane Community Primary School</v>
          </cell>
          <cell r="G7363" t="str">
            <v>Maintained</v>
          </cell>
          <cell r="H7363" t="str">
            <v>Community school</v>
          </cell>
          <cell r="I7363">
            <v>23861</v>
          </cell>
          <cell r="J7363">
            <v>32678.1</v>
          </cell>
        </row>
        <row r="7364">
          <cell r="B7364">
            <v>9252055</v>
          </cell>
          <cell r="C7364">
            <v>925</v>
          </cell>
          <cell r="D7364" t="str">
            <v>Lincolnshire</v>
          </cell>
          <cell r="E7364">
            <v>2055</v>
          </cell>
          <cell r="F7364" t="str">
            <v>Cliffedale Primary School</v>
          </cell>
          <cell r="G7364" t="str">
            <v>Maintained</v>
          </cell>
          <cell r="H7364" t="str">
            <v>Community school</v>
          </cell>
          <cell r="I7364">
            <v>20619</v>
          </cell>
          <cell r="J7364">
            <v>31566.6</v>
          </cell>
        </row>
        <row r="7365">
          <cell r="B7365">
            <v>9252062</v>
          </cell>
          <cell r="C7365">
            <v>925</v>
          </cell>
          <cell r="D7365" t="str">
            <v>Lincolnshire</v>
          </cell>
          <cell r="E7365">
            <v>2062</v>
          </cell>
          <cell r="F7365" t="str">
            <v>Deeping St James Community Primary School</v>
          </cell>
          <cell r="G7365" t="str">
            <v>Maintained</v>
          </cell>
          <cell r="H7365" t="str">
            <v>Community school</v>
          </cell>
          <cell r="I7365">
            <v>19452</v>
          </cell>
          <cell r="J7365">
            <v>34678.799999999996</v>
          </cell>
        </row>
        <row r="7366">
          <cell r="B7366">
            <v>9252065</v>
          </cell>
          <cell r="C7366">
            <v>925</v>
          </cell>
          <cell r="D7366" t="str">
            <v>Lincolnshire</v>
          </cell>
          <cell r="E7366">
            <v>2065</v>
          </cell>
          <cell r="F7366" t="str">
            <v>Market Deeping Community Primary School</v>
          </cell>
          <cell r="G7366" t="str">
            <v>Maintained</v>
          </cell>
          <cell r="H7366" t="str">
            <v>Community school</v>
          </cell>
          <cell r="I7366">
            <v>24250</v>
          </cell>
          <cell r="J7366">
            <v>40236.299999999996</v>
          </cell>
        </row>
        <row r="7367">
          <cell r="B7367">
            <v>9252067</v>
          </cell>
          <cell r="C7367">
            <v>925</v>
          </cell>
          <cell r="D7367" t="str">
            <v>Lincolnshire</v>
          </cell>
          <cell r="E7367">
            <v>2067</v>
          </cell>
          <cell r="F7367" t="str">
            <v>Skellingthorpe the Holt Primary School</v>
          </cell>
          <cell r="G7367" t="str">
            <v>Maintained</v>
          </cell>
          <cell r="H7367" t="str">
            <v>Community school</v>
          </cell>
          <cell r="I7367">
            <v>12579</v>
          </cell>
          <cell r="J7367">
            <v>22452.3</v>
          </cell>
        </row>
        <row r="7368">
          <cell r="B7368">
            <v>9252070</v>
          </cell>
          <cell r="C7368">
            <v>925</v>
          </cell>
          <cell r="D7368" t="str">
            <v>Lincolnshire</v>
          </cell>
          <cell r="E7368">
            <v>2070</v>
          </cell>
          <cell r="F7368" t="str">
            <v>Belmont Community Primary School</v>
          </cell>
          <cell r="G7368" t="str">
            <v>Maintained</v>
          </cell>
          <cell r="H7368" t="str">
            <v>Community school</v>
          </cell>
          <cell r="I7368">
            <v>11542</v>
          </cell>
          <cell r="J7368">
            <v>19117.8</v>
          </cell>
        </row>
        <row r="7369">
          <cell r="B7369">
            <v>9252084</v>
          </cell>
          <cell r="C7369">
            <v>925</v>
          </cell>
          <cell r="D7369" t="str">
            <v>Lincolnshire</v>
          </cell>
          <cell r="E7369">
            <v>2084</v>
          </cell>
          <cell r="F7369" t="str">
            <v>South View Community Primary School</v>
          </cell>
          <cell r="G7369" t="str">
            <v>Maintained</v>
          </cell>
          <cell r="H7369" t="str">
            <v>Community school</v>
          </cell>
          <cell r="I7369">
            <v>21786</v>
          </cell>
          <cell r="J7369">
            <v>37346.399999999994</v>
          </cell>
        </row>
        <row r="7370">
          <cell r="B7370">
            <v>9252085</v>
          </cell>
          <cell r="C7370">
            <v>925</v>
          </cell>
          <cell r="D7370" t="str">
            <v>Lincolnshire</v>
          </cell>
          <cell r="E7370">
            <v>2085</v>
          </cell>
          <cell r="F7370" t="str">
            <v>Deeping St Nicholas Primary School</v>
          </cell>
          <cell r="G7370" t="str">
            <v>Maintained</v>
          </cell>
          <cell r="H7370" t="str">
            <v>Community school</v>
          </cell>
          <cell r="I7370">
            <v>4280</v>
          </cell>
          <cell r="J7370">
            <v>8447.4</v>
          </cell>
        </row>
        <row r="7371">
          <cell r="B7371">
            <v>9252087</v>
          </cell>
          <cell r="C7371">
            <v>925</v>
          </cell>
          <cell r="D7371" t="str">
            <v>Lincolnshire</v>
          </cell>
          <cell r="E7371">
            <v>2087</v>
          </cell>
          <cell r="F7371" t="str">
            <v>Fleet Wood Lane School</v>
          </cell>
          <cell r="G7371" t="str">
            <v>Maintained</v>
          </cell>
          <cell r="H7371" t="str">
            <v>Community school</v>
          </cell>
          <cell r="I7371">
            <v>10764</v>
          </cell>
          <cell r="J7371">
            <v>16672.5</v>
          </cell>
        </row>
        <row r="7372">
          <cell r="B7372">
            <v>9252088</v>
          </cell>
          <cell r="C7372">
            <v>925</v>
          </cell>
          <cell r="D7372" t="str">
            <v>Lincolnshire</v>
          </cell>
          <cell r="E7372">
            <v>2088</v>
          </cell>
          <cell r="F7372" t="str">
            <v>Gedney Church End Primary School</v>
          </cell>
          <cell r="G7372" t="str">
            <v>Maintained</v>
          </cell>
          <cell r="H7372" t="str">
            <v>Community school</v>
          </cell>
          <cell r="I7372">
            <v>4280</v>
          </cell>
          <cell r="J7372">
            <v>4890.5999999999995</v>
          </cell>
        </row>
        <row r="7373">
          <cell r="B7373">
            <v>9252089</v>
          </cell>
          <cell r="C7373">
            <v>925</v>
          </cell>
          <cell r="D7373" t="str">
            <v>Lincolnshire</v>
          </cell>
          <cell r="E7373">
            <v>2089</v>
          </cell>
          <cell r="F7373" t="str">
            <v>Gedney Drove End Primary School</v>
          </cell>
          <cell r="G7373" t="str">
            <v>Maintained</v>
          </cell>
          <cell r="H7373" t="str">
            <v>Community school</v>
          </cell>
          <cell r="I7373">
            <v>3113</v>
          </cell>
          <cell r="J7373">
            <v>5779.7999999999993</v>
          </cell>
        </row>
        <row r="7374">
          <cell r="B7374">
            <v>9252091</v>
          </cell>
          <cell r="C7374">
            <v>925</v>
          </cell>
          <cell r="D7374" t="str">
            <v>Lincolnshire</v>
          </cell>
          <cell r="E7374">
            <v>2091</v>
          </cell>
          <cell r="F7374" t="str">
            <v>Clough and Risegate Community Primary School</v>
          </cell>
          <cell r="G7374" t="str">
            <v>Maintained</v>
          </cell>
          <cell r="H7374" t="str">
            <v>Community school</v>
          </cell>
          <cell r="I7374">
            <v>6095</v>
          </cell>
          <cell r="J7374">
            <v>11115</v>
          </cell>
        </row>
        <row r="7375">
          <cell r="B7375">
            <v>9252094</v>
          </cell>
          <cell r="C7375">
            <v>925</v>
          </cell>
          <cell r="D7375" t="str">
            <v>Lincolnshire</v>
          </cell>
          <cell r="E7375">
            <v>2094</v>
          </cell>
          <cell r="F7375" t="str">
            <v>Kirton Primary School</v>
          </cell>
          <cell r="G7375" t="str">
            <v>Maintained</v>
          </cell>
          <cell r="H7375" t="str">
            <v>Community school</v>
          </cell>
          <cell r="I7375">
            <v>28270</v>
          </cell>
          <cell r="J7375">
            <v>49795.199999999997</v>
          </cell>
        </row>
        <row r="7376">
          <cell r="B7376">
            <v>9252096</v>
          </cell>
          <cell r="C7376">
            <v>925</v>
          </cell>
          <cell r="D7376" t="str">
            <v>Lincolnshire</v>
          </cell>
          <cell r="E7376">
            <v>2096</v>
          </cell>
          <cell r="F7376" t="str">
            <v>Moulton Chapel Primary School</v>
          </cell>
          <cell r="G7376" t="str">
            <v>Maintained</v>
          </cell>
          <cell r="H7376" t="str">
            <v>Community school</v>
          </cell>
          <cell r="I7376">
            <v>4928</v>
          </cell>
          <cell r="J7376">
            <v>8002.7999999999993</v>
          </cell>
        </row>
        <row r="7377">
          <cell r="B7377">
            <v>9252097</v>
          </cell>
          <cell r="C7377">
            <v>925</v>
          </cell>
          <cell r="D7377" t="str">
            <v>Lincolnshire</v>
          </cell>
          <cell r="E7377">
            <v>2097</v>
          </cell>
          <cell r="F7377" t="str">
            <v>The John Harrox Primary School, Moulton</v>
          </cell>
          <cell r="G7377" t="str">
            <v>Maintained</v>
          </cell>
          <cell r="H7377" t="str">
            <v>Community school</v>
          </cell>
          <cell r="I7377">
            <v>16210</v>
          </cell>
          <cell r="J7377">
            <v>23341.5</v>
          </cell>
        </row>
        <row r="7378">
          <cell r="B7378">
            <v>9252104</v>
          </cell>
          <cell r="C7378">
            <v>925</v>
          </cell>
          <cell r="D7378" t="str">
            <v>Lincolnshire</v>
          </cell>
          <cell r="E7378">
            <v>2104</v>
          </cell>
          <cell r="F7378" t="str">
            <v>Sutton St James Community Primary School</v>
          </cell>
          <cell r="G7378" t="str">
            <v>Maintained</v>
          </cell>
          <cell r="H7378" t="str">
            <v>Community school</v>
          </cell>
          <cell r="I7378">
            <v>7003</v>
          </cell>
          <cell r="J7378">
            <v>9336.5999999999985</v>
          </cell>
        </row>
        <row r="7379">
          <cell r="B7379">
            <v>9252105</v>
          </cell>
          <cell r="C7379">
            <v>925</v>
          </cell>
          <cell r="D7379" t="str">
            <v>Lincolnshire</v>
          </cell>
          <cell r="E7379">
            <v>2105</v>
          </cell>
          <cell r="F7379" t="str">
            <v>Lutton St Nicholas Primary School</v>
          </cell>
          <cell r="G7379" t="str">
            <v>Maintained</v>
          </cell>
          <cell r="H7379" t="str">
            <v>Community school</v>
          </cell>
          <cell r="I7379">
            <v>7133</v>
          </cell>
          <cell r="J7379">
            <v>11337.3</v>
          </cell>
        </row>
        <row r="7380">
          <cell r="B7380">
            <v>9252107</v>
          </cell>
          <cell r="C7380">
            <v>925</v>
          </cell>
          <cell r="D7380" t="str">
            <v>Lincolnshire</v>
          </cell>
          <cell r="E7380">
            <v>2107</v>
          </cell>
          <cell r="F7380" t="str">
            <v>Shepeau Stow Primary School</v>
          </cell>
          <cell r="G7380" t="str">
            <v>Maintained</v>
          </cell>
          <cell r="H7380" t="str">
            <v>Community school</v>
          </cell>
          <cell r="I7380">
            <v>5447</v>
          </cell>
          <cell r="J7380">
            <v>8447.4</v>
          </cell>
        </row>
        <row r="7381">
          <cell r="B7381">
            <v>9252113</v>
          </cell>
          <cell r="C7381">
            <v>925</v>
          </cell>
          <cell r="D7381" t="str">
            <v>Lincolnshire</v>
          </cell>
          <cell r="E7381">
            <v>2113</v>
          </cell>
          <cell r="F7381" t="str">
            <v>Hawthorn Tree School</v>
          </cell>
          <cell r="G7381" t="str">
            <v>Maintained</v>
          </cell>
          <cell r="H7381" t="str">
            <v>Community school</v>
          </cell>
          <cell r="I7381">
            <v>28788</v>
          </cell>
          <cell r="J7381">
            <v>47794.499999999993</v>
          </cell>
        </row>
        <row r="7382">
          <cell r="B7382">
            <v>9252114</v>
          </cell>
          <cell r="C7382">
            <v>925</v>
          </cell>
          <cell r="D7382" t="str">
            <v>Lincolnshire</v>
          </cell>
          <cell r="E7382">
            <v>2114</v>
          </cell>
          <cell r="F7382" t="str">
            <v>The Spalding Monkshouse Primary School</v>
          </cell>
          <cell r="G7382" t="str">
            <v>Maintained</v>
          </cell>
          <cell r="H7382" t="str">
            <v>Community school</v>
          </cell>
          <cell r="I7382">
            <v>26195</v>
          </cell>
          <cell r="J7382">
            <v>44904.6</v>
          </cell>
        </row>
        <row r="7383">
          <cell r="B7383">
            <v>9252120</v>
          </cell>
          <cell r="C7383">
            <v>925</v>
          </cell>
          <cell r="D7383" t="str">
            <v>Lincolnshire</v>
          </cell>
          <cell r="E7383">
            <v>2120</v>
          </cell>
          <cell r="F7383" t="str">
            <v>Sir Francis Hill Community Primary School</v>
          </cell>
          <cell r="G7383" t="str">
            <v>Maintained</v>
          </cell>
          <cell r="H7383" t="str">
            <v>Community school</v>
          </cell>
          <cell r="I7383">
            <v>39940</v>
          </cell>
          <cell r="J7383">
            <v>68023.799999999988</v>
          </cell>
        </row>
        <row r="7384">
          <cell r="B7384">
            <v>9252124</v>
          </cell>
          <cell r="C7384">
            <v>925</v>
          </cell>
          <cell r="D7384" t="str">
            <v>Lincolnshire</v>
          </cell>
          <cell r="E7384">
            <v>2124</v>
          </cell>
          <cell r="F7384" t="str">
            <v>Lincoln Monks Abbey Primary School</v>
          </cell>
          <cell r="G7384" t="str">
            <v>Maintained</v>
          </cell>
          <cell r="H7384" t="str">
            <v>Community school</v>
          </cell>
          <cell r="I7384">
            <v>33586</v>
          </cell>
          <cell r="J7384">
            <v>56908.799999999996</v>
          </cell>
        </row>
        <row r="7385">
          <cell r="B7385">
            <v>9252135</v>
          </cell>
          <cell r="C7385">
            <v>925</v>
          </cell>
          <cell r="D7385" t="str">
            <v>Lincolnshire</v>
          </cell>
          <cell r="E7385">
            <v>2135</v>
          </cell>
          <cell r="F7385" t="str">
            <v>Woodlands Infant and Nursery School</v>
          </cell>
          <cell r="G7385" t="str">
            <v>Maintained</v>
          </cell>
          <cell r="H7385" t="str">
            <v>Community school</v>
          </cell>
          <cell r="I7385">
            <v>14783</v>
          </cell>
          <cell r="J7385">
            <v>26898.3</v>
          </cell>
        </row>
        <row r="7386">
          <cell r="B7386">
            <v>9252142</v>
          </cell>
          <cell r="C7386">
            <v>925</v>
          </cell>
          <cell r="D7386" t="str">
            <v>Lincolnshire</v>
          </cell>
          <cell r="E7386">
            <v>2142</v>
          </cell>
          <cell r="F7386" t="str">
            <v>Alford Primary School</v>
          </cell>
          <cell r="G7386" t="str">
            <v>Maintained</v>
          </cell>
          <cell r="H7386" t="str">
            <v>Community school</v>
          </cell>
          <cell r="I7386">
            <v>19841</v>
          </cell>
          <cell r="J7386">
            <v>32678.1</v>
          </cell>
        </row>
        <row r="7387">
          <cell r="B7387">
            <v>9252146</v>
          </cell>
          <cell r="C7387">
            <v>925</v>
          </cell>
          <cell r="D7387" t="str">
            <v>Lincolnshire</v>
          </cell>
          <cell r="E7387">
            <v>2146</v>
          </cell>
          <cell r="F7387" t="str">
            <v>Bucknall Primary School</v>
          </cell>
          <cell r="G7387" t="str">
            <v>Maintained</v>
          </cell>
          <cell r="H7387" t="str">
            <v>Community school</v>
          </cell>
          <cell r="I7387">
            <v>2335</v>
          </cell>
          <cell r="J7387">
            <v>1333.8</v>
          </cell>
        </row>
        <row r="7388">
          <cell r="B7388">
            <v>9252149</v>
          </cell>
          <cell r="C7388">
            <v>925</v>
          </cell>
          <cell r="D7388" t="str">
            <v>Lincolnshire</v>
          </cell>
          <cell r="E7388">
            <v>2149</v>
          </cell>
          <cell r="F7388" t="str">
            <v>The Donington-on-Bain School</v>
          </cell>
          <cell r="G7388" t="str">
            <v>Maintained</v>
          </cell>
          <cell r="H7388" t="str">
            <v>Community school</v>
          </cell>
          <cell r="I7388">
            <v>8300</v>
          </cell>
          <cell r="J7388">
            <v>17117.099999999999</v>
          </cell>
        </row>
        <row r="7389">
          <cell r="B7389">
            <v>9252151</v>
          </cell>
          <cell r="C7389">
            <v>925</v>
          </cell>
          <cell r="D7389" t="str">
            <v>Lincolnshire</v>
          </cell>
          <cell r="E7389">
            <v>2151</v>
          </cell>
          <cell r="F7389" t="str">
            <v>Faldingworth Community Primary School</v>
          </cell>
          <cell r="G7389" t="str">
            <v>Maintained</v>
          </cell>
          <cell r="H7389" t="str">
            <v>Community school</v>
          </cell>
          <cell r="I7389">
            <v>5966</v>
          </cell>
          <cell r="J7389">
            <v>8892</v>
          </cell>
        </row>
        <row r="7390">
          <cell r="B7390">
            <v>9252153</v>
          </cell>
          <cell r="C7390">
            <v>925</v>
          </cell>
          <cell r="D7390" t="str">
            <v>Lincolnshire</v>
          </cell>
          <cell r="E7390">
            <v>2153</v>
          </cell>
          <cell r="F7390" t="str">
            <v>Fulstow Community Primary School</v>
          </cell>
          <cell r="G7390" t="str">
            <v>Maintained</v>
          </cell>
          <cell r="H7390" t="str">
            <v>Community school</v>
          </cell>
          <cell r="I7390">
            <v>3113</v>
          </cell>
          <cell r="J7390">
            <v>5112.8999999999996</v>
          </cell>
        </row>
        <row r="7391">
          <cell r="B7391">
            <v>9252159</v>
          </cell>
          <cell r="C7391">
            <v>925</v>
          </cell>
          <cell r="D7391" t="str">
            <v>Lincolnshire</v>
          </cell>
          <cell r="E7391">
            <v>2159</v>
          </cell>
          <cell r="F7391" t="str">
            <v>Great Steeping Primary School</v>
          </cell>
          <cell r="G7391" t="str">
            <v>Maintained</v>
          </cell>
          <cell r="H7391" t="str">
            <v>Community school</v>
          </cell>
          <cell r="I7391">
            <v>7003</v>
          </cell>
          <cell r="J7391">
            <v>12893.4</v>
          </cell>
        </row>
        <row r="7392">
          <cell r="B7392">
            <v>9252162</v>
          </cell>
          <cell r="C7392">
            <v>925</v>
          </cell>
          <cell r="D7392" t="str">
            <v>Lincolnshire</v>
          </cell>
          <cell r="E7392">
            <v>2162</v>
          </cell>
          <cell r="F7392" t="str">
            <v>Holton Le Clay Infant School</v>
          </cell>
          <cell r="G7392" t="str">
            <v>Maintained</v>
          </cell>
          <cell r="H7392" t="str">
            <v>Community school</v>
          </cell>
          <cell r="I7392">
            <v>17377</v>
          </cell>
          <cell r="J7392">
            <v>26675.999999999996</v>
          </cell>
        </row>
        <row r="7393">
          <cell r="B7393">
            <v>9252166</v>
          </cell>
          <cell r="C7393">
            <v>925</v>
          </cell>
          <cell r="D7393" t="str">
            <v>Lincolnshire</v>
          </cell>
          <cell r="E7393">
            <v>2166</v>
          </cell>
          <cell r="F7393" t="str">
            <v>Ingham Primary School</v>
          </cell>
          <cell r="G7393" t="str">
            <v>Maintained</v>
          </cell>
          <cell r="H7393" t="str">
            <v>Community school</v>
          </cell>
          <cell r="I7393">
            <v>8948</v>
          </cell>
          <cell r="J7393">
            <v>12004.199999999999</v>
          </cell>
        </row>
        <row r="7394">
          <cell r="B7394">
            <v>9252169</v>
          </cell>
          <cell r="C7394">
            <v>925</v>
          </cell>
          <cell r="D7394" t="str">
            <v>Lincolnshire</v>
          </cell>
          <cell r="E7394">
            <v>2169</v>
          </cell>
          <cell r="F7394" t="str">
            <v>Legsby Primary School</v>
          </cell>
          <cell r="G7394" t="str">
            <v>Maintained</v>
          </cell>
          <cell r="H7394" t="str">
            <v>Community school</v>
          </cell>
          <cell r="I7394">
            <v>3502</v>
          </cell>
          <cell r="J7394">
            <v>5112.8999999999996</v>
          </cell>
        </row>
        <row r="7395">
          <cell r="B7395">
            <v>9252174</v>
          </cell>
          <cell r="C7395">
            <v>925</v>
          </cell>
          <cell r="D7395" t="str">
            <v>Lincolnshire</v>
          </cell>
          <cell r="E7395">
            <v>2174</v>
          </cell>
          <cell r="F7395" t="str">
            <v>Marshchapel Infant School</v>
          </cell>
          <cell r="G7395" t="str">
            <v>Maintained</v>
          </cell>
          <cell r="H7395" t="str">
            <v>Community school</v>
          </cell>
          <cell r="I7395">
            <v>2464</v>
          </cell>
          <cell r="J7395">
            <v>3779.1</v>
          </cell>
        </row>
        <row r="7396">
          <cell r="B7396">
            <v>9252176</v>
          </cell>
          <cell r="C7396">
            <v>925</v>
          </cell>
          <cell r="D7396" t="str">
            <v>Lincolnshire</v>
          </cell>
          <cell r="E7396">
            <v>2176</v>
          </cell>
          <cell r="F7396" t="str">
            <v>The Middle Rasen Primary School</v>
          </cell>
          <cell r="G7396" t="str">
            <v>Maintained</v>
          </cell>
          <cell r="H7396" t="str">
            <v>Community school</v>
          </cell>
          <cell r="I7396">
            <v>12190</v>
          </cell>
          <cell r="J7396">
            <v>23119.199999999997</v>
          </cell>
        </row>
        <row r="7397">
          <cell r="B7397">
            <v>9252177</v>
          </cell>
          <cell r="C7397">
            <v>925</v>
          </cell>
          <cell r="D7397" t="str">
            <v>Lincolnshire</v>
          </cell>
          <cell r="E7397">
            <v>2177</v>
          </cell>
          <cell r="F7397" t="str">
            <v>Morton Trentside Primary School</v>
          </cell>
          <cell r="G7397" t="str">
            <v>Maintained</v>
          </cell>
          <cell r="H7397" t="str">
            <v>Community school</v>
          </cell>
          <cell r="I7397">
            <v>17896</v>
          </cell>
          <cell r="J7397">
            <v>29343.599999999999</v>
          </cell>
        </row>
        <row r="7398">
          <cell r="B7398">
            <v>9252178</v>
          </cell>
          <cell r="C7398">
            <v>925</v>
          </cell>
          <cell r="D7398" t="str">
            <v>Lincolnshire</v>
          </cell>
          <cell r="E7398">
            <v>2178</v>
          </cell>
          <cell r="F7398" t="str">
            <v>Nettleton Community Primary School</v>
          </cell>
          <cell r="G7398" t="str">
            <v>Maintained</v>
          </cell>
          <cell r="H7398" t="str">
            <v>Community school</v>
          </cell>
          <cell r="I7398">
            <v>4798</v>
          </cell>
          <cell r="J7398">
            <v>8892</v>
          </cell>
        </row>
        <row r="7399">
          <cell r="B7399">
            <v>9252179</v>
          </cell>
          <cell r="C7399">
            <v>925</v>
          </cell>
          <cell r="D7399" t="str">
            <v>Lincolnshire</v>
          </cell>
          <cell r="E7399">
            <v>2179</v>
          </cell>
          <cell r="F7399" t="str">
            <v>The New Leake Primary School</v>
          </cell>
          <cell r="G7399" t="str">
            <v>Maintained</v>
          </cell>
          <cell r="H7399" t="str">
            <v>Community school</v>
          </cell>
          <cell r="I7399">
            <v>4020</v>
          </cell>
          <cell r="J7399">
            <v>6002.0999999999995</v>
          </cell>
        </row>
        <row r="7400">
          <cell r="B7400">
            <v>9252181</v>
          </cell>
          <cell r="C7400">
            <v>925</v>
          </cell>
          <cell r="D7400" t="str">
            <v>Lincolnshire</v>
          </cell>
          <cell r="E7400">
            <v>2181</v>
          </cell>
          <cell r="F7400" t="str">
            <v>Normanby Primary School</v>
          </cell>
          <cell r="G7400" t="str">
            <v>Maintained</v>
          </cell>
          <cell r="H7400" t="str">
            <v>Community school</v>
          </cell>
          <cell r="I7400">
            <v>5966</v>
          </cell>
          <cell r="J7400">
            <v>9781.1999999999989</v>
          </cell>
        </row>
        <row r="7401">
          <cell r="B7401">
            <v>9252182</v>
          </cell>
          <cell r="C7401">
            <v>925</v>
          </cell>
          <cell r="D7401" t="str">
            <v>Lincolnshire</v>
          </cell>
          <cell r="E7401">
            <v>2182</v>
          </cell>
          <cell r="F7401" t="str">
            <v>Kelsey Primary School</v>
          </cell>
          <cell r="G7401" t="str">
            <v>Maintained</v>
          </cell>
          <cell r="H7401" t="str">
            <v>Community school</v>
          </cell>
          <cell r="I7401">
            <v>8040</v>
          </cell>
          <cell r="J7401">
            <v>12226.499999999998</v>
          </cell>
        </row>
        <row r="7402">
          <cell r="B7402">
            <v>9252185</v>
          </cell>
          <cell r="C7402">
            <v>925</v>
          </cell>
          <cell r="D7402" t="str">
            <v>Lincolnshire</v>
          </cell>
          <cell r="E7402">
            <v>2185</v>
          </cell>
          <cell r="F7402" t="str">
            <v>Osgodby Primary School</v>
          </cell>
          <cell r="G7402" t="str">
            <v>Maintained</v>
          </cell>
          <cell r="H7402" t="str">
            <v>Community school</v>
          </cell>
          <cell r="I7402">
            <v>11023</v>
          </cell>
          <cell r="J7402">
            <v>16227.9</v>
          </cell>
        </row>
        <row r="7403">
          <cell r="B7403">
            <v>9252187</v>
          </cell>
          <cell r="C7403">
            <v>925</v>
          </cell>
          <cell r="D7403" t="str">
            <v>Lincolnshire</v>
          </cell>
          <cell r="E7403">
            <v>2187</v>
          </cell>
          <cell r="F7403" t="str">
            <v>Pollyplatt Primary School</v>
          </cell>
          <cell r="G7403" t="str">
            <v>Maintained</v>
          </cell>
          <cell r="H7403" t="str">
            <v>Community school</v>
          </cell>
          <cell r="I7403">
            <v>9985</v>
          </cell>
          <cell r="J7403">
            <v>15783.3</v>
          </cell>
        </row>
        <row r="7404">
          <cell r="B7404">
            <v>9252188</v>
          </cell>
          <cell r="C7404">
            <v>925</v>
          </cell>
          <cell r="D7404" t="str">
            <v>Lincolnshire</v>
          </cell>
          <cell r="E7404">
            <v>2188</v>
          </cell>
          <cell r="F7404" t="str">
            <v>Scotter Primary School</v>
          </cell>
          <cell r="G7404" t="str">
            <v>Maintained</v>
          </cell>
          <cell r="H7404" t="str">
            <v>Community school</v>
          </cell>
          <cell r="I7404">
            <v>24768</v>
          </cell>
          <cell r="J7404">
            <v>40458.6</v>
          </cell>
        </row>
        <row r="7405">
          <cell r="B7405">
            <v>9252195</v>
          </cell>
          <cell r="C7405">
            <v>925</v>
          </cell>
          <cell r="D7405" t="str">
            <v>Lincolnshire</v>
          </cell>
          <cell r="E7405">
            <v>2195</v>
          </cell>
          <cell r="F7405" t="str">
            <v>Sturton by Stow Primary School</v>
          </cell>
          <cell r="G7405" t="str">
            <v>Maintained</v>
          </cell>
          <cell r="H7405" t="str">
            <v>Community school</v>
          </cell>
          <cell r="I7405">
            <v>12968</v>
          </cell>
          <cell r="J7405">
            <v>24230.699999999997</v>
          </cell>
        </row>
        <row r="7406">
          <cell r="B7406">
            <v>9252196</v>
          </cell>
          <cell r="C7406">
            <v>925</v>
          </cell>
          <cell r="D7406" t="str">
            <v>Lincolnshire</v>
          </cell>
          <cell r="E7406">
            <v>2196</v>
          </cell>
          <cell r="F7406" t="str">
            <v>Sutton-on-Sea Community Primary School</v>
          </cell>
          <cell r="G7406" t="str">
            <v>Maintained</v>
          </cell>
          <cell r="H7406" t="str">
            <v>Community school</v>
          </cell>
          <cell r="I7406">
            <v>9726</v>
          </cell>
          <cell r="J7406">
            <v>10225.799999999999</v>
          </cell>
        </row>
        <row r="7407">
          <cell r="B7407">
            <v>9252197</v>
          </cell>
          <cell r="C7407">
            <v>925</v>
          </cell>
          <cell r="D7407" t="str">
            <v>Lincolnshire</v>
          </cell>
          <cell r="E7407">
            <v>2197</v>
          </cell>
          <cell r="F7407" t="str">
            <v>Tealby School</v>
          </cell>
          <cell r="G7407" t="str">
            <v>Maintained</v>
          </cell>
          <cell r="H7407" t="str">
            <v>Community school</v>
          </cell>
          <cell r="I7407">
            <v>7392</v>
          </cell>
          <cell r="J7407">
            <v>11559.599999999999</v>
          </cell>
        </row>
        <row r="7408">
          <cell r="B7408">
            <v>9252198</v>
          </cell>
          <cell r="C7408">
            <v>925</v>
          </cell>
          <cell r="D7408" t="str">
            <v>Lincolnshire</v>
          </cell>
          <cell r="E7408">
            <v>2198</v>
          </cell>
          <cell r="F7408" t="str">
            <v>The Edward Richardson Primary School, Tetford</v>
          </cell>
          <cell r="G7408" t="str">
            <v>Maintained</v>
          </cell>
          <cell r="H7408" t="str">
            <v>Community school</v>
          </cell>
          <cell r="I7408">
            <v>10504</v>
          </cell>
          <cell r="J7408">
            <v>17784</v>
          </cell>
        </row>
        <row r="7409">
          <cell r="B7409">
            <v>9252199</v>
          </cell>
          <cell r="C7409">
            <v>925</v>
          </cell>
          <cell r="D7409" t="str">
            <v>Lincolnshire</v>
          </cell>
          <cell r="E7409">
            <v>2199</v>
          </cell>
          <cell r="F7409" t="str">
            <v>Tetney Primary School</v>
          </cell>
          <cell r="G7409" t="str">
            <v>Maintained</v>
          </cell>
          <cell r="H7409" t="str">
            <v>Community school</v>
          </cell>
          <cell r="I7409">
            <v>7262</v>
          </cell>
          <cell r="J7409">
            <v>13560.3</v>
          </cell>
        </row>
        <row r="7410">
          <cell r="B7410">
            <v>9252201</v>
          </cell>
          <cell r="C7410">
            <v>925</v>
          </cell>
          <cell r="D7410" t="str">
            <v>Lincolnshire</v>
          </cell>
          <cell r="E7410">
            <v>2201</v>
          </cell>
          <cell r="F7410" t="str">
            <v>Toynton All Saints Primary School</v>
          </cell>
          <cell r="G7410" t="str">
            <v>Maintained</v>
          </cell>
          <cell r="H7410" t="str">
            <v>Community school</v>
          </cell>
          <cell r="I7410">
            <v>13616</v>
          </cell>
          <cell r="J7410">
            <v>23119.199999999997</v>
          </cell>
        </row>
        <row r="7411">
          <cell r="B7411">
            <v>9252203</v>
          </cell>
          <cell r="C7411">
            <v>925</v>
          </cell>
          <cell r="D7411" t="str">
            <v>Lincolnshire</v>
          </cell>
          <cell r="E7411">
            <v>2203</v>
          </cell>
          <cell r="F7411" t="str">
            <v>Waddingham Primary School</v>
          </cell>
          <cell r="G7411" t="str">
            <v>Maintained</v>
          </cell>
          <cell r="H7411" t="str">
            <v>Community school</v>
          </cell>
          <cell r="I7411">
            <v>6484</v>
          </cell>
          <cell r="J7411">
            <v>8669.6999999999989</v>
          </cell>
        </row>
        <row r="7412">
          <cell r="B7412">
            <v>9252205</v>
          </cell>
          <cell r="C7412">
            <v>925</v>
          </cell>
          <cell r="D7412" t="str">
            <v>Lincolnshire</v>
          </cell>
          <cell r="E7412">
            <v>2205</v>
          </cell>
          <cell r="F7412" t="str">
            <v>Willoughton Primary School</v>
          </cell>
          <cell r="G7412" t="str">
            <v>Maintained</v>
          </cell>
          <cell r="H7412" t="str">
            <v>Community school</v>
          </cell>
          <cell r="I7412">
            <v>4928</v>
          </cell>
          <cell r="J7412">
            <v>5335.2</v>
          </cell>
        </row>
        <row r="7413">
          <cell r="B7413">
            <v>9252206</v>
          </cell>
          <cell r="C7413">
            <v>925</v>
          </cell>
          <cell r="D7413" t="str">
            <v>Lincolnshire</v>
          </cell>
          <cell r="E7413">
            <v>2206</v>
          </cell>
          <cell r="F7413" t="str">
            <v>Wragby Primary School</v>
          </cell>
          <cell r="G7413" t="str">
            <v>Maintained</v>
          </cell>
          <cell r="H7413" t="str">
            <v>Community school</v>
          </cell>
          <cell r="I7413">
            <v>15821</v>
          </cell>
          <cell r="J7413">
            <v>25119.899999999998</v>
          </cell>
        </row>
        <row r="7414">
          <cell r="B7414">
            <v>9252210</v>
          </cell>
          <cell r="C7414">
            <v>925</v>
          </cell>
          <cell r="D7414" t="str">
            <v>Lincolnshire</v>
          </cell>
          <cell r="E7414">
            <v>2210</v>
          </cell>
          <cell r="F7414" t="str">
            <v>Hemswell Cliff Primary School</v>
          </cell>
          <cell r="G7414" t="str">
            <v>Maintained</v>
          </cell>
          <cell r="H7414" t="str">
            <v>Community school</v>
          </cell>
          <cell r="I7414">
            <v>1946</v>
          </cell>
          <cell r="J7414">
            <v>3556.7999999999997</v>
          </cell>
        </row>
        <row r="7415">
          <cell r="B7415">
            <v>9252214</v>
          </cell>
          <cell r="C7415">
            <v>925</v>
          </cell>
          <cell r="D7415" t="str">
            <v>Lincolnshire</v>
          </cell>
          <cell r="E7415">
            <v>2214</v>
          </cell>
          <cell r="F7415" t="str">
            <v>The Gainsborough Charles Baines Community Primary School</v>
          </cell>
          <cell r="G7415" t="str">
            <v>Maintained</v>
          </cell>
          <cell r="H7415" t="str">
            <v>Community school</v>
          </cell>
          <cell r="I7415">
            <v>9337</v>
          </cell>
          <cell r="J7415">
            <v>12671.099999999999</v>
          </cell>
        </row>
        <row r="7416">
          <cell r="B7416">
            <v>9252215</v>
          </cell>
          <cell r="C7416">
            <v>925</v>
          </cell>
          <cell r="D7416" t="str">
            <v>Lincolnshire</v>
          </cell>
          <cell r="E7416">
            <v>2215</v>
          </cell>
          <cell r="F7416" t="str">
            <v>Tattershall Primary School</v>
          </cell>
          <cell r="G7416" t="str">
            <v>Maintained</v>
          </cell>
          <cell r="H7416" t="str">
            <v>Community school</v>
          </cell>
          <cell r="I7416">
            <v>12968</v>
          </cell>
          <cell r="J7416">
            <v>20673.899999999998</v>
          </cell>
        </row>
        <row r="7417">
          <cell r="B7417">
            <v>9252219</v>
          </cell>
          <cell r="C7417">
            <v>925</v>
          </cell>
          <cell r="D7417" t="str">
            <v>Lincolnshire</v>
          </cell>
          <cell r="E7417">
            <v>2219</v>
          </cell>
          <cell r="F7417" t="str">
            <v>The Richmond School, Skegness</v>
          </cell>
          <cell r="G7417" t="str">
            <v>Maintained</v>
          </cell>
          <cell r="H7417" t="str">
            <v>Community school</v>
          </cell>
          <cell r="I7417">
            <v>29048</v>
          </cell>
          <cell r="J7417">
            <v>45571.5</v>
          </cell>
        </row>
        <row r="7418">
          <cell r="B7418">
            <v>9252224</v>
          </cell>
          <cell r="C7418">
            <v>925</v>
          </cell>
          <cell r="D7418" t="str">
            <v>Lincolnshire</v>
          </cell>
          <cell r="E7418">
            <v>2224</v>
          </cell>
          <cell r="F7418" t="str">
            <v>Winchelsea Primary School Ruskington</v>
          </cell>
          <cell r="G7418" t="str">
            <v>Maintained</v>
          </cell>
          <cell r="H7418" t="str">
            <v>Community school</v>
          </cell>
          <cell r="I7418">
            <v>12190</v>
          </cell>
          <cell r="J7418">
            <v>21118.5</v>
          </cell>
        </row>
        <row r="7419">
          <cell r="B7419">
            <v>9252238</v>
          </cell>
          <cell r="C7419">
            <v>925</v>
          </cell>
          <cell r="D7419" t="str">
            <v>Lincolnshire</v>
          </cell>
          <cell r="E7419">
            <v>2238</v>
          </cell>
          <cell r="F7419" t="str">
            <v>Sutton Bridge Westmere Community Primary School</v>
          </cell>
          <cell r="G7419" t="str">
            <v>Maintained</v>
          </cell>
          <cell r="H7419" t="str">
            <v>Community school</v>
          </cell>
          <cell r="I7419">
            <v>18544</v>
          </cell>
          <cell r="J7419">
            <v>25342.199999999997</v>
          </cell>
        </row>
        <row r="7420">
          <cell r="B7420">
            <v>9252243</v>
          </cell>
          <cell r="C7420">
            <v>925</v>
          </cell>
          <cell r="D7420" t="str">
            <v>Lincolnshire</v>
          </cell>
          <cell r="E7420">
            <v>2243</v>
          </cell>
          <cell r="F7420" t="str">
            <v>Bythams Primary School</v>
          </cell>
          <cell r="G7420" t="str">
            <v>Maintained</v>
          </cell>
          <cell r="H7420" t="str">
            <v>Community school</v>
          </cell>
          <cell r="I7420">
            <v>5447</v>
          </cell>
          <cell r="J7420">
            <v>9558.9</v>
          </cell>
        </row>
        <row r="7421">
          <cell r="B7421">
            <v>9252244</v>
          </cell>
          <cell r="C7421">
            <v>925</v>
          </cell>
          <cell r="D7421" t="str">
            <v>Lincolnshire</v>
          </cell>
          <cell r="E7421">
            <v>2244</v>
          </cell>
          <cell r="F7421" t="str">
            <v>Horncastle Community Primary School</v>
          </cell>
          <cell r="G7421" t="str">
            <v>Maintained</v>
          </cell>
          <cell r="H7421" t="str">
            <v>Community school</v>
          </cell>
          <cell r="I7421">
            <v>29566</v>
          </cell>
          <cell r="J7421">
            <v>50239.799999999996</v>
          </cell>
        </row>
        <row r="7422">
          <cell r="B7422">
            <v>9252246</v>
          </cell>
          <cell r="C7422">
            <v>925</v>
          </cell>
          <cell r="D7422" t="str">
            <v>Lincolnshire</v>
          </cell>
          <cell r="E7422">
            <v>2246</v>
          </cell>
          <cell r="F7422" t="str">
            <v>Leslie Manser Primary School</v>
          </cell>
          <cell r="G7422" t="str">
            <v>Maintained</v>
          </cell>
          <cell r="H7422" t="str">
            <v>Community school</v>
          </cell>
          <cell r="I7422">
            <v>19711</v>
          </cell>
          <cell r="J7422">
            <v>31121.999999999996</v>
          </cell>
        </row>
        <row r="7423">
          <cell r="B7423">
            <v>9253000</v>
          </cell>
          <cell r="C7423">
            <v>925</v>
          </cell>
          <cell r="D7423" t="str">
            <v>Lincolnshire</v>
          </cell>
          <cell r="E7423">
            <v>3000</v>
          </cell>
          <cell r="F7423" t="str">
            <v>Allington with Sedgebrook Church of England Primary School</v>
          </cell>
          <cell r="G7423" t="str">
            <v>Maintained</v>
          </cell>
          <cell r="H7423" t="str">
            <v>Voluntary controlled school</v>
          </cell>
          <cell r="I7423">
            <v>11023</v>
          </cell>
          <cell r="J7423">
            <v>18450.899999999998</v>
          </cell>
        </row>
        <row r="7424">
          <cell r="B7424">
            <v>9253001</v>
          </cell>
          <cell r="C7424">
            <v>925</v>
          </cell>
          <cell r="D7424" t="str">
            <v>Lincolnshire</v>
          </cell>
          <cell r="E7424">
            <v>3001</v>
          </cell>
          <cell r="F7424" t="str">
            <v>Ancaster CofE Primary School</v>
          </cell>
          <cell r="G7424" t="str">
            <v>Maintained</v>
          </cell>
          <cell r="H7424" t="str">
            <v>Voluntary controlled school</v>
          </cell>
          <cell r="I7424">
            <v>15951</v>
          </cell>
          <cell r="J7424">
            <v>28454.399999999998</v>
          </cell>
        </row>
        <row r="7425">
          <cell r="B7425">
            <v>9253004</v>
          </cell>
          <cell r="C7425">
            <v>925</v>
          </cell>
          <cell r="D7425" t="str">
            <v>Lincolnshire</v>
          </cell>
          <cell r="E7425">
            <v>3004</v>
          </cell>
          <cell r="F7425" t="str">
            <v>Barrowby Church of England Primary School</v>
          </cell>
          <cell r="G7425" t="str">
            <v>Maintained</v>
          </cell>
          <cell r="H7425" t="str">
            <v>Voluntary controlled school</v>
          </cell>
          <cell r="I7425">
            <v>19581</v>
          </cell>
          <cell r="J7425">
            <v>33789.599999999999</v>
          </cell>
        </row>
        <row r="7426">
          <cell r="B7426">
            <v>9253005</v>
          </cell>
          <cell r="C7426">
            <v>925</v>
          </cell>
          <cell r="D7426" t="str">
            <v>Lincolnshire</v>
          </cell>
          <cell r="E7426">
            <v>3005</v>
          </cell>
          <cell r="F7426" t="str">
            <v>Baston CE Primary School</v>
          </cell>
          <cell r="G7426" t="str">
            <v>Maintained</v>
          </cell>
          <cell r="H7426" t="str">
            <v>Voluntary controlled school</v>
          </cell>
          <cell r="I7426">
            <v>18674</v>
          </cell>
          <cell r="J7426">
            <v>26009.1</v>
          </cell>
        </row>
        <row r="7427">
          <cell r="B7427">
            <v>9253007</v>
          </cell>
          <cell r="C7427">
            <v>925</v>
          </cell>
          <cell r="D7427" t="str">
            <v>Lincolnshire</v>
          </cell>
          <cell r="E7427">
            <v>3007</v>
          </cell>
          <cell r="F7427" t="str">
            <v>The Billinghay Church of England Primary School</v>
          </cell>
          <cell r="G7427" t="str">
            <v>Maintained</v>
          </cell>
          <cell r="H7427" t="str">
            <v>Voluntary controlled school</v>
          </cell>
          <cell r="I7427">
            <v>13487</v>
          </cell>
          <cell r="J7427">
            <v>17339.399999999998</v>
          </cell>
        </row>
        <row r="7428">
          <cell r="B7428">
            <v>9253015</v>
          </cell>
          <cell r="C7428">
            <v>925</v>
          </cell>
          <cell r="D7428" t="str">
            <v>Lincolnshire</v>
          </cell>
          <cell r="E7428">
            <v>3015</v>
          </cell>
          <cell r="F7428" t="str">
            <v>Coleby Church of England (Controlled) Primary School</v>
          </cell>
          <cell r="G7428" t="str">
            <v>Maintained</v>
          </cell>
          <cell r="H7428" t="str">
            <v>Voluntary controlled school</v>
          </cell>
          <cell r="I7428">
            <v>4669</v>
          </cell>
          <cell r="J7428">
            <v>6446.7</v>
          </cell>
        </row>
        <row r="7429">
          <cell r="B7429">
            <v>9253017</v>
          </cell>
          <cell r="C7429">
            <v>925</v>
          </cell>
          <cell r="D7429" t="str">
            <v>Lincolnshire</v>
          </cell>
          <cell r="E7429">
            <v>3017</v>
          </cell>
          <cell r="F7429" t="str">
            <v>Denton CofE School</v>
          </cell>
          <cell r="G7429" t="str">
            <v>Maintained</v>
          </cell>
          <cell r="H7429" t="str">
            <v>Voluntary controlled school</v>
          </cell>
          <cell r="I7429">
            <v>5577</v>
          </cell>
          <cell r="J7429">
            <v>9558.9</v>
          </cell>
        </row>
        <row r="7430">
          <cell r="B7430">
            <v>9253018</v>
          </cell>
          <cell r="C7430">
            <v>925</v>
          </cell>
          <cell r="D7430" t="str">
            <v>Lincolnshire</v>
          </cell>
          <cell r="E7430">
            <v>3018</v>
          </cell>
          <cell r="F7430" t="str">
            <v>Digby Church of England School</v>
          </cell>
          <cell r="G7430" t="str">
            <v>Maintained</v>
          </cell>
          <cell r="H7430" t="str">
            <v>Voluntary controlled school</v>
          </cell>
          <cell r="I7430">
            <v>5836</v>
          </cell>
          <cell r="J7430">
            <v>10225.799999999999</v>
          </cell>
        </row>
        <row r="7431">
          <cell r="B7431">
            <v>9253021</v>
          </cell>
          <cell r="C7431">
            <v>925</v>
          </cell>
          <cell r="D7431" t="str">
            <v>Lincolnshire</v>
          </cell>
          <cell r="E7431">
            <v>3021</v>
          </cell>
          <cell r="F7431" t="str">
            <v>Dunston St Peter's Church of England Primary School</v>
          </cell>
          <cell r="G7431" t="str">
            <v>Maintained</v>
          </cell>
          <cell r="H7431" t="str">
            <v>Voluntary controlled school</v>
          </cell>
          <cell r="I7431">
            <v>8559</v>
          </cell>
          <cell r="J7431">
            <v>12448.8</v>
          </cell>
        </row>
        <row r="7432">
          <cell r="B7432">
            <v>9253026</v>
          </cell>
          <cell r="C7432">
            <v>925</v>
          </cell>
          <cell r="D7432" t="str">
            <v>Lincolnshire</v>
          </cell>
          <cell r="E7432">
            <v>3026</v>
          </cell>
          <cell r="F7432" t="str">
            <v>St Anne's Church of England Primary School, Grantham</v>
          </cell>
          <cell r="G7432" t="str">
            <v>Maintained</v>
          </cell>
          <cell r="H7432" t="str">
            <v>Voluntary controlled school</v>
          </cell>
          <cell r="I7432">
            <v>19711</v>
          </cell>
          <cell r="J7432">
            <v>32900.399999999994</v>
          </cell>
        </row>
        <row r="7433">
          <cell r="B7433">
            <v>9253029</v>
          </cell>
          <cell r="C7433">
            <v>925</v>
          </cell>
          <cell r="D7433" t="str">
            <v>Lincolnshire</v>
          </cell>
          <cell r="E7433">
            <v>3029</v>
          </cell>
          <cell r="F7433" t="str">
            <v>The Gonerby Hill Foot Church of England Primary School</v>
          </cell>
          <cell r="G7433" t="str">
            <v>Maintained</v>
          </cell>
          <cell r="H7433" t="str">
            <v>Voluntary controlled school</v>
          </cell>
          <cell r="I7433">
            <v>26584</v>
          </cell>
          <cell r="J7433">
            <v>37568.699999999997</v>
          </cell>
        </row>
        <row r="7434">
          <cell r="B7434">
            <v>9253031</v>
          </cell>
          <cell r="C7434">
            <v>925</v>
          </cell>
          <cell r="D7434" t="str">
            <v>Lincolnshire</v>
          </cell>
          <cell r="E7434">
            <v>3031</v>
          </cell>
          <cell r="F7434" t="str">
            <v>The Harlaxton Church of England Primary School</v>
          </cell>
          <cell r="G7434" t="str">
            <v>Maintained</v>
          </cell>
          <cell r="H7434" t="str">
            <v>Voluntary controlled school</v>
          </cell>
          <cell r="I7434">
            <v>9856</v>
          </cell>
          <cell r="J7434">
            <v>16450.199999999997</v>
          </cell>
        </row>
        <row r="7435">
          <cell r="B7435">
            <v>9253033</v>
          </cell>
          <cell r="C7435">
            <v>925</v>
          </cell>
          <cell r="D7435" t="str">
            <v>Lincolnshire</v>
          </cell>
          <cell r="E7435">
            <v>3033</v>
          </cell>
          <cell r="F7435" t="str">
            <v>Heckington St Andrew's Church of England School</v>
          </cell>
          <cell r="G7435" t="str">
            <v>Maintained</v>
          </cell>
          <cell r="H7435" t="str">
            <v>Voluntary controlled school</v>
          </cell>
          <cell r="I7435">
            <v>10504</v>
          </cell>
          <cell r="J7435">
            <v>18228.599999999999</v>
          </cell>
        </row>
        <row r="7436">
          <cell r="B7436">
            <v>9253037</v>
          </cell>
          <cell r="C7436">
            <v>925</v>
          </cell>
          <cell r="D7436" t="str">
            <v>Lincolnshire</v>
          </cell>
          <cell r="E7436">
            <v>3037</v>
          </cell>
          <cell r="F7436" t="str">
            <v>The Leasingham St Andrew's Church of England Primary School</v>
          </cell>
          <cell r="G7436" t="str">
            <v>Maintained</v>
          </cell>
          <cell r="H7436" t="str">
            <v>Voluntary controlled school</v>
          </cell>
          <cell r="I7436">
            <v>11671</v>
          </cell>
          <cell r="J7436">
            <v>23341.5</v>
          </cell>
        </row>
        <row r="7437">
          <cell r="B7437">
            <v>9253041</v>
          </cell>
          <cell r="C7437">
            <v>925</v>
          </cell>
          <cell r="D7437" t="str">
            <v>Lincolnshire</v>
          </cell>
          <cell r="E7437">
            <v>3041</v>
          </cell>
          <cell r="F7437" t="str">
            <v>Mrs Mary King's CofE (Controlled) Primary School</v>
          </cell>
          <cell r="G7437" t="str">
            <v>Maintained</v>
          </cell>
          <cell r="H7437" t="str">
            <v>Voluntary controlled school</v>
          </cell>
          <cell r="I7437">
            <v>7392</v>
          </cell>
          <cell r="J7437">
            <v>11559.599999999999</v>
          </cell>
        </row>
        <row r="7438">
          <cell r="B7438">
            <v>9253045</v>
          </cell>
          <cell r="C7438">
            <v>925</v>
          </cell>
          <cell r="D7438" t="str">
            <v>Lincolnshire</v>
          </cell>
          <cell r="E7438">
            <v>3045</v>
          </cell>
          <cell r="F7438" t="str">
            <v>Navenby Church of England Primary School</v>
          </cell>
          <cell r="G7438" t="str">
            <v>Maintained</v>
          </cell>
          <cell r="H7438" t="str">
            <v>Voluntary controlled school</v>
          </cell>
          <cell r="I7438">
            <v>16469</v>
          </cell>
          <cell r="J7438">
            <v>26009.1</v>
          </cell>
        </row>
        <row r="7439">
          <cell r="B7439">
            <v>9253047</v>
          </cell>
          <cell r="C7439">
            <v>925</v>
          </cell>
          <cell r="D7439" t="str">
            <v>Lincolnshire</v>
          </cell>
          <cell r="E7439">
            <v>3047</v>
          </cell>
          <cell r="F7439" t="str">
            <v>The North Hykeham All Saints Church of England Primary School</v>
          </cell>
          <cell r="G7439" t="str">
            <v>Maintained</v>
          </cell>
          <cell r="H7439" t="str">
            <v>Voluntary controlled school</v>
          </cell>
          <cell r="I7439">
            <v>19581</v>
          </cell>
          <cell r="J7439">
            <v>30232.799999999999</v>
          </cell>
        </row>
        <row r="7440">
          <cell r="B7440">
            <v>9253050</v>
          </cell>
          <cell r="C7440">
            <v>925</v>
          </cell>
          <cell r="D7440" t="str">
            <v>Lincolnshire</v>
          </cell>
          <cell r="E7440">
            <v>3050</v>
          </cell>
          <cell r="F7440" t="str">
            <v>The Potterhanworth Church of England Primary School</v>
          </cell>
          <cell r="G7440" t="str">
            <v>Maintained</v>
          </cell>
          <cell r="H7440" t="str">
            <v>Voluntary controlled school</v>
          </cell>
          <cell r="I7440">
            <v>11023</v>
          </cell>
          <cell r="J7440">
            <v>22230</v>
          </cell>
        </row>
        <row r="7441">
          <cell r="B7441">
            <v>9253052</v>
          </cell>
          <cell r="C7441">
            <v>925</v>
          </cell>
          <cell r="D7441" t="str">
            <v>Lincolnshire</v>
          </cell>
          <cell r="E7441">
            <v>3052</v>
          </cell>
          <cell r="F7441" t="str">
            <v>The Ropsley Church of England Primary School</v>
          </cell>
          <cell r="G7441" t="str">
            <v>Maintained</v>
          </cell>
          <cell r="H7441" t="str">
            <v>Voluntary controlled school</v>
          </cell>
          <cell r="I7441">
            <v>10634</v>
          </cell>
          <cell r="J7441">
            <v>16894.8</v>
          </cell>
        </row>
        <row r="7442">
          <cell r="B7442">
            <v>9253056</v>
          </cell>
          <cell r="C7442">
            <v>925</v>
          </cell>
          <cell r="D7442" t="str">
            <v>Lincolnshire</v>
          </cell>
          <cell r="E7442">
            <v>3056</v>
          </cell>
          <cell r="F7442" t="str">
            <v>St Lawrence Church of England Primary School</v>
          </cell>
          <cell r="G7442" t="str">
            <v>Maintained</v>
          </cell>
          <cell r="H7442" t="str">
            <v>Voluntary controlled school</v>
          </cell>
          <cell r="I7442">
            <v>18933</v>
          </cell>
          <cell r="J7442">
            <v>31121.999999999996</v>
          </cell>
        </row>
        <row r="7443">
          <cell r="B7443">
            <v>9253066</v>
          </cell>
          <cell r="C7443">
            <v>925</v>
          </cell>
          <cell r="D7443" t="str">
            <v>Lincolnshire</v>
          </cell>
          <cell r="E7443">
            <v>3066</v>
          </cell>
          <cell r="F7443" t="str">
            <v>Swinderby All Saints Church of England Primary School</v>
          </cell>
          <cell r="G7443" t="str">
            <v>Maintained</v>
          </cell>
          <cell r="H7443" t="str">
            <v>Voluntary controlled school</v>
          </cell>
          <cell r="I7443">
            <v>7003</v>
          </cell>
          <cell r="J7443">
            <v>10003.5</v>
          </cell>
        </row>
        <row r="7444">
          <cell r="B7444">
            <v>9253068</v>
          </cell>
          <cell r="C7444">
            <v>925</v>
          </cell>
          <cell r="D7444" t="str">
            <v>Lincolnshire</v>
          </cell>
          <cell r="E7444">
            <v>3068</v>
          </cell>
          <cell r="F7444" t="str">
            <v>The St Michael's Church of England Primary School, Thorpe on the Hill</v>
          </cell>
          <cell r="G7444" t="str">
            <v>Maintained</v>
          </cell>
          <cell r="H7444" t="str">
            <v>Voluntary controlled school</v>
          </cell>
          <cell r="I7444">
            <v>17507</v>
          </cell>
          <cell r="J7444">
            <v>30455.1</v>
          </cell>
        </row>
        <row r="7445">
          <cell r="B7445">
            <v>9253070</v>
          </cell>
          <cell r="C7445">
            <v>925</v>
          </cell>
          <cell r="D7445" t="str">
            <v>Lincolnshire</v>
          </cell>
          <cell r="E7445">
            <v>3070</v>
          </cell>
          <cell r="F7445" t="str">
            <v>The Uffington Church of England Primary School</v>
          </cell>
          <cell r="G7445" t="str">
            <v>Maintained</v>
          </cell>
          <cell r="H7445" t="str">
            <v>Voluntary controlled school</v>
          </cell>
          <cell r="I7445">
            <v>9337</v>
          </cell>
          <cell r="J7445">
            <v>15338.699999999999</v>
          </cell>
        </row>
        <row r="7446">
          <cell r="B7446">
            <v>9253071</v>
          </cell>
          <cell r="C7446">
            <v>925</v>
          </cell>
          <cell r="D7446" t="str">
            <v>Lincolnshire</v>
          </cell>
          <cell r="E7446">
            <v>3071</v>
          </cell>
          <cell r="F7446" t="str">
            <v>The Welbourn Church of England Primary School</v>
          </cell>
          <cell r="G7446" t="str">
            <v>Maintained</v>
          </cell>
          <cell r="H7446" t="str">
            <v>Voluntary controlled school</v>
          </cell>
          <cell r="I7446">
            <v>5317</v>
          </cell>
          <cell r="J7446">
            <v>6668.9999999999991</v>
          </cell>
        </row>
        <row r="7447">
          <cell r="B7447">
            <v>9253078</v>
          </cell>
          <cell r="C7447">
            <v>925</v>
          </cell>
          <cell r="D7447" t="str">
            <v>Lincolnshire</v>
          </cell>
          <cell r="E7447">
            <v>3078</v>
          </cell>
          <cell r="F7447" t="str">
            <v>The Claypole Church of England Primary School</v>
          </cell>
          <cell r="G7447" t="str">
            <v>Maintained</v>
          </cell>
          <cell r="H7447" t="str">
            <v>Voluntary controlled school</v>
          </cell>
          <cell r="I7447">
            <v>11412</v>
          </cell>
          <cell r="J7447">
            <v>19784.699999999997</v>
          </cell>
        </row>
        <row r="7448">
          <cell r="B7448">
            <v>9253088</v>
          </cell>
          <cell r="C7448">
            <v>925</v>
          </cell>
          <cell r="D7448" t="str">
            <v>Lincolnshire</v>
          </cell>
          <cell r="E7448">
            <v>3088</v>
          </cell>
          <cell r="F7448" t="str">
            <v>The Gedney Hill Church of England VC Primary School</v>
          </cell>
          <cell r="G7448" t="str">
            <v>Maintained</v>
          </cell>
          <cell r="H7448" t="str">
            <v>Voluntary controlled school</v>
          </cell>
          <cell r="I7448">
            <v>7522</v>
          </cell>
          <cell r="J7448">
            <v>10225.799999999999</v>
          </cell>
        </row>
        <row r="7449">
          <cell r="B7449">
            <v>9253089</v>
          </cell>
          <cell r="C7449">
            <v>925</v>
          </cell>
          <cell r="D7449" t="str">
            <v>Lincolnshire</v>
          </cell>
          <cell r="E7449">
            <v>3089</v>
          </cell>
          <cell r="F7449" t="str">
            <v>The Holbeach St Mark's Church of England Primary School</v>
          </cell>
          <cell r="G7449" t="str">
            <v>Maintained</v>
          </cell>
          <cell r="H7449" t="str">
            <v>Voluntary controlled school</v>
          </cell>
          <cell r="I7449">
            <v>2075</v>
          </cell>
          <cell r="J7449">
            <v>3779.1</v>
          </cell>
        </row>
        <row r="7450">
          <cell r="B7450">
            <v>9253092</v>
          </cell>
          <cell r="C7450">
            <v>925</v>
          </cell>
          <cell r="D7450" t="str">
            <v>Lincolnshire</v>
          </cell>
          <cell r="E7450">
            <v>3092</v>
          </cell>
          <cell r="F7450" t="str">
            <v>St Bartholomews CofE Primary School</v>
          </cell>
          <cell r="G7450" t="str">
            <v>Maintained</v>
          </cell>
          <cell r="H7450" t="str">
            <v>Voluntary controlled school</v>
          </cell>
          <cell r="I7450">
            <v>6484</v>
          </cell>
          <cell r="J7450">
            <v>6891.2999999999993</v>
          </cell>
        </row>
        <row r="7451">
          <cell r="B7451">
            <v>9253093</v>
          </cell>
          <cell r="C7451">
            <v>925</v>
          </cell>
          <cell r="D7451" t="str">
            <v>Lincolnshire</v>
          </cell>
          <cell r="E7451">
            <v>3093</v>
          </cell>
          <cell r="F7451" t="str">
            <v>Quadring Cowley &amp; Brown's Primary School</v>
          </cell>
          <cell r="G7451" t="str">
            <v>Maintained</v>
          </cell>
          <cell r="H7451" t="str">
            <v>Voluntary controlled school</v>
          </cell>
          <cell r="I7451">
            <v>7262</v>
          </cell>
          <cell r="J7451">
            <v>10670.4</v>
          </cell>
        </row>
        <row r="7452">
          <cell r="B7452">
            <v>9253096</v>
          </cell>
          <cell r="C7452">
            <v>925</v>
          </cell>
          <cell r="D7452" t="str">
            <v>Lincolnshire</v>
          </cell>
          <cell r="E7452">
            <v>3096</v>
          </cell>
          <cell r="F7452" t="str">
            <v>Weston Hills CofE Primary School</v>
          </cell>
          <cell r="G7452" t="str">
            <v>Maintained</v>
          </cell>
          <cell r="H7452" t="str">
            <v>Voluntary controlled school</v>
          </cell>
          <cell r="I7452">
            <v>10764</v>
          </cell>
          <cell r="J7452">
            <v>16005.599999999999</v>
          </cell>
        </row>
        <row r="7453">
          <cell r="B7453">
            <v>9253098</v>
          </cell>
          <cell r="C7453">
            <v>925</v>
          </cell>
          <cell r="D7453" t="str">
            <v>Lincolnshire</v>
          </cell>
          <cell r="E7453">
            <v>3098</v>
          </cell>
          <cell r="F7453" t="str">
            <v>The Donington Cowley Endowed Primary School</v>
          </cell>
          <cell r="G7453" t="str">
            <v>Maintained</v>
          </cell>
          <cell r="H7453" t="str">
            <v>Voluntary controlled school</v>
          </cell>
          <cell r="I7453">
            <v>14783</v>
          </cell>
          <cell r="J7453">
            <v>24675.3</v>
          </cell>
        </row>
        <row r="7454">
          <cell r="B7454">
            <v>9253102</v>
          </cell>
          <cell r="C7454">
            <v>925</v>
          </cell>
          <cell r="D7454" t="str">
            <v>Lincolnshire</v>
          </cell>
          <cell r="E7454">
            <v>3102</v>
          </cell>
          <cell r="F7454" t="str">
            <v>Swineshead St Mary's Church of England Primary School</v>
          </cell>
          <cell r="G7454" t="str">
            <v>Maintained</v>
          </cell>
          <cell r="H7454" t="str">
            <v>Voluntary controlled school</v>
          </cell>
          <cell r="I7454">
            <v>20619</v>
          </cell>
          <cell r="J7454">
            <v>34234.199999999997</v>
          </cell>
        </row>
        <row r="7455">
          <cell r="B7455">
            <v>9253103</v>
          </cell>
          <cell r="C7455">
            <v>925</v>
          </cell>
          <cell r="D7455" t="str">
            <v>Lincolnshire</v>
          </cell>
          <cell r="E7455">
            <v>3103</v>
          </cell>
          <cell r="F7455" t="str">
            <v>The Fourfields Church of England School, Sutterton</v>
          </cell>
          <cell r="G7455" t="str">
            <v>Maintained</v>
          </cell>
          <cell r="H7455" t="str">
            <v>Voluntary controlled school</v>
          </cell>
          <cell r="I7455">
            <v>16469</v>
          </cell>
          <cell r="J7455">
            <v>22230</v>
          </cell>
        </row>
        <row r="7456">
          <cell r="B7456">
            <v>9253105</v>
          </cell>
          <cell r="C7456">
            <v>925</v>
          </cell>
          <cell r="D7456" t="str">
            <v>Lincolnshire</v>
          </cell>
          <cell r="E7456">
            <v>3105</v>
          </cell>
          <cell r="F7456" t="str">
            <v>The Lincoln St Peter-in-Eastgate Church of England (Controlled) Infants School</v>
          </cell>
          <cell r="G7456" t="str">
            <v>Maintained</v>
          </cell>
          <cell r="H7456" t="str">
            <v>Voluntary controlled school</v>
          </cell>
          <cell r="I7456">
            <v>19841</v>
          </cell>
          <cell r="J7456">
            <v>32455.8</v>
          </cell>
        </row>
        <row r="7457">
          <cell r="B7457">
            <v>9253108</v>
          </cell>
          <cell r="C7457">
            <v>925</v>
          </cell>
          <cell r="D7457" t="str">
            <v>Lincolnshire</v>
          </cell>
          <cell r="E7457">
            <v>3108</v>
          </cell>
          <cell r="F7457" t="str">
            <v>The St Faith's Church of England Infant and Nursery School, Lincoln</v>
          </cell>
          <cell r="G7457" t="str">
            <v>Maintained</v>
          </cell>
          <cell r="H7457" t="str">
            <v>Voluntary controlled school</v>
          </cell>
          <cell r="I7457">
            <v>37866</v>
          </cell>
          <cell r="J7457">
            <v>68913</v>
          </cell>
        </row>
        <row r="7458">
          <cell r="B7458">
            <v>9253111</v>
          </cell>
          <cell r="C7458">
            <v>925</v>
          </cell>
          <cell r="D7458" t="str">
            <v>Lincolnshire</v>
          </cell>
          <cell r="E7458">
            <v>3111</v>
          </cell>
          <cell r="F7458" t="str">
            <v>The Lincoln St Peter at Gowts Church of England Primary School</v>
          </cell>
          <cell r="G7458" t="str">
            <v>Maintained</v>
          </cell>
          <cell r="H7458" t="str">
            <v>Voluntary controlled school</v>
          </cell>
          <cell r="I7458">
            <v>15432</v>
          </cell>
          <cell r="J7458">
            <v>24230.699999999997</v>
          </cell>
        </row>
        <row r="7459">
          <cell r="B7459">
            <v>9253116</v>
          </cell>
          <cell r="C7459">
            <v>925</v>
          </cell>
          <cell r="D7459" t="str">
            <v>Lincolnshire</v>
          </cell>
          <cell r="E7459">
            <v>3116</v>
          </cell>
          <cell r="F7459" t="str">
            <v>Binbrook CofE Primary School</v>
          </cell>
          <cell r="G7459" t="str">
            <v>Maintained</v>
          </cell>
          <cell r="H7459" t="str">
            <v>Voluntary controlled school</v>
          </cell>
          <cell r="I7459">
            <v>5058</v>
          </cell>
          <cell r="J7459">
            <v>9558.9</v>
          </cell>
        </row>
        <row r="7460">
          <cell r="B7460">
            <v>9253118</v>
          </cell>
          <cell r="C7460">
            <v>925</v>
          </cell>
          <cell r="D7460" t="str">
            <v>Lincolnshire</v>
          </cell>
          <cell r="E7460">
            <v>3118</v>
          </cell>
          <cell r="F7460" t="str">
            <v>The St Peter and St Paul C of E Primary School</v>
          </cell>
          <cell r="G7460" t="str">
            <v>Maintained</v>
          </cell>
          <cell r="H7460" t="str">
            <v>Voluntary controlled school</v>
          </cell>
          <cell r="I7460">
            <v>18025</v>
          </cell>
          <cell r="J7460">
            <v>28454.399999999998</v>
          </cell>
        </row>
        <row r="7461">
          <cell r="B7461">
            <v>9253120</v>
          </cell>
          <cell r="C7461">
            <v>925</v>
          </cell>
          <cell r="D7461" t="str">
            <v>Lincolnshire</v>
          </cell>
          <cell r="E7461">
            <v>3120</v>
          </cell>
          <cell r="F7461" t="str">
            <v>Corringham CofE VC Primary School</v>
          </cell>
          <cell r="G7461" t="str">
            <v>Maintained</v>
          </cell>
          <cell r="H7461" t="str">
            <v>Voluntary controlled school</v>
          </cell>
          <cell r="I7461">
            <v>9856</v>
          </cell>
          <cell r="J7461">
            <v>16005.599999999999</v>
          </cell>
        </row>
        <row r="7462">
          <cell r="B7462">
            <v>9253121</v>
          </cell>
          <cell r="C7462">
            <v>925</v>
          </cell>
          <cell r="D7462" t="str">
            <v>Lincolnshire</v>
          </cell>
          <cell r="E7462">
            <v>3121</v>
          </cell>
          <cell r="F7462" t="str">
            <v>Dunholme St Chad's Church of England Primary School</v>
          </cell>
          <cell r="G7462" t="str">
            <v>Maintained</v>
          </cell>
          <cell r="H7462" t="str">
            <v>Voluntary controlled school</v>
          </cell>
          <cell r="I7462">
            <v>18933</v>
          </cell>
          <cell r="J7462">
            <v>28676.699999999997</v>
          </cell>
        </row>
        <row r="7463">
          <cell r="B7463">
            <v>9253122</v>
          </cell>
          <cell r="C7463">
            <v>925</v>
          </cell>
          <cell r="D7463" t="str">
            <v>Lincolnshire</v>
          </cell>
          <cell r="E7463">
            <v>3122</v>
          </cell>
          <cell r="F7463" t="str">
            <v>Fiskerton Church of England Primary School</v>
          </cell>
          <cell r="G7463" t="str">
            <v>Maintained</v>
          </cell>
          <cell r="H7463" t="str">
            <v>Voluntary controlled school</v>
          </cell>
          <cell r="I7463">
            <v>6873</v>
          </cell>
          <cell r="J7463">
            <v>11781.9</v>
          </cell>
        </row>
        <row r="7464">
          <cell r="B7464">
            <v>9253123</v>
          </cell>
          <cell r="C7464">
            <v>925</v>
          </cell>
          <cell r="D7464" t="str">
            <v>Lincolnshire</v>
          </cell>
          <cell r="E7464">
            <v>3123</v>
          </cell>
          <cell r="F7464" t="str">
            <v>Grasby All Saints Church of England Primary School</v>
          </cell>
          <cell r="G7464" t="str">
            <v>Maintained</v>
          </cell>
          <cell r="H7464" t="str">
            <v>Voluntary controlled school</v>
          </cell>
          <cell r="I7464">
            <v>8948</v>
          </cell>
          <cell r="J7464">
            <v>15116.4</v>
          </cell>
        </row>
        <row r="7465">
          <cell r="B7465">
            <v>9253124</v>
          </cell>
          <cell r="C7465">
            <v>925</v>
          </cell>
          <cell r="D7465" t="str">
            <v>Lincolnshire</v>
          </cell>
          <cell r="E7465">
            <v>3124</v>
          </cell>
          <cell r="F7465" t="str">
            <v>The Hackthorn Church of England Primary School</v>
          </cell>
          <cell r="G7465" t="str">
            <v>Maintained</v>
          </cell>
          <cell r="H7465" t="str">
            <v>Voluntary controlled school</v>
          </cell>
          <cell r="I7465">
            <v>3631</v>
          </cell>
          <cell r="J7465">
            <v>6002.0999999999995</v>
          </cell>
        </row>
        <row r="7466">
          <cell r="B7466">
            <v>9253125</v>
          </cell>
          <cell r="C7466">
            <v>925</v>
          </cell>
          <cell r="D7466" t="str">
            <v>Lincolnshire</v>
          </cell>
          <cell r="E7466">
            <v>3125</v>
          </cell>
          <cell r="F7466" t="str">
            <v>Halton Holegate CofE Primary School</v>
          </cell>
          <cell r="G7466" t="str">
            <v>Maintained</v>
          </cell>
          <cell r="H7466" t="str">
            <v>Voluntary controlled school</v>
          </cell>
          <cell r="I7466">
            <v>2075</v>
          </cell>
          <cell r="J7466">
            <v>3334.4999999999995</v>
          </cell>
        </row>
        <row r="7467">
          <cell r="B7467">
            <v>9253128</v>
          </cell>
          <cell r="C7467">
            <v>925</v>
          </cell>
          <cell r="D7467" t="str">
            <v>Lincolnshire</v>
          </cell>
          <cell r="E7467">
            <v>3128</v>
          </cell>
          <cell r="F7467" t="str">
            <v>St Michael's Church of England School, Louth</v>
          </cell>
          <cell r="G7467" t="str">
            <v>Maintained</v>
          </cell>
          <cell r="H7467" t="str">
            <v>Voluntary controlled school</v>
          </cell>
          <cell r="I7467">
            <v>22045</v>
          </cell>
          <cell r="J7467">
            <v>32455.8</v>
          </cell>
        </row>
        <row r="7468">
          <cell r="B7468">
            <v>9253130</v>
          </cell>
          <cell r="C7468">
            <v>925</v>
          </cell>
          <cell r="D7468" t="str">
            <v>Lincolnshire</v>
          </cell>
          <cell r="E7468">
            <v>3130</v>
          </cell>
          <cell r="F7468" t="str">
            <v>The Mareham-le-Fen Church of England Primary School</v>
          </cell>
          <cell r="G7468" t="str">
            <v>Maintained</v>
          </cell>
          <cell r="H7468" t="str">
            <v>Voluntary controlled school</v>
          </cell>
          <cell r="I7468">
            <v>8948</v>
          </cell>
          <cell r="J7468">
            <v>12226.499999999998</v>
          </cell>
        </row>
        <row r="7469">
          <cell r="B7469">
            <v>9253131</v>
          </cell>
          <cell r="C7469">
            <v>925</v>
          </cell>
          <cell r="D7469" t="str">
            <v>Lincolnshire</v>
          </cell>
          <cell r="E7469">
            <v>3131</v>
          </cell>
          <cell r="F7469" t="str">
            <v>The Market Rasen Church of England Primary School</v>
          </cell>
          <cell r="G7469" t="str">
            <v>Maintained</v>
          </cell>
          <cell r="H7469" t="str">
            <v>Voluntary controlled school</v>
          </cell>
          <cell r="I7469">
            <v>23472</v>
          </cell>
          <cell r="J7469">
            <v>37791</v>
          </cell>
        </row>
        <row r="7470">
          <cell r="B7470">
            <v>9253132</v>
          </cell>
          <cell r="C7470">
            <v>925</v>
          </cell>
          <cell r="D7470" t="str">
            <v>Lincolnshire</v>
          </cell>
          <cell r="E7470">
            <v>3132</v>
          </cell>
          <cell r="F7470" t="str">
            <v>Newton-on-Trent CofE Primary School</v>
          </cell>
          <cell r="G7470" t="str">
            <v>Maintained</v>
          </cell>
          <cell r="H7470" t="str">
            <v>Voluntary controlled school</v>
          </cell>
          <cell r="I7470">
            <v>3372</v>
          </cell>
          <cell r="J7470">
            <v>7113.5999999999995</v>
          </cell>
        </row>
        <row r="7471">
          <cell r="B7471">
            <v>9253133</v>
          </cell>
          <cell r="C7471">
            <v>925</v>
          </cell>
          <cell r="D7471" t="str">
            <v>Lincolnshire</v>
          </cell>
          <cell r="E7471">
            <v>3133</v>
          </cell>
          <cell r="F7471" t="str">
            <v>The North Cotes Church of England Primary School</v>
          </cell>
          <cell r="G7471" t="str">
            <v>Maintained</v>
          </cell>
          <cell r="H7471" t="str">
            <v>Voluntary controlled school</v>
          </cell>
          <cell r="I7471">
            <v>2075</v>
          </cell>
          <cell r="J7471">
            <v>5112.8999999999996</v>
          </cell>
        </row>
        <row r="7472">
          <cell r="B7472">
            <v>9253134</v>
          </cell>
          <cell r="C7472">
            <v>925</v>
          </cell>
          <cell r="D7472" t="str">
            <v>Lincolnshire</v>
          </cell>
          <cell r="E7472">
            <v>3134</v>
          </cell>
          <cell r="F7472" t="str">
            <v>North Cockerington Church of England Primary School</v>
          </cell>
          <cell r="G7472" t="str">
            <v>Maintained</v>
          </cell>
          <cell r="H7472" t="str">
            <v>Voluntary controlled school</v>
          </cell>
          <cell r="I7472">
            <v>6225</v>
          </cell>
          <cell r="J7472">
            <v>8892</v>
          </cell>
        </row>
        <row r="7473">
          <cell r="B7473">
            <v>9253136</v>
          </cell>
          <cell r="C7473">
            <v>925</v>
          </cell>
          <cell r="D7473" t="str">
            <v>Lincolnshire</v>
          </cell>
          <cell r="E7473">
            <v>3136</v>
          </cell>
          <cell r="F7473" t="str">
            <v>Reepham Church of England Primary School</v>
          </cell>
          <cell r="G7473" t="str">
            <v>Maintained</v>
          </cell>
          <cell r="H7473" t="str">
            <v>Voluntary controlled school</v>
          </cell>
          <cell r="I7473">
            <v>20359</v>
          </cell>
          <cell r="J7473">
            <v>33122.699999999997</v>
          </cell>
        </row>
        <row r="7474">
          <cell r="B7474">
            <v>9253139</v>
          </cell>
          <cell r="C7474">
            <v>925</v>
          </cell>
          <cell r="D7474" t="str">
            <v>Lincolnshire</v>
          </cell>
          <cell r="E7474">
            <v>3139</v>
          </cell>
          <cell r="F7474" t="str">
            <v>Saxilby Church of England Primary School</v>
          </cell>
          <cell r="G7474" t="str">
            <v>Maintained</v>
          </cell>
          <cell r="H7474" t="str">
            <v>Voluntary controlled school</v>
          </cell>
          <cell r="I7474">
            <v>33975</v>
          </cell>
          <cell r="J7474">
            <v>56464.2</v>
          </cell>
        </row>
        <row r="7475">
          <cell r="B7475">
            <v>9253140</v>
          </cell>
          <cell r="C7475">
            <v>925</v>
          </cell>
          <cell r="D7475" t="str">
            <v>Lincolnshire</v>
          </cell>
          <cell r="E7475">
            <v>3140</v>
          </cell>
          <cell r="F7475" t="str">
            <v>Scamblesby Church of  England Primary School</v>
          </cell>
          <cell r="G7475" t="str">
            <v>Maintained</v>
          </cell>
          <cell r="H7475" t="str">
            <v>Voluntary controlled school</v>
          </cell>
          <cell r="I7475">
            <v>6484</v>
          </cell>
          <cell r="J7475">
            <v>8447.4</v>
          </cell>
        </row>
        <row r="7476">
          <cell r="B7476">
            <v>9253141</v>
          </cell>
          <cell r="C7476">
            <v>925</v>
          </cell>
          <cell r="D7476" t="str">
            <v>Lincolnshire</v>
          </cell>
          <cell r="E7476">
            <v>3141</v>
          </cell>
          <cell r="F7476" t="str">
            <v>Scampton Church of England Primary School</v>
          </cell>
          <cell r="G7476" t="str">
            <v>Maintained</v>
          </cell>
          <cell r="H7476" t="str">
            <v>Voluntary controlled school</v>
          </cell>
          <cell r="I7476">
            <v>6225</v>
          </cell>
          <cell r="J7476">
            <v>7113.5999999999995</v>
          </cell>
        </row>
        <row r="7477">
          <cell r="B7477">
            <v>9253151</v>
          </cell>
          <cell r="C7477">
            <v>925</v>
          </cell>
          <cell r="D7477" t="str">
            <v>Lincolnshire</v>
          </cell>
          <cell r="E7477">
            <v>3151</v>
          </cell>
          <cell r="F7477" t="str">
            <v>St Helena's Church of England Primary School, Willoughby</v>
          </cell>
          <cell r="G7477" t="str">
            <v>Maintained</v>
          </cell>
          <cell r="H7477" t="str">
            <v>Voluntary controlled school</v>
          </cell>
          <cell r="I7477">
            <v>11931</v>
          </cell>
          <cell r="J7477">
            <v>19562.399999999998</v>
          </cell>
        </row>
        <row r="7478">
          <cell r="B7478">
            <v>9253152</v>
          </cell>
          <cell r="C7478">
            <v>925</v>
          </cell>
          <cell r="D7478" t="str">
            <v>Lincolnshire</v>
          </cell>
          <cell r="E7478">
            <v>3152</v>
          </cell>
          <cell r="F7478" t="str">
            <v>The St Margaret's Church of England School, Withern</v>
          </cell>
          <cell r="G7478" t="str">
            <v>Maintained</v>
          </cell>
          <cell r="H7478" t="str">
            <v>Voluntary controlled school</v>
          </cell>
          <cell r="I7478">
            <v>5447</v>
          </cell>
          <cell r="J7478">
            <v>7335.9</v>
          </cell>
        </row>
        <row r="7479">
          <cell r="B7479">
            <v>9253154</v>
          </cell>
          <cell r="C7479">
            <v>925</v>
          </cell>
          <cell r="D7479" t="str">
            <v>Lincolnshire</v>
          </cell>
          <cell r="E7479">
            <v>3154</v>
          </cell>
          <cell r="F7479" t="str">
            <v>Bardney Church of England and Methodist Primary School</v>
          </cell>
          <cell r="G7479" t="str">
            <v>Maintained</v>
          </cell>
          <cell r="H7479" t="str">
            <v>Voluntary controlled school</v>
          </cell>
          <cell r="I7479">
            <v>18933</v>
          </cell>
          <cell r="J7479">
            <v>26453.699999999997</v>
          </cell>
        </row>
        <row r="7480">
          <cell r="B7480">
            <v>9253156</v>
          </cell>
          <cell r="C7480">
            <v>925</v>
          </cell>
          <cell r="D7480" t="str">
            <v>Lincolnshire</v>
          </cell>
          <cell r="E7480">
            <v>3156</v>
          </cell>
          <cell r="F7480" t="str">
            <v>Caistor CofE and Methodist Primary School</v>
          </cell>
          <cell r="G7480" t="str">
            <v>Maintained</v>
          </cell>
          <cell r="H7480" t="str">
            <v>Voluntary controlled school</v>
          </cell>
          <cell r="I7480">
            <v>21008</v>
          </cell>
          <cell r="J7480">
            <v>27342.899999999998</v>
          </cell>
        </row>
        <row r="7481">
          <cell r="B7481">
            <v>9253163</v>
          </cell>
          <cell r="C7481">
            <v>925</v>
          </cell>
          <cell r="D7481" t="str">
            <v>Lincolnshire</v>
          </cell>
          <cell r="E7481">
            <v>3163</v>
          </cell>
          <cell r="F7481" t="str">
            <v>Brant Broughton Church of England and Methodist Primary School</v>
          </cell>
          <cell r="G7481" t="str">
            <v>Maintained</v>
          </cell>
          <cell r="H7481" t="str">
            <v>Voluntary controlled school</v>
          </cell>
          <cell r="I7481">
            <v>8948</v>
          </cell>
          <cell r="J7481">
            <v>15338.699999999999</v>
          </cell>
        </row>
        <row r="7482">
          <cell r="B7482">
            <v>9253167</v>
          </cell>
          <cell r="C7482">
            <v>925</v>
          </cell>
          <cell r="D7482" t="str">
            <v>Lincolnshire</v>
          </cell>
          <cell r="E7482">
            <v>3167</v>
          </cell>
          <cell r="F7482" t="str">
            <v>The Holbeach William Stukeley Church of England Voluntary Aided Primary School</v>
          </cell>
          <cell r="G7482" t="str">
            <v>Maintained</v>
          </cell>
          <cell r="H7482" t="str">
            <v>Voluntary aided school</v>
          </cell>
          <cell r="I7482">
            <v>27621</v>
          </cell>
          <cell r="J7482">
            <v>44237.7</v>
          </cell>
        </row>
        <row r="7483">
          <cell r="B7483">
            <v>9253168</v>
          </cell>
          <cell r="C7483">
            <v>925</v>
          </cell>
          <cell r="D7483" t="str">
            <v>Lincolnshire</v>
          </cell>
          <cell r="E7483">
            <v>3168</v>
          </cell>
          <cell r="F7483" t="str">
            <v>East Wold Church of England Primary School</v>
          </cell>
          <cell r="G7483" t="str">
            <v>Maintained</v>
          </cell>
          <cell r="H7483" t="str">
            <v>Voluntary controlled school</v>
          </cell>
          <cell r="I7483">
            <v>9467</v>
          </cell>
          <cell r="J7483">
            <v>14227.199999999999</v>
          </cell>
        </row>
        <row r="7484">
          <cell r="B7484">
            <v>9253313</v>
          </cell>
          <cell r="C7484">
            <v>925</v>
          </cell>
          <cell r="D7484" t="str">
            <v>Lincolnshire</v>
          </cell>
          <cell r="E7484">
            <v>3313</v>
          </cell>
          <cell r="F7484" t="str">
            <v>The St Sebastian's Church of England Primary School, Great Gonerby</v>
          </cell>
          <cell r="G7484" t="str">
            <v>Maintained</v>
          </cell>
          <cell r="H7484" t="str">
            <v>Voluntary aided school</v>
          </cell>
          <cell r="I7484">
            <v>13227</v>
          </cell>
          <cell r="J7484">
            <v>24452.999999999996</v>
          </cell>
        </row>
        <row r="7485">
          <cell r="B7485">
            <v>9253314</v>
          </cell>
          <cell r="C7485">
            <v>925</v>
          </cell>
          <cell r="D7485" t="str">
            <v>Lincolnshire</v>
          </cell>
          <cell r="E7485">
            <v>3314</v>
          </cell>
          <cell r="F7485" t="str">
            <v>Great Ponton Church of England School</v>
          </cell>
          <cell r="G7485" t="str">
            <v>Maintained</v>
          </cell>
          <cell r="H7485" t="str">
            <v>Voluntary aided school</v>
          </cell>
          <cell r="I7485">
            <v>5706</v>
          </cell>
          <cell r="J7485">
            <v>10670.4</v>
          </cell>
        </row>
        <row r="7486">
          <cell r="B7486">
            <v>9253319</v>
          </cell>
          <cell r="C7486">
            <v>925</v>
          </cell>
          <cell r="D7486" t="str">
            <v>Lincolnshire</v>
          </cell>
          <cell r="E7486">
            <v>3319</v>
          </cell>
          <cell r="F7486" t="str">
            <v>Leadenham Church of England Primary School</v>
          </cell>
          <cell r="G7486" t="str">
            <v>Maintained</v>
          </cell>
          <cell r="H7486" t="str">
            <v>Voluntary aided school</v>
          </cell>
          <cell r="I7486">
            <v>5058</v>
          </cell>
          <cell r="J7486">
            <v>7558.2</v>
          </cell>
        </row>
        <row r="7487">
          <cell r="B7487">
            <v>9253321</v>
          </cell>
          <cell r="C7487">
            <v>925</v>
          </cell>
          <cell r="D7487" t="str">
            <v>Lincolnshire</v>
          </cell>
          <cell r="E7487">
            <v>3321</v>
          </cell>
          <cell r="F7487" t="str">
            <v>The Marston Thorold's Charity Church of England School</v>
          </cell>
          <cell r="G7487" t="str">
            <v>Maintained</v>
          </cell>
          <cell r="H7487" t="str">
            <v>Voluntary aided school</v>
          </cell>
          <cell r="I7487">
            <v>6095</v>
          </cell>
          <cell r="J7487">
            <v>10670.4</v>
          </cell>
        </row>
        <row r="7488">
          <cell r="B7488">
            <v>9253322</v>
          </cell>
          <cell r="C7488">
            <v>925</v>
          </cell>
          <cell r="D7488" t="str">
            <v>Lincolnshire</v>
          </cell>
          <cell r="E7488">
            <v>3322</v>
          </cell>
          <cell r="F7488" t="str">
            <v>The St Gilbert of Sempringham Church of England Primary School, Pointon</v>
          </cell>
          <cell r="G7488" t="str">
            <v>Maintained</v>
          </cell>
          <cell r="H7488" t="str">
            <v>Voluntary aided school</v>
          </cell>
          <cell r="I7488">
            <v>7003</v>
          </cell>
          <cell r="J7488">
            <v>10892.699999999999</v>
          </cell>
        </row>
        <row r="7489">
          <cell r="B7489">
            <v>9253325</v>
          </cell>
          <cell r="C7489">
            <v>925</v>
          </cell>
          <cell r="D7489" t="str">
            <v>Lincolnshire</v>
          </cell>
          <cell r="E7489">
            <v>3325</v>
          </cell>
          <cell r="F7489" t="str">
            <v>St George's Church of England Aided Primary School</v>
          </cell>
          <cell r="G7489" t="str">
            <v>Maintained</v>
          </cell>
          <cell r="H7489" t="str">
            <v>Voluntary aided school</v>
          </cell>
          <cell r="I7489">
            <v>15951</v>
          </cell>
          <cell r="J7489">
            <v>26898.3</v>
          </cell>
        </row>
        <row r="7490">
          <cell r="B7490">
            <v>9253337</v>
          </cell>
          <cell r="C7490">
            <v>925</v>
          </cell>
          <cell r="D7490" t="str">
            <v>Lincolnshire</v>
          </cell>
          <cell r="E7490">
            <v>3337</v>
          </cell>
          <cell r="F7490" t="str">
            <v>The Cowbit St Mary's (Endowed) CofE Primary</v>
          </cell>
          <cell r="G7490" t="str">
            <v>Maintained</v>
          </cell>
          <cell r="H7490" t="str">
            <v>Voluntary aided school</v>
          </cell>
          <cell r="I7490">
            <v>4020</v>
          </cell>
          <cell r="J7490">
            <v>7780.4999999999991</v>
          </cell>
        </row>
        <row r="7491">
          <cell r="B7491">
            <v>9253339</v>
          </cell>
          <cell r="C7491">
            <v>925</v>
          </cell>
          <cell r="D7491" t="str">
            <v>Lincolnshire</v>
          </cell>
          <cell r="E7491">
            <v>3339</v>
          </cell>
          <cell r="F7491" t="str">
            <v>The Spalding St John the Baptist Church of England Primary School</v>
          </cell>
          <cell r="G7491" t="str">
            <v>Maintained</v>
          </cell>
          <cell r="H7491" t="str">
            <v>Voluntary aided school</v>
          </cell>
          <cell r="I7491">
            <v>44738</v>
          </cell>
          <cell r="J7491">
            <v>75359.7</v>
          </cell>
        </row>
        <row r="7492">
          <cell r="B7492">
            <v>9253340</v>
          </cell>
          <cell r="C7492">
            <v>925</v>
          </cell>
          <cell r="D7492" t="str">
            <v>Lincolnshire</v>
          </cell>
          <cell r="E7492">
            <v>3340</v>
          </cell>
          <cell r="F7492" t="str">
            <v>The Tydd St Mary Church of England Primary School</v>
          </cell>
          <cell r="G7492" t="str">
            <v>Maintained</v>
          </cell>
          <cell r="H7492" t="str">
            <v>Voluntary aided school</v>
          </cell>
          <cell r="I7492">
            <v>9726</v>
          </cell>
          <cell r="J7492">
            <v>13337.999999999998</v>
          </cell>
        </row>
        <row r="7493">
          <cell r="B7493">
            <v>9253350</v>
          </cell>
          <cell r="C7493">
            <v>925</v>
          </cell>
          <cell r="D7493" t="str">
            <v>Lincolnshire</v>
          </cell>
          <cell r="E7493">
            <v>3350</v>
          </cell>
          <cell r="F7493" t="str">
            <v>Blyton Cum Laughton Church of England School</v>
          </cell>
          <cell r="G7493" t="str">
            <v>Maintained</v>
          </cell>
          <cell r="H7493" t="str">
            <v>Voluntary aided school</v>
          </cell>
          <cell r="I7493">
            <v>12449</v>
          </cell>
          <cell r="J7493">
            <v>14671.8</v>
          </cell>
        </row>
        <row r="7494">
          <cell r="B7494">
            <v>9253359</v>
          </cell>
          <cell r="C7494">
            <v>925</v>
          </cell>
          <cell r="D7494" t="str">
            <v>Lincolnshire</v>
          </cell>
          <cell r="E7494">
            <v>3359</v>
          </cell>
          <cell r="F7494" t="str">
            <v>The Kirkby-on-Bain Church of England Primary School</v>
          </cell>
          <cell r="G7494" t="str">
            <v>Maintained</v>
          </cell>
          <cell r="H7494" t="str">
            <v>Voluntary aided school</v>
          </cell>
          <cell r="I7494">
            <v>7911</v>
          </cell>
          <cell r="J7494">
            <v>12448.8</v>
          </cell>
        </row>
        <row r="7495">
          <cell r="B7495">
            <v>9253361</v>
          </cell>
          <cell r="C7495">
            <v>925</v>
          </cell>
          <cell r="D7495" t="str">
            <v>Lincolnshire</v>
          </cell>
          <cell r="E7495">
            <v>3361</v>
          </cell>
          <cell r="F7495" t="str">
            <v>Frances Olive Anderson Church of England (Aided) Primary School</v>
          </cell>
          <cell r="G7495" t="str">
            <v>Maintained</v>
          </cell>
          <cell r="H7495" t="str">
            <v>Voluntary aided school</v>
          </cell>
          <cell r="I7495">
            <v>10245</v>
          </cell>
          <cell r="J7495">
            <v>16450.199999999997</v>
          </cell>
        </row>
        <row r="7496">
          <cell r="B7496">
            <v>9253366</v>
          </cell>
          <cell r="C7496">
            <v>925</v>
          </cell>
          <cell r="D7496" t="str">
            <v>Lincolnshire</v>
          </cell>
          <cell r="E7496">
            <v>3366</v>
          </cell>
          <cell r="F7496" t="str">
            <v>Partney Church of England Aided Primary School</v>
          </cell>
          <cell r="G7496" t="str">
            <v>Maintained</v>
          </cell>
          <cell r="H7496" t="str">
            <v>Voluntary aided school</v>
          </cell>
          <cell r="I7496">
            <v>4150</v>
          </cell>
          <cell r="J7496">
            <v>6668.9999999999991</v>
          </cell>
        </row>
        <row r="7497">
          <cell r="B7497">
            <v>9253170</v>
          </cell>
          <cell r="C7497">
            <v>925</v>
          </cell>
          <cell r="D7497" t="str">
            <v>Lincolnshire</v>
          </cell>
          <cell r="E7497">
            <v>3170</v>
          </cell>
          <cell r="F7497" t="str">
            <v>The Sibsey Free Primary School</v>
          </cell>
          <cell r="G7497" t="str">
            <v>Maintained</v>
          </cell>
          <cell r="H7497" t="str">
            <v>Voluntary controlled school</v>
          </cell>
          <cell r="I7497">
            <v>14135</v>
          </cell>
          <cell r="J7497">
            <v>21563.1</v>
          </cell>
        </row>
        <row r="7498">
          <cell r="B7498">
            <v>9253171</v>
          </cell>
          <cell r="C7498">
            <v>925</v>
          </cell>
          <cell r="D7498" t="str">
            <v>Lincolnshire</v>
          </cell>
          <cell r="E7498">
            <v>3171</v>
          </cell>
          <cell r="F7498" t="str">
            <v>Stickney Church of England Primary School</v>
          </cell>
          <cell r="G7498" t="str">
            <v>Maintained</v>
          </cell>
          <cell r="H7498" t="str">
            <v>Voluntary controlled school</v>
          </cell>
          <cell r="I7498">
            <v>7651</v>
          </cell>
          <cell r="J7498">
            <v>14227.199999999999</v>
          </cell>
        </row>
        <row r="7499">
          <cell r="B7499">
            <v>9253505</v>
          </cell>
          <cell r="C7499">
            <v>925</v>
          </cell>
          <cell r="D7499" t="str">
            <v>Lincolnshire</v>
          </cell>
          <cell r="E7499">
            <v>3505</v>
          </cell>
          <cell r="F7499" t="str">
            <v>The Lincoln Bishop King Church of England Primary School</v>
          </cell>
          <cell r="G7499" t="str">
            <v>Maintained</v>
          </cell>
          <cell r="H7499" t="str">
            <v>Voluntary aided school</v>
          </cell>
          <cell r="I7499">
            <v>31122</v>
          </cell>
          <cell r="J7499">
            <v>46460.7</v>
          </cell>
        </row>
        <row r="7500">
          <cell r="B7500">
            <v>9255207</v>
          </cell>
          <cell r="C7500">
            <v>925</v>
          </cell>
          <cell r="D7500" t="str">
            <v>Lincolnshire</v>
          </cell>
          <cell r="E7500">
            <v>5207</v>
          </cell>
          <cell r="F7500" t="str">
            <v>Cranwell Primary School (Foundation)</v>
          </cell>
          <cell r="G7500" t="str">
            <v>Maintained</v>
          </cell>
          <cell r="H7500" t="str">
            <v>Foundation school</v>
          </cell>
          <cell r="I7500">
            <v>28918</v>
          </cell>
          <cell r="J7500">
            <v>52685.1</v>
          </cell>
        </row>
        <row r="7501">
          <cell r="B7501">
            <v>9255215</v>
          </cell>
          <cell r="C7501">
            <v>925</v>
          </cell>
          <cell r="D7501" t="str">
            <v>Lincolnshire</v>
          </cell>
          <cell r="E7501">
            <v>5215</v>
          </cell>
          <cell r="F7501" t="str">
            <v>The Old Leake Primary and Nursery School</v>
          </cell>
          <cell r="G7501" t="str">
            <v>Maintained</v>
          </cell>
          <cell r="H7501" t="str">
            <v>Foundation school</v>
          </cell>
          <cell r="I7501">
            <v>11542</v>
          </cell>
          <cell r="J7501">
            <v>18006.3</v>
          </cell>
        </row>
        <row r="7502">
          <cell r="B7502">
            <v>9255216</v>
          </cell>
          <cell r="C7502">
            <v>925</v>
          </cell>
          <cell r="D7502" t="str">
            <v>Lincolnshire</v>
          </cell>
          <cell r="E7502">
            <v>5216</v>
          </cell>
          <cell r="F7502" t="str">
            <v>The Butterwick Pinchbeck's Endowed CofE Primary School</v>
          </cell>
          <cell r="G7502" t="str">
            <v>Maintained</v>
          </cell>
          <cell r="H7502" t="str">
            <v>Voluntary aided school</v>
          </cell>
          <cell r="I7502">
            <v>17896</v>
          </cell>
          <cell r="J7502">
            <v>26231.399999999998</v>
          </cell>
        </row>
        <row r="7503">
          <cell r="B7503">
            <v>9255217</v>
          </cell>
          <cell r="C7503">
            <v>925</v>
          </cell>
          <cell r="D7503" t="str">
            <v>Lincolnshire</v>
          </cell>
          <cell r="E7503">
            <v>5217</v>
          </cell>
          <cell r="F7503" t="str">
            <v>Grimoldby Primary School</v>
          </cell>
          <cell r="G7503" t="str">
            <v>Maintained</v>
          </cell>
          <cell r="H7503" t="str">
            <v>Foundation school</v>
          </cell>
          <cell r="I7503">
            <v>12060</v>
          </cell>
          <cell r="J7503">
            <v>20673.899999999998</v>
          </cell>
        </row>
        <row r="7504">
          <cell r="B7504">
            <v>9255218</v>
          </cell>
          <cell r="C7504">
            <v>925</v>
          </cell>
          <cell r="D7504" t="str">
            <v>Lincolnshire</v>
          </cell>
          <cell r="E7504">
            <v>5218</v>
          </cell>
          <cell r="F7504" t="str">
            <v>Wrangle Primary School</v>
          </cell>
          <cell r="G7504" t="str">
            <v>Maintained</v>
          </cell>
          <cell r="H7504" t="str">
            <v>Foundation school</v>
          </cell>
          <cell r="I7504">
            <v>3891</v>
          </cell>
          <cell r="J7504">
            <v>6224.4</v>
          </cell>
        </row>
        <row r="7505">
          <cell r="B7505">
            <v>9255219</v>
          </cell>
          <cell r="C7505">
            <v>925</v>
          </cell>
          <cell r="D7505" t="str">
            <v>Lincolnshire</v>
          </cell>
          <cell r="E7505">
            <v>5219</v>
          </cell>
          <cell r="F7505" t="str">
            <v>The Lancaster School</v>
          </cell>
          <cell r="G7505" t="str">
            <v>Maintained</v>
          </cell>
          <cell r="H7505" t="str">
            <v>Foundation school</v>
          </cell>
          <cell r="I7505">
            <v>15172</v>
          </cell>
          <cell r="J7505">
            <v>22674.6</v>
          </cell>
        </row>
        <row r="7506">
          <cell r="B7506">
            <v>9255222</v>
          </cell>
          <cell r="C7506">
            <v>925</v>
          </cell>
          <cell r="D7506" t="str">
            <v>Lincolnshire</v>
          </cell>
          <cell r="E7506">
            <v>5222</v>
          </cell>
          <cell r="F7506" t="str">
            <v>Barkston and Syston CofE Primary School</v>
          </cell>
          <cell r="G7506" t="str">
            <v>Maintained</v>
          </cell>
          <cell r="H7506" t="str">
            <v>Voluntary aided school</v>
          </cell>
          <cell r="I7506">
            <v>8818</v>
          </cell>
          <cell r="J7506">
            <v>13560.3</v>
          </cell>
        </row>
        <row r="7507">
          <cell r="B7507">
            <v>9255225</v>
          </cell>
          <cell r="C7507">
            <v>925</v>
          </cell>
          <cell r="D7507" t="str">
            <v>Lincolnshire</v>
          </cell>
          <cell r="E7507">
            <v>5225</v>
          </cell>
          <cell r="F7507" t="str">
            <v>North Somercotes CofE Primary School</v>
          </cell>
          <cell r="G7507" t="str">
            <v>Maintained</v>
          </cell>
          <cell r="H7507" t="str">
            <v>Foundation school</v>
          </cell>
          <cell r="I7507">
            <v>10893</v>
          </cell>
          <cell r="J7507">
            <v>16672.5</v>
          </cell>
        </row>
        <row r="7508">
          <cell r="B7508">
            <v>9255228</v>
          </cell>
          <cell r="C7508">
            <v>925</v>
          </cell>
          <cell r="D7508" t="str">
            <v>Lincolnshire</v>
          </cell>
          <cell r="E7508">
            <v>5228</v>
          </cell>
          <cell r="F7508" t="str">
            <v>William Hildyard Church of England Primary and Nursery School</v>
          </cell>
          <cell r="G7508" t="str">
            <v>Maintained</v>
          </cell>
          <cell r="H7508" t="str">
            <v>Voluntary aided school</v>
          </cell>
          <cell r="I7508">
            <v>11282</v>
          </cell>
          <cell r="J7508">
            <v>18895.5</v>
          </cell>
        </row>
        <row r="7509">
          <cell r="B7509">
            <v>9257015</v>
          </cell>
          <cell r="C7509">
            <v>925</v>
          </cell>
          <cell r="D7509" t="str">
            <v>Lincolnshire</v>
          </cell>
          <cell r="E7509">
            <v>7015</v>
          </cell>
          <cell r="F7509" t="str">
            <v>The Lincoln St Christopher's School</v>
          </cell>
          <cell r="G7509" t="str">
            <v>Maintained</v>
          </cell>
          <cell r="H7509" t="str">
            <v>Community special school</v>
          </cell>
          <cell r="I7509">
            <v>4669</v>
          </cell>
          <cell r="J7509">
            <v>7335.9</v>
          </cell>
        </row>
        <row r="7510">
          <cell r="B7510">
            <v>9257016</v>
          </cell>
          <cell r="C7510">
            <v>925</v>
          </cell>
          <cell r="D7510" t="str">
            <v>Lincolnshire</v>
          </cell>
          <cell r="E7510">
            <v>7016</v>
          </cell>
          <cell r="F7510" t="str">
            <v>The St Francis Special School, Lincoln</v>
          </cell>
          <cell r="G7510" t="str">
            <v>Maintained</v>
          </cell>
          <cell r="H7510" t="str">
            <v>Community special school</v>
          </cell>
          <cell r="I7510">
            <v>1297</v>
          </cell>
          <cell r="J7510">
            <v>4001.3999999999996</v>
          </cell>
        </row>
        <row r="7511">
          <cell r="B7511">
            <v>9262000</v>
          </cell>
          <cell r="C7511">
            <v>926</v>
          </cell>
          <cell r="D7511" t="str">
            <v>Norfolk</v>
          </cell>
          <cell r="E7511">
            <v>2000</v>
          </cell>
          <cell r="F7511" t="str">
            <v>Aldborough Primary School</v>
          </cell>
          <cell r="G7511" t="str">
            <v>Maintained</v>
          </cell>
          <cell r="H7511" t="str">
            <v>Foundation school</v>
          </cell>
          <cell r="I7511">
            <v>9467</v>
          </cell>
          <cell r="J7511">
            <v>19117.8</v>
          </cell>
        </row>
        <row r="7512">
          <cell r="B7512">
            <v>9262004</v>
          </cell>
          <cell r="C7512">
            <v>926</v>
          </cell>
          <cell r="D7512" t="str">
            <v>Norfolk</v>
          </cell>
          <cell r="E7512">
            <v>2004</v>
          </cell>
          <cell r="F7512" t="str">
            <v>Rosecroft Primary School</v>
          </cell>
          <cell r="G7512" t="str">
            <v>Maintained</v>
          </cell>
          <cell r="H7512" t="str">
            <v>Community school</v>
          </cell>
          <cell r="I7512">
            <v>38773</v>
          </cell>
          <cell r="J7512">
            <v>66023.099999999991</v>
          </cell>
        </row>
        <row r="7513">
          <cell r="B7513">
            <v>9262007</v>
          </cell>
          <cell r="C7513">
            <v>926</v>
          </cell>
          <cell r="D7513" t="str">
            <v>Norfolk</v>
          </cell>
          <cell r="E7513">
            <v>2007</v>
          </cell>
          <cell r="F7513" t="str">
            <v>Bacton Primary School</v>
          </cell>
          <cell r="G7513" t="str">
            <v>Maintained</v>
          </cell>
          <cell r="H7513" t="str">
            <v>Community school</v>
          </cell>
          <cell r="I7513">
            <v>3242</v>
          </cell>
          <cell r="J7513">
            <v>6224.4</v>
          </cell>
        </row>
        <row r="7514">
          <cell r="B7514">
            <v>9262010</v>
          </cell>
          <cell r="C7514">
            <v>926</v>
          </cell>
          <cell r="D7514" t="str">
            <v>Norfolk</v>
          </cell>
          <cell r="E7514">
            <v>2010</v>
          </cell>
          <cell r="F7514" t="str">
            <v>Barford Primary School</v>
          </cell>
          <cell r="G7514" t="str">
            <v>Maintained</v>
          </cell>
          <cell r="H7514" t="str">
            <v>Community school</v>
          </cell>
          <cell r="I7514">
            <v>7003</v>
          </cell>
          <cell r="J7514">
            <v>9336.5999999999985</v>
          </cell>
        </row>
        <row r="7515">
          <cell r="B7515">
            <v>9262012</v>
          </cell>
          <cell r="C7515">
            <v>926</v>
          </cell>
          <cell r="D7515" t="str">
            <v>Norfolk</v>
          </cell>
          <cell r="E7515">
            <v>2012</v>
          </cell>
          <cell r="F7515" t="str">
            <v>The Bawburgh School</v>
          </cell>
          <cell r="G7515" t="str">
            <v>Maintained</v>
          </cell>
          <cell r="H7515" t="str">
            <v>Community school</v>
          </cell>
          <cell r="I7515">
            <v>11023</v>
          </cell>
          <cell r="J7515">
            <v>14227.199999999999</v>
          </cell>
        </row>
        <row r="7516">
          <cell r="B7516">
            <v>9262017</v>
          </cell>
          <cell r="C7516">
            <v>926</v>
          </cell>
          <cell r="D7516" t="str">
            <v>Norfolk</v>
          </cell>
          <cell r="E7516">
            <v>2017</v>
          </cell>
          <cell r="F7516" t="str">
            <v>Blofield Primary School</v>
          </cell>
          <cell r="G7516" t="str">
            <v>Maintained</v>
          </cell>
          <cell r="H7516" t="str">
            <v>Community school</v>
          </cell>
          <cell r="I7516">
            <v>20100</v>
          </cell>
          <cell r="J7516">
            <v>34678.799999999996</v>
          </cell>
        </row>
        <row r="7517">
          <cell r="B7517">
            <v>9262021</v>
          </cell>
          <cell r="C7517">
            <v>926</v>
          </cell>
          <cell r="D7517" t="str">
            <v>Norfolk</v>
          </cell>
          <cell r="E7517">
            <v>2021</v>
          </cell>
          <cell r="F7517" t="str">
            <v>Bressingham Primary School</v>
          </cell>
          <cell r="G7517" t="str">
            <v>Maintained</v>
          </cell>
          <cell r="H7517" t="str">
            <v>Foundation school</v>
          </cell>
          <cell r="I7517">
            <v>14783</v>
          </cell>
          <cell r="J7517">
            <v>22896.899999999998</v>
          </cell>
        </row>
        <row r="7518">
          <cell r="B7518">
            <v>9262032</v>
          </cell>
          <cell r="C7518">
            <v>926</v>
          </cell>
          <cell r="D7518" t="str">
            <v>Norfolk</v>
          </cell>
          <cell r="E7518">
            <v>2032</v>
          </cell>
          <cell r="F7518" t="str">
            <v>Buxton Primary School</v>
          </cell>
          <cell r="G7518" t="str">
            <v>Maintained</v>
          </cell>
          <cell r="H7518" t="str">
            <v>Foundation school</v>
          </cell>
          <cell r="I7518">
            <v>18544</v>
          </cell>
          <cell r="J7518">
            <v>30899.699999999997</v>
          </cell>
        </row>
        <row r="7519">
          <cell r="B7519">
            <v>9262034</v>
          </cell>
          <cell r="C7519">
            <v>926</v>
          </cell>
          <cell r="D7519" t="str">
            <v>Norfolk</v>
          </cell>
          <cell r="E7519">
            <v>2034</v>
          </cell>
          <cell r="F7519" t="str">
            <v>Caister Infant, Nursery School and Children's Centre</v>
          </cell>
          <cell r="G7519" t="str">
            <v>Maintained</v>
          </cell>
          <cell r="H7519" t="str">
            <v>Community school</v>
          </cell>
          <cell r="I7519">
            <v>33716</v>
          </cell>
          <cell r="J7519">
            <v>55797.299999999996</v>
          </cell>
        </row>
        <row r="7520">
          <cell r="B7520">
            <v>9262035</v>
          </cell>
          <cell r="C7520">
            <v>926</v>
          </cell>
          <cell r="D7520" t="str">
            <v>Norfolk</v>
          </cell>
          <cell r="E7520">
            <v>2035</v>
          </cell>
          <cell r="F7520" t="str">
            <v>Cantley Primary School</v>
          </cell>
          <cell r="G7520" t="str">
            <v>Maintained</v>
          </cell>
          <cell r="H7520" t="str">
            <v>Community school</v>
          </cell>
          <cell r="I7520">
            <v>6225</v>
          </cell>
          <cell r="J7520">
            <v>8892</v>
          </cell>
        </row>
        <row r="7521">
          <cell r="B7521">
            <v>9262038</v>
          </cell>
          <cell r="C7521">
            <v>926</v>
          </cell>
          <cell r="D7521" t="str">
            <v>Norfolk</v>
          </cell>
          <cell r="E7521">
            <v>2038</v>
          </cell>
          <cell r="F7521" t="str">
            <v>Colby Primary School</v>
          </cell>
          <cell r="G7521" t="str">
            <v>Maintained</v>
          </cell>
          <cell r="H7521" t="str">
            <v>Community school</v>
          </cell>
          <cell r="I7521">
            <v>13357</v>
          </cell>
          <cell r="J7521">
            <v>20673.899999999998</v>
          </cell>
        </row>
        <row r="7522">
          <cell r="B7522">
            <v>9262064</v>
          </cell>
          <cell r="C7522">
            <v>926</v>
          </cell>
          <cell r="D7522" t="str">
            <v>Norfolk</v>
          </cell>
          <cell r="E7522">
            <v>2064</v>
          </cell>
          <cell r="F7522" t="str">
            <v>Freethorpe Community Primary and Nursery School</v>
          </cell>
          <cell r="G7522" t="str">
            <v>Maintained</v>
          </cell>
          <cell r="H7522" t="str">
            <v>Community school</v>
          </cell>
          <cell r="I7522">
            <v>10115</v>
          </cell>
          <cell r="J7522">
            <v>13115.699999999999</v>
          </cell>
        </row>
        <row r="7523">
          <cell r="B7523">
            <v>9262065</v>
          </cell>
          <cell r="C7523">
            <v>926</v>
          </cell>
          <cell r="D7523" t="str">
            <v>Norfolk</v>
          </cell>
          <cell r="E7523">
            <v>2065</v>
          </cell>
          <cell r="F7523" t="str">
            <v>Frettenham Primary School</v>
          </cell>
          <cell r="G7523" t="str">
            <v>Maintained</v>
          </cell>
          <cell r="H7523" t="str">
            <v>Community school</v>
          </cell>
          <cell r="I7523">
            <v>7003</v>
          </cell>
          <cell r="J7523">
            <v>12004.199999999999</v>
          </cell>
        </row>
        <row r="7524">
          <cell r="B7524">
            <v>9262069</v>
          </cell>
          <cell r="C7524">
            <v>926</v>
          </cell>
          <cell r="D7524" t="str">
            <v>Norfolk</v>
          </cell>
          <cell r="E7524">
            <v>2069</v>
          </cell>
          <cell r="F7524" t="str">
            <v>Great Dunham Primary School</v>
          </cell>
          <cell r="G7524" t="str">
            <v>Maintained</v>
          </cell>
          <cell r="H7524" t="str">
            <v>Community school</v>
          </cell>
          <cell r="I7524">
            <v>4020</v>
          </cell>
          <cell r="J7524">
            <v>10670.4</v>
          </cell>
        </row>
        <row r="7525">
          <cell r="B7525">
            <v>9262070</v>
          </cell>
          <cell r="C7525">
            <v>926</v>
          </cell>
          <cell r="D7525" t="str">
            <v>Norfolk</v>
          </cell>
          <cell r="E7525">
            <v>2070</v>
          </cell>
          <cell r="F7525" t="str">
            <v>Great Ellingham Primary School</v>
          </cell>
          <cell r="G7525" t="str">
            <v>Maintained</v>
          </cell>
          <cell r="H7525" t="str">
            <v>Community school</v>
          </cell>
          <cell r="I7525">
            <v>15043</v>
          </cell>
          <cell r="J7525">
            <v>30677.399999999998</v>
          </cell>
        </row>
        <row r="7526">
          <cell r="B7526">
            <v>9262078</v>
          </cell>
          <cell r="C7526">
            <v>926</v>
          </cell>
          <cell r="D7526" t="str">
            <v>Norfolk</v>
          </cell>
          <cell r="E7526">
            <v>2078</v>
          </cell>
          <cell r="F7526" t="str">
            <v>Hempnall Primary School</v>
          </cell>
          <cell r="G7526" t="str">
            <v>Maintained</v>
          </cell>
          <cell r="H7526" t="str">
            <v>Community school</v>
          </cell>
          <cell r="I7526">
            <v>13616</v>
          </cell>
          <cell r="J7526">
            <v>24230.699999999997</v>
          </cell>
        </row>
        <row r="7527">
          <cell r="B7527">
            <v>9262079</v>
          </cell>
          <cell r="C7527">
            <v>926</v>
          </cell>
          <cell r="D7527" t="str">
            <v>Norfolk</v>
          </cell>
          <cell r="E7527">
            <v>2079</v>
          </cell>
          <cell r="F7527" t="str">
            <v>Hemsby Primary School</v>
          </cell>
          <cell r="G7527" t="str">
            <v>Maintained</v>
          </cell>
          <cell r="H7527" t="str">
            <v>Community school</v>
          </cell>
          <cell r="I7527">
            <v>7911</v>
          </cell>
          <cell r="J7527">
            <v>12004.199999999999</v>
          </cell>
        </row>
        <row r="7528">
          <cell r="B7528">
            <v>9262081</v>
          </cell>
          <cell r="C7528">
            <v>926</v>
          </cell>
          <cell r="D7528" t="str">
            <v>Norfolk</v>
          </cell>
          <cell r="E7528">
            <v>2081</v>
          </cell>
          <cell r="F7528" t="str">
            <v>Hevingham Primary School</v>
          </cell>
          <cell r="G7528" t="str">
            <v>Maintained</v>
          </cell>
          <cell r="H7528" t="str">
            <v>Foundation school</v>
          </cell>
          <cell r="I7528">
            <v>6484</v>
          </cell>
          <cell r="J7528">
            <v>10003.5</v>
          </cell>
        </row>
        <row r="7529">
          <cell r="B7529">
            <v>9262083</v>
          </cell>
          <cell r="C7529">
            <v>926</v>
          </cell>
          <cell r="D7529" t="str">
            <v>Norfolk</v>
          </cell>
          <cell r="E7529">
            <v>2083</v>
          </cell>
          <cell r="F7529" t="str">
            <v>Hingham Primary School</v>
          </cell>
          <cell r="G7529" t="str">
            <v>Maintained</v>
          </cell>
          <cell r="H7529" t="str">
            <v>Community school</v>
          </cell>
          <cell r="I7529">
            <v>16469</v>
          </cell>
          <cell r="J7529">
            <v>22452.3</v>
          </cell>
        </row>
        <row r="7530">
          <cell r="B7530">
            <v>9262087</v>
          </cell>
          <cell r="C7530">
            <v>926</v>
          </cell>
          <cell r="D7530" t="str">
            <v>Norfolk</v>
          </cell>
          <cell r="E7530">
            <v>2087</v>
          </cell>
          <cell r="F7530" t="str">
            <v>Holt Community Primary School</v>
          </cell>
          <cell r="G7530" t="str">
            <v>Maintained</v>
          </cell>
          <cell r="H7530" t="str">
            <v>Community school</v>
          </cell>
          <cell r="I7530">
            <v>14394</v>
          </cell>
          <cell r="J7530">
            <v>27787.499999999996</v>
          </cell>
        </row>
        <row r="7531">
          <cell r="B7531">
            <v>9262089</v>
          </cell>
          <cell r="C7531">
            <v>926</v>
          </cell>
          <cell r="D7531" t="str">
            <v>Norfolk</v>
          </cell>
          <cell r="E7531">
            <v>2089</v>
          </cell>
          <cell r="F7531" t="str">
            <v>Horning Community Primary School</v>
          </cell>
          <cell r="G7531" t="str">
            <v>Maintained</v>
          </cell>
          <cell r="H7531" t="str">
            <v>Community school</v>
          </cell>
          <cell r="I7531">
            <v>2594</v>
          </cell>
          <cell r="J7531">
            <v>4890.5999999999995</v>
          </cell>
        </row>
        <row r="7532">
          <cell r="B7532">
            <v>9262096</v>
          </cell>
          <cell r="C7532">
            <v>926</v>
          </cell>
          <cell r="D7532" t="str">
            <v>Norfolk</v>
          </cell>
          <cell r="E7532">
            <v>2096</v>
          </cell>
          <cell r="F7532" t="str">
            <v>Langham Village School</v>
          </cell>
          <cell r="G7532" t="str">
            <v>Maintained</v>
          </cell>
          <cell r="H7532" t="str">
            <v>Community school</v>
          </cell>
          <cell r="I7532">
            <v>6355</v>
          </cell>
          <cell r="J7532">
            <v>11781.9</v>
          </cell>
        </row>
        <row r="7533">
          <cell r="B7533">
            <v>9262101</v>
          </cell>
          <cell r="C7533">
            <v>926</v>
          </cell>
          <cell r="D7533" t="str">
            <v>Norfolk</v>
          </cell>
          <cell r="E7533">
            <v>2101</v>
          </cell>
          <cell r="F7533" t="str">
            <v>Little Melton Primary School</v>
          </cell>
          <cell r="G7533" t="str">
            <v>Maintained</v>
          </cell>
          <cell r="H7533" t="str">
            <v>Community school</v>
          </cell>
          <cell r="I7533">
            <v>10634</v>
          </cell>
          <cell r="J7533">
            <v>16672.5</v>
          </cell>
        </row>
        <row r="7534">
          <cell r="B7534">
            <v>9262105</v>
          </cell>
          <cell r="C7534">
            <v>926</v>
          </cell>
          <cell r="D7534" t="str">
            <v>Norfolk</v>
          </cell>
          <cell r="E7534">
            <v>2105</v>
          </cell>
          <cell r="F7534" t="str">
            <v>Ludham Primary School and Nursery</v>
          </cell>
          <cell r="G7534" t="str">
            <v>Maintained</v>
          </cell>
          <cell r="H7534" t="str">
            <v>Community school</v>
          </cell>
          <cell r="I7534">
            <v>7781</v>
          </cell>
          <cell r="J7534">
            <v>11337.3</v>
          </cell>
        </row>
        <row r="7535">
          <cell r="B7535">
            <v>9262107</v>
          </cell>
          <cell r="C7535">
            <v>926</v>
          </cell>
          <cell r="D7535" t="str">
            <v>Norfolk</v>
          </cell>
          <cell r="E7535">
            <v>2107</v>
          </cell>
          <cell r="F7535" t="str">
            <v>Marsham Primary School</v>
          </cell>
          <cell r="G7535" t="str">
            <v>Maintained</v>
          </cell>
          <cell r="H7535" t="str">
            <v>Foundation school</v>
          </cell>
          <cell r="I7535">
            <v>1168</v>
          </cell>
          <cell r="J7535">
            <v>1111.5</v>
          </cell>
        </row>
        <row r="7536">
          <cell r="B7536">
            <v>9262115</v>
          </cell>
          <cell r="C7536">
            <v>926</v>
          </cell>
          <cell r="D7536" t="str">
            <v>Norfolk</v>
          </cell>
          <cell r="E7536">
            <v>2115</v>
          </cell>
          <cell r="F7536" t="str">
            <v>Mundesley Infant School</v>
          </cell>
          <cell r="G7536" t="str">
            <v>Maintained</v>
          </cell>
          <cell r="H7536" t="str">
            <v>Community school</v>
          </cell>
          <cell r="I7536">
            <v>15691</v>
          </cell>
          <cell r="J7536">
            <v>21340.799999999999</v>
          </cell>
        </row>
        <row r="7537">
          <cell r="B7537">
            <v>9262119</v>
          </cell>
          <cell r="C7537">
            <v>926</v>
          </cell>
          <cell r="D7537" t="str">
            <v>Norfolk</v>
          </cell>
          <cell r="E7537">
            <v>2119</v>
          </cell>
          <cell r="F7537" t="str">
            <v>Northrepps Primary School</v>
          </cell>
          <cell r="G7537" t="str">
            <v>Maintained</v>
          </cell>
          <cell r="H7537" t="str">
            <v>Community school</v>
          </cell>
          <cell r="I7537">
            <v>3631</v>
          </cell>
          <cell r="J7537">
            <v>6002.0999999999995</v>
          </cell>
        </row>
        <row r="7538">
          <cell r="B7538">
            <v>9262121</v>
          </cell>
          <cell r="C7538">
            <v>926</v>
          </cell>
          <cell r="D7538" t="str">
            <v>Norfolk</v>
          </cell>
          <cell r="E7538">
            <v>2121</v>
          </cell>
          <cell r="F7538" t="str">
            <v>Millfield Primary School</v>
          </cell>
          <cell r="G7538" t="str">
            <v>Maintained</v>
          </cell>
          <cell r="H7538" t="str">
            <v>Community school</v>
          </cell>
          <cell r="I7538">
            <v>16599</v>
          </cell>
          <cell r="J7538">
            <v>26675.999999999996</v>
          </cell>
        </row>
        <row r="7539">
          <cell r="B7539">
            <v>9262124</v>
          </cell>
          <cell r="C7539">
            <v>926</v>
          </cell>
          <cell r="D7539" t="str">
            <v>Norfolk</v>
          </cell>
          <cell r="E7539">
            <v>2124</v>
          </cell>
          <cell r="F7539" t="str">
            <v>Ormesby Village Infant School</v>
          </cell>
          <cell r="G7539" t="str">
            <v>Maintained</v>
          </cell>
          <cell r="H7539" t="str">
            <v>Community school</v>
          </cell>
          <cell r="I7539">
            <v>16729</v>
          </cell>
          <cell r="J7539">
            <v>28676.699999999997</v>
          </cell>
        </row>
        <row r="7540">
          <cell r="B7540">
            <v>9262127</v>
          </cell>
          <cell r="C7540">
            <v>926</v>
          </cell>
          <cell r="D7540" t="str">
            <v>Norfolk</v>
          </cell>
          <cell r="E7540">
            <v>2127</v>
          </cell>
          <cell r="F7540" t="str">
            <v>Poringland Primary School</v>
          </cell>
          <cell r="G7540" t="str">
            <v>Maintained</v>
          </cell>
          <cell r="H7540" t="str">
            <v>Community school</v>
          </cell>
          <cell r="I7540">
            <v>32679</v>
          </cell>
          <cell r="J7540">
            <v>54463.499999999993</v>
          </cell>
        </row>
        <row r="7541">
          <cell r="B7541">
            <v>9262130</v>
          </cell>
          <cell r="C7541">
            <v>926</v>
          </cell>
          <cell r="D7541" t="str">
            <v>Norfolk</v>
          </cell>
          <cell r="E7541">
            <v>2130</v>
          </cell>
          <cell r="F7541" t="str">
            <v>Rackheath Primary School</v>
          </cell>
          <cell r="G7541" t="str">
            <v>Maintained</v>
          </cell>
          <cell r="H7541" t="str">
            <v>Community school</v>
          </cell>
          <cell r="I7541">
            <v>17377</v>
          </cell>
          <cell r="J7541">
            <v>30232.799999999999</v>
          </cell>
        </row>
        <row r="7542">
          <cell r="B7542">
            <v>9262131</v>
          </cell>
          <cell r="C7542">
            <v>926</v>
          </cell>
          <cell r="D7542" t="str">
            <v>Norfolk</v>
          </cell>
          <cell r="E7542">
            <v>2131</v>
          </cell>
          <cell r="F7542" t="str">
            <v>Reedham Primary School</v>
          </cell>
          <cell r="G7542" t="str">
            <v>Maintained</v>
          </cell>
          <cell r="H7542" t="str">
            <v>Community school</v>
          </cell>
          <cell r="I7542">
            <v>3631</v>
          </cell>
          <cell r="J7542">
            <v>6446.7</v>
          </cell>
        </row>
        <row r="7543">
          <cell r="B7543">
            <v>9262135</v>
          </cell>
          <cell r="C7543">
            <v>926</v>
          </cell>
          <cell r="D7543" t="str">
            <v>Norfolk</v>
          </cell>
          <cell r="E7543">
            <v>2135</v>
          </cell>
          <cell r="F7543" t="str">
            <v>Rocklands Community Primary School</v>
          </cell>
          <cell r="G7543" t="str">
            <v>Maintained</v>
          </cell>
          <cell r="H7543" t="str">
            <v>Community school</v>
          </cell>
          <cell r="I7543">
            <v>6484</v>
          </cell>
          <cell r="J7543">
            <v>12226.499999999998</v>
          </cell>
        </row>
        <row r="7544">
          <cell r="B7544">
            <v>9262138</v>
          </cell>
          <cell r="C7544">
            <v>926</v>
          </cell>
          <cell r="D7544" t="str">
            <v>Norfolk</v>
          </cell>
          <cell r="E7544">
            <v>2138</v>
          </cell>
          <cell r="F7544" t="str">
            <v>Roydon Primary School</v>
          </cell>
          <cell r="G7544" t="str">
            <v>Maintained</v>
          </cell>
          <cell r="H7544" t="str">
            <v>Community school</v>
          </cell>
          <cell r="I7544">
            <v>23083</v>
          </cell>
          <cell r="J7544">
            <v>37346.399999999994</v>
          </cell>
        </row>
        <row r="7545">
          <cell r="B7545">
            <v>9262142</v>
          </cell>
          <cell r="C7545">
            <v>926</v>
          </cell>
          <cell r="D7545" t="str">
            <v>Norfolk</v>
          </cell>
          <cell r="E7545">
            <v>2142</v>
          </cell>
          <cell r="F7545" t="str">
            <v>Sheringham Community Primary School</v>
          </cell>
          <cell r="G7545" t="str">
            <v>Maintained</v>
          </cell>
          <cell r="H7545" t="str">
            <v>Community school</v>
          </cell>
          <cell r="I7545">
            <v>36958</v>
          </cell>
          <cell r="J7545">
            <v>60910.2</v>
          </cell>
        </row>
        <row r="7546">
          <cell r="B7546">
            <v>9262147</v>
          </cell>
          <cell r="C7546">
            <v>926</v>
          </cell>
          <cell r="D7546" t="str">
            <v>Norfolk</v>
          </cell>
          <cell r="E7546">
            <v>2147</v>
          </cell>
          <cell r="F7546" t="str">
            <v>Sprowston Infant School</v>
          </cell>
          <cell r="G7546" t="str">
            <v>Maintained</v>
          </cell>
          <cell r="H7546" t="str">
            <v>Community school</v>
          </cell>
          <cell r="I7546">
            <v>32290</v>
          </cell>
          <cell r="J7546">
            <v>45793.799999999996</v>
          </cell>
        </row>
        <row r="7547">
          <cell r="B7547">
            <v>9262153</v>
          </cell>
          <cell r="C7547">
            <v>926</v>
          </cell>
          <cell r="D7547" t="str">
            <v>Norfolk</v>
          </cell>
          <cell r="E7547">
            <v>2153</v>
          </cell>
          <cell r="F7547" t="str">
            <v>Swanton Abbott Community Primary School</v>
          </cell>
          <cell r="G7547" t="str">
            <v>Maintained</v>
          </cell>
          <cell r="H7547" t="str">
            <v>Community school</v>
          </cell>
          <cell r="I7547">
            <v>6225</v>
          </cell>
          <cell r="J7547">
            <v>11115</v>
          </cell>
        </row>
        <row r="7548">
          <cell r="B7548">
            <v>9262161</v>
          </cell>
          <cell r="C7548">
            <v>926</v>
          </cell>
          <cell r="D7548" t="str">
            <v>Norfolk</v>
          </cell>
          <cell r="E7548">
            <v>2161</v>
          </cell>
          <cell r="F7548" t="str">
            <v>St William's Primary School</v>
          </cell>
          <cell r="G7548" t="str">
            <v>Maintained</v>
          </cell>
          <cell r="H7548" t="str">
            <v>Community school</v>
          </cell>
          <cell r="I7548">
            <v>39940</v>
          </cell>
          <cell r="J7548">
            <v>69135.299999999988</v>
          </cell>
        </row>
        <row r="7549">
          <cell r="B7549">
            <v>9262167</v>
          </cell>
          <cell r="C7549">
            <v>926</v>
          </cell>
          <cell r="D7549" t="str">
            <v>Norfolk</v>
          </cell>
          <cell r="E7549">
            <v>2167</v>
          </cell>
          <cell r="F7549" t="str">
            <v>Trowse Primary School</v>
          </cell>
          <cell r="G7549" t="str">
            <v>Maintained</v>
          </cell>
          <cell r="H7549" t="str">
            <v>Community school</v>
          </cell>
          <cell r="I7549">
            <v>12709</v>
          </cell>
          <cell r="J7549">
            <v>28454.399999999998</v>
          </cell>
        </row>
        <row r="7550">
          <cell r="B7550">
            <v>9262168</v>
          </cell>
          <cell r="C7550">
            <v>926</v>
          </cell>
          <cell r="D7550" t="str">
            <v>Norfolk</v>
          </cell>
          <cell r="E7550">
            <v>2168</v>
          </cell>
          <cell r="F7550" t="str">
            <v>Tunstead Primary School</v>
          </cell>
          <cell r="G7550" t="str">
            <v>Maintained</v>
          </cell>
          <cell r="H7550" t="str">
            <v>Community school</v>
          </cell>
          <cell r="I7550">
            <v>7522</v>
          </cell>
          <cell r="J7550">
            <v>11781.9</v>
          </cell>
        </row>
        <row r="7551">
          <cell r="B7551">
            <v>9262180</v>
          </cell>
          <cell r="C7551">
            <v>926</v>
          </cell>
          <cell r="D7551" t="str">
            <v>Norfolk</v>
          </cell>
          <cell r="E7551">
            <v>2180</v>
          </cell>
          <cell r="F7551" t="str">
            <v>Woodton Primary School</v>
          </cell>
          <cell r="G7551" t="str">
            <v>Maintained</v>
          </cell>
          <cell r="H7551" t="str">
            <v>Community school</v>
          </cell>
          <cell r="I7551">
            <v>5317</v>
          </cell>
          <cell r="J7551">
            <v>8892</v>
          </cell>
        </row>
        <row r="7552">
          <cell r="B7552">
            <v>9262184</v>
          </cell>
          <cell r="C7552">
            <v>926</v>
          </cell>
          <cell r="D7552" t="str">
            <v>Norfolk</v>
          </cell>
          <cell r="E7552">
            <v>2184</v>
          </cell>
          <cell r="F7552" t="str">
            <v>Browick Road Primary and Nursery School</v>
          </cell>
          <cell r="G7552" t="str">
            <v>Maintained</v>
          </cell>
          <cell r="H7552" t="str">
            <v>Community school</v>
          </cell>
          <cell r="I7552">
            <v>16210</v>
          </cell>
          <cell r="J7552">
            <v>23341.5</v>
          </cell>
        </row>
        <row r="7553">
          <cell r="B7553">
            <v>9262220</v>
          </cell>
          <cell r="C7553">
            <v>926</v>
          </cell>
          <cell r="D7553" t="str">
            <v>Norfolk</v>
          </cell>
          <cell r="E7553">
            <v>2220</v>
          </cell>
          <cell r="F7553" t="str">
            <v>Terrington St John Primary School</v>
          </cell>
          <cell r="G7553" t="str">
            <v>Maintained</v>
          </cell>
          <cell r="H7553" t="str">
            <v>Community school</v>
          </cell>
          <cell r="I7553">
            <v>4539</v>
          </cell>
          <cell r="J7553">
            <v>5335.2</v>
          </cell>
        </row>
        <row r="7554">
          <cell r="B7554">
            <v>9262223</v>
          </cell>
          <cell r="C7554">
            <v>926</v>
          </cell>
          <cell r="D7554" t="str">
            <v>Norfolk</v>
          </cell>
          <cell r="E7554">
            <v>2223</v>
          </cell>
          <cell r="F7554" t="str">
            <v>Tilney St Lawrence Community Primary School</v>
          </cell>
          <cell r="G7554" t="str">
            <v>Maintained</v>
          </cell>
          <cell r="H7554" t="str">
            <v>Community school</v>
          </cell>
          <cell r="I7554">
            <v>5577</v>
          </cell>
          <cell r="J7554">
            <v>9558.9</v>
          </cell>
        </row>
        <row r="7555">
          <cell r="B7555">
            <v>9262228</v>
          </cell>
          <cell r="C7555">
            <v>926</v>
          </cell>
          <cell r="D7555" t="str">
            <v>Norfolk</v>
          </cell>
          <cell r="E7555">
            <v>2228</v>
          </cell>
          <cell r="F7555" t="str">
            <v>Walpole Highway Primary School</v>
          </cell>
          <cell r="G7555" t="str">
            <v>Maintained</v>
          </cell>
          <cell r="H7555" t="str">
            <v>Community school</v>
          </cell>
          <cell r="I7555">
            <v>3502</v>
          </cell>
          <cell r="J7555">
            <v>6446.7</v>
          </cell>
        </row>
        <row r="7556">
          <cell r="B7556">
            <v>9262229</v>
          </cell>
          <cell r="C7556">
            <v>926</v>
          </cell>
          <cell r="D7556" t="str">
            <v>Norfolk</v>
          </cell>
          <cell r="E7556">
            <v>2229</v>
          </cell>
          <cell r="F7556" t="str">
            <v>Watlington Community Primary School</v>
          </cell>
          <cell r="G7556" t="str">
            <v>Maintained</v>
          </cell>
          <cell r="H7556" t="str">
            <v>Community school</v>
          </cell>
          <cell r="I7556">
            <v>16210</v>
          </cell>
          <cell r="J7556">
            <v>20896.199999999997</v>
          </cell>
        </row>
        <row r="7557">
          <cell r="B7557">
            <v>9262233</v>
          </cell>
          <cell r="C7557">
            <v>926</v>
          </cell>
          <cell r="D7557" t="str">
            <v>Norfolk</v>
          </cell>
          <cell r="E7557">
            <v>2233</v>
          </cell>
          <cell r="F7557" t="str">
            <v>West Walton Community Primary School</v>
          </cell>
          <cell r="G7557" t="str">
            <v>Maintained</v>
          </cell>
          <cell r="H7557" t="str">
            <v>Community school</v>
          </cell>
          <cell r="I7557">
            <v>13746</v>
          </cell>
          <cell r="J7557">
            <v>24008.399999999998</v>
          </cell>
        </row>
        <row r="7558">
          <cell r="B7558">
            <v>9262240</v>
          </cell>
          <cell r="C7558">
            <v>926</v>
          </cell>
          <cell r="D7558" t="str">
            <v>Norfolk</v>
          </cell>
          <cell r="E7558">
            <v>2240</v>
          </cell>
          <cell r="F7558" t="str">
            <v>Spixworth Infant School</v>
          </cell>
          <cell r="G7558" t="str">
            <v>Maintained</v>
          </cell>
          <cell r="H7558" t="str">
            <v>Community school</v>
          </cell>
          <cell r="I7558">
            <v>21138</v>
          </cell>
          <cell r="J7558">
            <v>33789.599999999999</v>
          </cell>
        </row>
        <row r="7559">
          <cell r="B7559">
            <v>9262245</v>
          </cell>
          <cell r="C7559">
            <v>926</v>
          </cell>
          <cell r="D7559" t="str">
            <v>Norfolk</v>
          </cell>
          <cell r="E7559">
            <v>2245</v>
          </cell>
          <cell r="F7559" t="str">
            <v>West Winch Primary School</v>
          </cell>
          <cell r="G7559" t="str">
            <v>Maintained</v>
          </cell>
          <cell r="H7559" t="str">
            <v>Community school</v>
          </cell>
          <cell r="I7559">
            <v>19452</v>
          </cell>
          <cell r="J7559">
            <v>31566.6</v>
          </cell>
        </row>
        <row r="7560">
          <cell r="B7560">
            <v>9262249</v>
          </cell>
          <cell r="C7560">
            <v>926</v>
          </cell>
          <cell r="D7560" t="str">
            <v>Norfolk</v>
          </cell>
          <cell r="E7560">
            <v>2249</v>
          </cell>
          <cell r="F7560" t="str">
            <v>South Wootton Infant School</v>
          </cell>
          <cell r="G7560" t="str">
            <v>Maintained</v>
          </cell>
          <cell r="H7560" t="str">
            <v>Community school</v>
          </cell>
          <cell r="I7560">
            <v>42015</v>
          </cell>
          <cell r="J7560">
            <v>70469.099999999991</v>
          </cell>
        </row>
        <row r="7561">
          <cell r="B7561">
            <v>9262251</v>
          </cell>
          <cell r="C7561">
            <v>926</v>
          </cell>
          <cell r="D7561" t="str">
            <v>Norfolk</v>
          </cell>
          <cell r="E7561">
            <v>2251</v>
          </cell>
          <cell r="F7561" t="str">
            <v>Cecil Gowing Infant School</v>
          </cell>
          <cell r="G7561" t="str">
            <v>Maintained</v>
          </cell>
          <cell r="H7561" t="str">
            <v>Community school</v>
          </cell>
          <cell r="I7561">
            <v>39033</v>
          </cell>
          <cell r="J7561">
            <v>64466.999999999993</v>
          </cell>
        </row>
        <row r="7562">
          <cell r="B7562">
            <v>9262252</v>
          </cell>
          <cell r="C7562">
            <v>926</v>
          </cell>
          <cell r="D7562" t="str">
            <v>Norfolk</v>
          </cell>
          <cell r="E7562">
            <v>2252</v>
          </cell>
          <cell r="F7562" t="str">
            <v>Redcastle Family School</v>
          </cell>
          <cell r="G7562" t="str">
            <v>Maintained</v>
          </cell>
          <cell r="H7562" t="str">
            <v>Community school</v>
          </cell>
          <cell r="I7562">
            <v>17247</v>
          </cell>
          <cell r="J7562">
            <v>27565.199999999997</v>
          </cell>
        </row>
        <row r="7563">
          <cell r="B7563">
            <v>9262253</v>
          </cell>
          <cell r="C7563">
            <v>926</v>
          </cell>
          <cell r="D7563" t="str">
            <v>Norfolk</v>
          </cell>
          <cell r="E7563">
            <v>2253</v>
          </cell>
          <cell r="F7563" t="str">
            <v>Fairstead Community Primary and Nursery School</v>
          </cell>
          <cell r="G7563" t="str">
            <v>Maintained</v>
          </cell>
          <cell r="H7563" t="str">
            <v>Community school</v>
          </cell>
          <cell r="I7563">
            <v>27362</v>
          </cell>
          <cell r="J7563">
            <v>42903.899999999994</v>
          </cell>
        </row>
        <row r="7564">
          <cell r="B7564">
            <v>9262259</v>
          </cell>
          <cell r="C7564">
            <v>926</v>
          </cell>
          <cell r="D7564" t="str">
            <v>Norfolk</v>
          </cell>
          <cell r="E7564">
            <v>2259</v>
          </cell>
          <cell r="F7564" t="str">
            <v>Suffield Park Infant and Nursery School, Cromer</v>
          </cell>
          <cell r="G7564" t="str">
            <v>Maintained</v>
          </cell>
          <cell r="H7564" t="str">
            <v>Community school</v>
          </cell>
          <cell r="I7564">
            <v>36958</v>
          </cell>
          <cell r="J7564">
            <v>62021.7</v>
          </cell>
        </row>
        <row r="7565">
          <cell r="B7565">
            <v>9262261</v>
          </cell>
          <cell r="C7565">
            <v>926</v>
          </cell>
          <cell r="D7565" t="str">
            <v>Norfolk</v>
          </cell>
          <cell r="E7565">
            <v>2261</v>
          </cell>
          <cell r="F7565" t="str">
            <v>Brundall Primary School</v>
          </cell>
          <cell r="G7565" t="str">
            <v>Maintained</v>
          </cell>
          <cell r="H7565" t="str">
            <v>Community school</v>
          </cell>
          <cell r="I7565">
            <v>21267</v>
          </cell>
          <cell r="J7565">
            <v>34456.5</v>
          </cell>
        </row>
        <row r="7566">
          <cell r="B7566">
            <v>9262263</v>
          </cell>
          <cell r="C7566">
            <v>926</v>
          </cell>
          <cell r="D7566" t="str">
            <v>Norfolk</v>
          </cell>
          <cell r="E7566">
            <v>2263</v>
          </cell>
          <cell r="F7566" t="str">
            <v>Stoke Holy Cross Primary School</v>
          </cell>
          <cell r="G7566" t="str">
            <v>Maintained</v>
          </cell>
          <cell r="H7566" t="str">
            <v>Community school</v>
          </cell>
          <cell r="I7566">
            <v>17896</v>
          </cell>
          <cell r="J7566">
            <v>26453.699999999997</v>
          </cell>
        </row>
        <row r="7567">
          <cell r="B7567">
            <v>9262274</v>
          </cell>
          <cell r="C7567">
            <v>926</v>
          </cell>
          <cell r="D7567" t="str">
            <v>Norfolk</v>
          </cell>
          <cell r="E7567">
            <v>2274</v>
          </cell>
          <cell r="F7567" t="str">
            <v>Hethersett, Woodside Primary &amp; Nursery School</v>
          </cell>
          <cell r="G7567" t="str">
            <v>Maintained</v>
          </cell>
          <cell r="H7567" t="str">
            <v>Community school</v>
          </cell>
          <cell r="I7567">
            <v>28529</v>
          </cell>
          <cell r="J7567">
            <v>48683.7</v>
          </cell>
        </row>
        <row r="7568">
          <cell r="B7568">
            <v>9262279</v>
          </cell>
          <cell r="C7568">
            <v>926</v>
          </cell>
          <cell r="D7568" t="str">
            <v>Norfolk</v>
          </cell>
          <cell r="E7568">
            <v>2279</v>
          </cell>
          <cell r="F7568" t="str">
            <v>St John's Community Primary School and Nursery</v>
          </cell>
          <cell r="G7568" t="str">
            <v>Maintained</v>
          </cell>
          <cell r="H7568" t="str">
            <v>Community school</v>
          </cell>
          <cell r="I7568">
            <v>14524</v>
          </cell>
          <cell r="J7568">
            <v>21340.799999999999</v>
          </cell>
        </row>
        <row r="7569">
          <cell r="B7569">
            <v>9262281</v>
          </cell>
          <cell r="C7569">
            <v>926</v>
          </cell>
          <cell r="D7569" t="str">
            <v>Norfolk</v>
          </cell>
          <cell r="E7569">
            <v>2281</v>
          </cell>
          <cell r="F7569" t="str">
            <v>Ashleigh Primary School and Nursery, Wymondham</v>
          </cell>
          <cell r="G7569" t="str">
            <v>Maintained</v>
          </cell>
          <cell r="H7569" t="str">
            <v>Community school</v>
          </cell>
          <cell r="I7569">
            <v>39162</v>
          </cell>
          <cell r="J7569">
            <v>69579.899999999994</v>
          </cell>
        </row>
        <row r="7570">
          <cell r="B7570">
            <v>9262287</v>
          </cell>
          <cell r="C7570">
            <v>926</v>
          </cell>
          <cell r="D7570" t="str">
            <v>Norfolk</v>
          </cell>
          <cell r="E7570">
            <v>2287</v>
          </cell>
          <cell r="F7570" t="str">
            <v>Attleborough Primary School</v>
          </cell>
          <cell r="G7570" t="str">
            <v>Maintained</v>
          </cell>
          <cell r="H7570" t="str">
            <v>Community school</v>
          </cell>
          <cell r="I7570">
            <v>25028</v>
          </cell>
          <cell r="J7570">
            <v>42459.299999999996</v>
          </cell>
        </row>
        <row r="7571">
          <cell r="B7571">
            <v>9262295</v>
          </cell>
          <cell r="C7571">
            <v>926</v>
          </cell>
          <cell r="D7571" t="str">
            <v>Norfolk</v>
          </cell>
          <cell r="E7571">
            <v>2295</v>
          </cell>
          <cell r="F7571" t="str">
            <v>Magdalen Gates Primary School</v>
          </cell>
          <cell r="G7571" t="str">
            <v>Maintained</v>
          </cell>
          <cell r="H7571" t="str">
            <v>Community school</v>
          </cell>
          <cell r="I7571">
            <v>17636</v>
          </cell>
          <cell r="J7571">
            <v>31788.899999999998</v>
          </cell>
        </row>
        <row r="7572">
          <cell r="B7572">
            <v>9262301</v>
          </cell>
          <cell r="C7572">
            <v>926</v>
          </cell>
          <cell r="D7572" t="str">
            <v>Norfolk</v>
          </cell>
          <cell r="E7572">
            <v>2301</v>
          </cell>
          <cell r="F7572" t="str">
            <v>Colman Infant School</v>
          </cell>
          <cell r="G7572" t="str">
            <v>Maintained</v>
          </cell>
          <cell r="H7572" t="str">
            <v>Community school</v>
          </cell>
          <cell r="I7572">
            <v>33846</v>
          </cell>
          <cell r="J7572">
            <v>48016.799999999996</v>
          </cell>
        </row>
        <row r="7573">
          <cell r="B7573">
            <v>9262317</v>
          </cell>
          <cell r="C7573">
            <v>926</v>
          </cell>
          <cell r="D7573" t="str">
            <v>Norfolk</v>
          </cell>
          <cell r="E7573">
            <v>2317</v>
          </cell>
          <cell r="F7573" t="str">
            <v>West Earlham Infant and Nursery School</v>
          </cell>
          <cell r="G7573" t="str">
            <v>Maintained</v>
          </cell>
          <cell r="H7573" t="str">
            <v>Community school</v>
          </cell>
          <cell r="I7573">
            <v>29307</v>
          </cell>
          <cell r="J7573">
            <v>44460</v>
          </cell>
        </row>
        <row r="7574">
          <cell r="B7574">
            <v>9262344</v>
          </cell>
          <cell r="C7574">
            <v>926</v>
          </cell>
          <cell r="D7574" t="str">
            <v>Norfolk</v>
          </cell>
          <cell r="E7574">
            <v>2344</v>
          </cell>
          <cell r="F7574" t="str">
            <v>St George's Primary &amp; Nursery School, Great Yarmouth</v>
          </cell>
          <cell r="G7574" t="str">
            <v>Maintained</v>
          </cell>
          <cell r="H7574" t="str">
            <v>Community school</v>
          </cell>
          <cell r="I7574">
            <v>11023</v>
          </cell>
          <cell r="J7574">
            <v>18673.199999999997</v>
          </cell>
        </row>
        <row r="7575">
          <cell r="B7575">
            <v>9262346</v>
          </cell>
          <cell r="C7575">
            <v>926</v>
          </cell>
          <cell r="D7575" t="str">
            <v>Norfolk</v>
          </cell>
          <cell r="E7575">
            <v>2346</v>
          </cell>
          <cell r="F7575" t="str">
            <v>North Denes Primary School</v>
          </cell>
          <cell r="G7575" t="str">
            <v>Maintained</v>
          </cell>
          <cell r="H7575" t="str">
            <v>Community school</v>
          </cell>
          <cell r="I7575">
            <v>27103</v>
          </cell>
          <cell r="J7575">
            <v>44904.6</v>
          </cell>
        </row>
        <row r="7576">
          <cell r="B7576">
            <v>9262357</v>
          </cell>
          <cell r="C7576">
            <v>926</v>
          </cell>
          <cell r="D7576" t="str">
            <v>Norfolk</v>
          </cell>
          <cell r="E7576">
            <v>2357</v>
          </cell>
          <cell r="F7576" t="str">
            <v>Hillside Primary School</v>
          </cell>
          <cell r="G7576" t="str">
            <v>Maintained</v>
          </cell>
          <cell r="H7576" t="str">
            <v>Community school</v>
          </cell>
          <cell r="I7576">
            <v>16729</v>
          </cell>
          <cell r="J7576">
            <v>28898.999999999996</v>
          </cell>
        </row>
        <row r="7577">
          <cell r="B7577">
            <v>9262361</v>
          </cell>
          <cell r="C7577">
            <v>926</v>
          </cell>
          <cell r="D7577" t="str">
            <v>Norfolk</v>
          </cell>
          <cell r="E7577">
            <v>2361</v>
          </cell>
          <cell r="F7577" t="str">
            <v>Kinsale Infant School</v>
          </cell>
          <cell r="G7577" t="str">
            <v>Maintained</v>
          </cell>
          <cell r="H7577" t="str">
            <v>Community school</v>
          </cell>
          <cell r="I7577">
            <v>26584</v>
          </cell>
          <cell r="J7577">
            <v>46683</v>
          </cell>
        </row>
        <row r="7578">
          <cell r="B7578">
            <v>9262368</v>
          </cell>
          <cell r="C7578">
            <v>926</v>
          </cell>
          <cell r="D7578" t="str">
            <v>Norfolk</v>
          </cell>
          <cell r="E7578">
            <v>2368</v>
          </cell>
          <cell r="F7578" t="str">
            <v>John of Gaunt Infant and Nursery School</v>
          </cell>
          <cell r="G7578" t="str">
            <v>Maintained</v>
          </cell>
          <cell r="H7578" t="str">
            <v>Foundation school</v>
          </cell>
          <cell r="I7578">
            <v>32160</v>
          </cell>
          <cell r="J7578">
            <v>47349.899999999994</v>
          </cell>
        </row>
        <row r="7579">
          <cell r="B7579">
            <v>9262371</v>
          </cell>
          <cell r="C7579">
            <v>926</v>
          </cell>
          <cell r="D7579" t="str">
            <v>Norfolk</v>
          </cell>
          <cell r="E7579">
            <v>2371</v>
          </cell>
          <cell r="F7579" t="str">
            <v>Mulbarton Primary School</v>
          </cell>
          <cell r="G7579" t="str">
            <v>Maintained</v>
          </cell>
          <cell r="H7579" t="str">
            <v>Community school</v>
          </cell>
          <cell r="I7579">
            <v>34753</v>
          </cell>
          <cell r="J7579">
            <v>59131.799999999996</v>
          </cell>
        </row>
        <row r="7580">
          <cell r="B7580">
            <v>9262377</v>
          </cell>
          <cell r="C7580">
            <v>926</v>
          </cell>
          <cell r="D7580" t="str">
            <v>Norfolk</v>
          </cell>
          <cell r="E7580">
            <v>2377</v>
          </cell>
          <cell r="F7580" t="str">
            <v>Drake Primary School</v>
          </cell>
          <cell r="G7580" t="str">
            <v>Maintained</v>
          </cell>
          <cell r="H7580" t="str">
            <v>Community school</v>
          </cell>
          <cell r="I7580">
            <v>42145</v>
          </cell>
          <cell r="J7580">
            <v>66467.7</v>
          </cell>
        </row>
        <row r="7581">
          <cell r="B7581">
            <v>9262382</v>
          </cell>
          <cell r="C7581">
            <v>926</v>
          </cell>
          <cell r="D7581" t="str">
            <v>Norfolk</v>
          </cell>
          <cell r="E7581">
            <v>2382</v>
          </cell>
          <cell r="F7581" t="str">
            <v>Sparhawk Infant School &amp; Nursery</v>
          </cell>
          <cell r="G7581" t="str">
            <v>Maintained</v>
          </cell>
          <cell r="H7581" t="str">
            <v>Community school</v>
          </cell>
          <cell r="I7581">
            <v>39551</v>
          </cell>
          <cell r="J7581">
            <v>69357.599999999991</v>
          </cell>
        </row>
        <row r="7582">
          <cell r="B7582">
            <v>9262409</v>
          </cell>
          <cell r="C7582">
            <v>926</v>
          </cell>
          <cell r="D7582" t="str">
            <v>Norfolk</v>
          </cell>
          <cell r="E7582">
            <v>2409</v>
          </cell>
          <cell r="F7582" t="str">
            <v>St Mary's Community Primary School, Beetley</v>
          </cell>
          <cell r="G7582" t="str">
            <v>Maintained</v>
          </cell>
          <cell r="H7582" t="str">
            <v>Community school</v>
          </cell>
          <cell r="I7582">
            <v>17118</v>
          </cell>
          <cell r="J7582">
            <v>27342.899999999998</v>
          </cell>
        </row>
        <row r="7583">
          <cell r="B7583">
            <v>9262411</v>
          </cell>
          <cell r="C7583">
            <v>926</v>
          </cell>
          <cell r="D7583" t="str">
            <v>Norfolk</v>
          </cell>
          <cell r="E7583">
            <v>2411</v>
          </cell>
          <cell r="F7583" t="str">
            <v>Downham Market, Hillcrest Primary School</v>
          </cell>
          <cell r="G7583" t="str">
            <v>Maintained</v>
          </cell>
          <cell r="H7583" t="str">
            <v>Community school</v>
          </cell>
          <cell r="I7583">
            <v>35402</v>
          </cell>
          <cell r="J7583">
            <v>47794.499999999993</v>
          </cell>
        </row>
        <row r="7584">
          <cell r="B7584">
            <v>9262415</v>
          </cell>
          <cell r="C7584">
            <v>926</v>
          </cell>
          <cell r="D7584" t="str">
            <v>Norfolk</v>
          </cell>
          <cell r="E7584">
            <v>2415</v>
          </cell>
          <cell r="F7584" t="str">
            <v>Coltishall Primary School</v>
          </cell>
          <cell r="G7584" t="str">
            <v>Maintained</v>
          </cell>
          <cell r="H7584" t="str">
            <v>Community school</v>
          </cell>
          <cell r="I7584">
            <v>18803</v>
          </cell>
          <cell r="J7584">
            <v>32233.499999999996</v>
          </cell>
        </row>
        <row r="7585">
          <cell r="B7585">
            <v>9262416</v>
          </cell>
          <cell r="C7585">
            <v>926</v>
          </cell>
          <cell r="D7585" t="str">
            <v>Norfolk</v>
          </cell>
          <cell r="E7585">
            <v>2416</v>
          </cell>
          <cell r="F7585" t="str">
            <v>Chapel Break Infant School</v>
          </cell>
          <cell r="G7585" t="str">
            <v>Maintained</v>
          </cell>
          <cell r="H7585" t="str">
            <v>Community school</v>
          </cell>
          <cell r="I7585">
            <v>33457</v>
          </cell>
          <cell r="J7585">
            <v>47572.2</v>
          </cell>
        </row>
        <row r="7586">
          <cell r="B7586">
            <v>9262417</v>
          </cell>
          <cell r="C7586">
            <v>926</v>
          </cell>
          <cell r="D7586" t="str">
            <v>Norfolk</v>
          </cell>
          <cell r="E7586">
            <v>2417</v>
          </cell>
          <cell r="F7586" t="str">
            <v>East Harling Primary School and Nursery</v>
          </cell>
          <cell r="G7586" t="str">
            <v>Maintained</v>
          </cell>
          <cell r="H7586" t="str">
            <v>Foundation school</v>
          </cell>
          <cell r="I7586">
            <v>14394</v>
          </cell>
          <cell r="J7586">
            <v>23786.1</v>
          </cell>
        </row>
        <row r="7587">
          <cell r="B7587">
            <v>9262420</v>
          </cell>
          <cell r="C7587">
            <v>926</v>
          </cell>
          <cell r="D7587" t="str">
            <v>Norfolk</v>
          </cell>
          <cell r="E7587">
            <v>2420</v>
          </cell>
          <cell r="F7587" t="str">
            <v>Terrington St Clement Community School</v>
          </cell>
          <cell r="G7587" t="str">
            <v>Maintained</v>
          </cell>
          <cell r="H7587" t="str">
            <v>Community school</v>
          </cell>
          <cell r="I7587">
            <v>27103</v>
          </cell>
          <cell r="J7587">
            <v>42903.899999999994</v>
          </cell>
        </row>
        <row r="7588">
          <cell r="B7588">
            <v>9263000</v>
          </cell>
          <cell r="C7588">
            <v>926</v>
          </cell>
          <cell r="D7588" t="str">
            <v>Norfolk</v>
          </cell>
          <cell r="E7588">
            <v>3000</v>
          </cell>
          <cell r="F7588" t="str">
            <v>Acle St Edmund Voluntary Controlled Primary School</v>
          </cell>
          <cell r="G7588" t="str">
            <v>Maintained</v>
          </cell>
          <cell r="H7588" t="str">
            <v>Voluntary controlled school</v>
          </cell>
          <cell r="I7588">
            <v>14005</v>
          </cell>
          <cell r="J7588">
            <v>20229.3</v>
          </cell>
        </row>
        <row r="7589">
          <cell r="B7589">
            <v>9263001</v>
          </cell>
          <cell r="C7589">
            <v>926</v>
          </cell>
          <cell r="D7589" t="str">
            <v>Norfolk</v>
          </cell>
          <cell r="E7589">
            <v>3001</v>
          </cell>
          <cell r="F7589" t="str">
            <v>Alburgh with Denton Church of England Primary School</v>
          </cell>
          <cell r="G7589" t="str">
            <v>Maintained</v>
          </cell>
          <cell r="H7589" t="str">
            <v>Voluntary controlled school</v>
          </cell>
          <cell r="I7589">
            <v>7392</v>
          </cell>
          <cell r="J7589">
            <v>11115</v>
          </cell>
        </row>
        <row r="7590">
          <cell r="B7590">
            <v>9263003</v>
          </cell>
          <cell r="C7590">
            <v>926</v>
          </cell>
          <cell r="D7590" t="str">
            <v>Norfolk</v>
          </cell>
          <cell r="E7590">
            <v>3003</v>
          </cell>
          <cell r="F7590" t="str">
            <v>Ashill Voluntary Controlled Primary School</v>
          </cell>
          <cell r="G7590" t="str">
            <v>Maintained</v>
          </cell>
          <cell r="H7590" t="str">
            <v>Voluntary controlled school</v>
          </cell>
          <cell r="I7590">
            <v>9337</v>
          </cell>
          <cell r="J7590">
            <v>16894.8</v>
          </cell>
        </row>
        <row r="7591">
          <cell r="B7591">
            <v>9263004</v>
          </cell>
          <cell r="C7591">
            <v>926</v>
          </cell>
          <cell r="D7591" t="str">
            <v>Norfolk</v>
          </cell>
          <cell r="E7591">
            <v>3004</v>
          </cell>
          <cell r="F7591" t="str">
            <v>St Michael's Church of England VA Primary and Nursery School</v>
          </cell>
          <cell r="G7591" t="str">
            <v>Maintained</v>
          </cell>
          <cell r="H7591" t="str">
            <v>Voluntary aided school</v>
          </cell>
          <cell r="I7591">
            <v>18933</v>
          </cell>
          <cell r="J7591">
            <v>27565.199999999997</v>
          </cell>
        </row>
        <row r="7592">
          <cell r="B7592">
            <v>9263027</v>
          </cell>
          <cell r="C7592">
            <v>926</v>
          </cell>
          <cell r="D7592" t="str">
            <v>Norfolk</v>
          </cell>
          <cell r="E7592">
            <v>3027</v>
          </cell>
          <cell r="F7592" t="str">
            <v>Ellingham VC Primary School</v>
          </cell>
          <cell r="G7592" t="str">
            <v>Maintained</v>
          </cell>
          <cell r="H7592" t="str">
            <v>Voluntary controlled school</v>
          </cell>
          <cell r="I7592">
            <v>8559</v>
          </cell>
          <cell r="J7592">
            <v>14894.099999999999</v>
          </cell>
        </row>
        <row r="7593">
          <cell r="B7593">
            <v>9263028</v>
          </cell>
          <cell r="C7593">
            <v>926</v>
          </cell>
          <cell r="D7593" t="str">
            <v>Norfolk</v>
          </cell>
          <cell r="E7593">
            <v>3028</v>
          </cell>
          <cell r="F7593" t="str">
            <v>Erpingham Voluntary Controlled Church of England Primary School</v>
          </cell>
          <cell r="G7593" t="str">
            <v>Maintained</v>
          </cell>
          <cell r="H7593" t="str">
            <v>Voluntary controlled school</v>
          </cell>
          <cell r="I7593">
            <v>3372</v>
          </cell>
          <cell r="J7593">
            <v>8892</v>
          </cell>
        </row>
        <row r="7594">
          <cell r="B7594">
            <v>9263030</v>
          </cell>
          <cell r="C7594">
            <v>926</v>
          </cell>
          <cell r="D7594" t="str">
            <v>Norfolk</v>
          </cell>
          <cell r="E7594">
            <v>3030</v>
          </cell>
          <cell r="F7594" t="str">
            <v>Edmund de Moundeford VC Primary School, Feltwell</v>
          </cell>
          <cell r="G7594" t="str">
            <v>Maintained</v>
          </cell>
          <cell r="H7594" t="str">
            <v>Voluntary controlled school</v>
          </cell>
          <cell r="I7594">
            <v>16599</v>
          </cell>
          <cell r="J7594">
            <v>27120.6</v>
          </cell>
        </row>
        <row r="7595">
          <cell r="B7595">
            <v>9263037</v>
          </cell>
          <cell r="C7595">
            <v>926</v>
          </cell>
          <cell r="D7595" t="str">
            <v>Norfolk</v>
          </cell>
          <cell r="E7595">
            <v>3037</v>
          </cell>
          <cell r="F7595" t="str">
            <v>Happisburgh Primary and Early Years School</v>
          </cell>
          <cell r="G7595" t="str">
            <v>Maintained</v>
          </cell>
          <cell r="H7595" t="str">
            <v>Voluntary aided school</v>
          </cell>
          <cell r="I7595">
            <v>4150</v>
          </cell>
          <cell r="J7595">
            <v>4668.2999999999993</v>
          </cell>
        </row>
        <row r="7596">
          <cell r="B7596">
            <v>9263038</v>
          </cell>
          <cell r="C7596">
            <v>926</v>
          </cell>
          <cell r="D7596" t="str">
            <v>Norfolk</v>
          </cell>
          <cell r="E7596">
            <v>3038</v>
          </cell>
          <cell r="F7596" t="str">
            <v>Hapton Church of England Voluntary Aided Primary School</v>
          </cell>
          <cell r="G7596" t="str">
            <v>Maintained</v>
          </cell>
          <cell r="H7596" t="str">
            <v>Voluntary aided school</v>
          </cell>
          <cell r="I7596">
            <v>2464</v>
          </cell>
          <cell r="J7596">
            <v>3556.7999999999997</v>
          </cell>
        </row>
        <row r="7597">
          <cell r="B7597">
            <v>9263041</v>
          </cell>
          <cell r="C7597">
            <v>926</v>
          </cell>
          <cell r="D7597" t="str">
            <v>Norfolk</v>
          </cell>
          <cell r="E7597">
            <v>3041</v>
          </cell>
          <cell r="F7597" t="str">
            <v>Hainford VC Primary School</v>
          </cell>
          <cell r="G7597" t="str">
            <v>Maintained</v>
          </cell>
          <cell r="H7597" t="str">
            <v>Voluntary controlled school</v>
          </cell>
          <cell r="I7597">
            <v>7003</v>
          </cell>
          <cell r="J7597">
            <v>9558.9</v>
          </cell>
        </row>
        <row r="7598">
          <cell r="B7598">
            <v>9263043</v>
          </cell>
          <cell r="C7598">
            <v>926</v>
          </cell>
          <cell r="D7598" t="str">
            <v>Norfolk</v>
          </cell>
          <cell r="E7598">
            <v>3043</v>
          </cell>
          <cell r="F7598" t="str">
            <v>Hethersett VC Primary School</v>
          </cell>
          <cell r="G7598" t="str">
            <v>Maintained</v>
          </cell>
          <cell r="H7598" t="str">
            <v>Voluntary controlled school</v>
          </cell>
          <cell r="I7598">
            <v>4409</v>
          </cell>
          <cell r="J7598">
            <v>15560.999999999998</v>
          </cell>
        </row>
        <row r="7599">
          <cell r="B7599">
            <v>9263045</v>
          </cell>
          <cell r="C7599">
            <v>926</v>
          </cell>
          <cell r="D7599" t="str">
            <v>Norfolk</v>
          </cell>
          <cell r="E7599">
            <v>3045</v>
          </cell>
          <cell r="F7599" t="str">
            <v>Hickling CofE VC Infant School</v>
          </cell>
          <cell r="G7599" t="str">
            <v>Maintained</v>
          </cell>
          <cell r="H7599" t="str">
            <v>Voluntary controlled school</v>
          </cell>
          <cell r="I7599">
            <v>4409</v>
          </cell>
          <cell r="J7599">
            <v>8225.0999999999985</v>
          </cell>
        </row>
        <row r="7600">
          <cell r="B7600">
            <v>9263059</v>
          </cell>
          <cell r="C7600">
            <v>926</v>
          </cell>
          <cell r="D7600" t="str">
            <v>Norfolk</v>
          </cell>
          <cell r="E7600">
            <v>3059</v>
          </cell>
          <cell r="F7600" t="str">
            <v>North Elmham CEVA Primary School part of Flourish Federation</v>
          </cell>
          <cell r="G7600" t="str">
            <v>Maintained</v>
          </cell>
          <cell r="H7600" t="str">
            <v>Voluntary aided school</v>
          </cell>
          <cell r="I7600">
            <v>5966</v>
          </cell>
          <cell r="J7600">
            <v>7335.9</v>
          </cell>
        </row>
        <row r="7601">
          <cell r="B7601">
            <v>9263061</v>
          </cell>
          <cell r="C7601">
            <v>926</v>
          </cell>
          <cell r="D7601" t="str">
            <v>Norfolk</v>
          </cell>
          <cell r="E7601">
            <v>3061</v>
          </cell>
          <cell r="F7601" t="str">
            <v>Pulham Church of England Primary School</v>
          </cell>
          <cell r="G7601" t="str">
            <v>Maintained</v>
          </cell>
          <cell r="H7601" t="str">
            <v>Voluntary controlled school</v>
          </cell>
          <cell r="I7601">
            <v>11282</v>
          </cell>
          <cell r="J7601">
            <v>16894.8</v>
          </cell>
        </row>
        <row r="7602">
          <cell r="B7602">
            <v>9263066</v>
          </cell>
          <cell r="C7602">
            <v>926</v>
          </cell>
          <cell r="D7602" t="str">
            <v>Norfolk</v>
          </cell>
          <cell r="E7602">
            <v>3066</v>
          </cell>
          <cell r="F7602" t="str">
            <v>Salhouse CofE Primary School</v>
          </cell>
          <cell r="G7602" t="str">
            <v>Maintained</v>
          </cell>
          <cell r="H7602" t="str">
            <v>Voluntary controlled school</v>
          </cell>
          <cell r="I7602">
            <v>10634</v>
          </cell>
          <cell r="J7602">
            <v>18895.5</v>
          </cell>
        </row>
        <row r="7603">
          <cell r="B7603">
            <v>9263067</v>
          </cell>
          <cell r="C7603">
            <v>926</v>
          </cell>
          <cell r="D7603" t="str">
            <v>Norfolk</v>
          </cell>
          <cell r="E7603">
            <v>3067</v>
          </cell>
          <cell r="F7603" t="str">
            <v>Saxlingham Nethergate CofE VC Primary School</v>
          </cell>
          <cell r="G7603" t="str">
            <v>Maintained</v>
          </cell>
          <cell r="H7603" t="str">
            <v>Voluntary controlled school</v>
          </cell>
          <cell r="I7603">
            <v>4928</v>
          </cell>
          <cell r="J7603">
            <v>9558.9</v>
          </cell>
        </row>
        <row r="7604">
          <cell r="B7604">
            <v>9263068</v>
          </cell>
          <cell r="C7604">
            <v>926</v>
          </cell>
          <cell r="D7604" t="str">
            <v>Norfolk</v>
          </cell>
          <cell r="E7604">
            <v>3068</v>
          </cell>
          <cell r="F7604" t="str">
            <v>Scole Church of England Voluntary Controlled Primary School</v>
          </cell>
          <cell r="G7604" t="str">
            <v>Maintained</v>
          </cell>
          <cell r="H7604" t="str">
            <v>Voluntary controlled school</v>
          </cell>
          <cell r="I7604">
            <v>6744</v>
          </cell>
          <cell r="J7604">
            <v>11115</v>
          </cell>
        </row>
        <row r="7605">
          <cell r="B7605">
            <v>9263079</v>
          </cell>
          <cell r="C7605">
            <v>926</v>
          </cell>
          <cell r="D7605" t="str">
            <v>Norfolk</v>
          </cell>
          <cell r="E7605">
            <v>3079</v>
          </cell>
          <cell r="F7605" t="str">
            <v>Sutton CofE VC Infant School</v>
          </cell>
          <cell r="G7605" t="str">
            <v>Maintained</v>
          </cell>
          <cell r="H7605" t="str">
            <v>Voluntary controlled school</v>
          </cell>
          <cell r="I7605">
            <v>15043</v>
          </cell>
          <cell r="J7605">
            <v>22896.899999999998</v>
          </cell>
        </row>
        <row r="7606">
          <cell r="B7606">
            <v>9263081</v>
          </cell>
          <cell r="C7606">
            <v>926</v>
          </cell>
          <cell r="D7606" t="str">
            <v>Norfolk</v>
          </cell>
          <cell r="E7606">
            <v>3081</v>
          </cell>
          <cell r="F7606" t="str">
            <v>Heartwood CofE VC Primary  &amp; Nursery School</v>
          </cell>
          <cell r="G7606" t="str">
            <v>Maintained</v>
          </cell>
          <cell r="H7606" t="str">
            <v>Voluntary controlled school</v>
          </cell>
          <cell r="I7606">
            <v>25935</v>
          </cell>
          <cell r="J7606">
            <v>32900.399999999994</v>
          </cell>
        </row>
        <row r="7607">
          <cell r="B7607">
            <v>9263083</v>
          </cell>
          <cell r="C7607">
            <v>926</v>
          </cell>
          <cell r="D7607" t="str">
            <v>Norfolk</v>
          </cell>
          <cell r="E7607">
            <v>3083</v>
          </cell>
          <cell r="F7607" t="str">
            <v>Tacolneston Church of England Primary</v>
          </cell>
          <cell r="G7607" t="str">
            <v>Maintained</v>
          </cell>
          <cell r="H7607" t="str">
            <v>Voluntary aided school</v>
          </cell>
          <cell r="I7607">
            <v>9337</v>
          </cell>
          <cell r="J7607">
            <v>14449.499999999998</v>
          </cell>
        </row>
        <row r="7608">
          <cell r="B7608">
            <v>9263084</v>
          </cell>
          <cell r="C7608">
            <v>926</v>
          </cell>
          <cell r="D7608" t="str">
            <v>Norfolk</v>
          </cell>
          <cell r="E7608">
            <v>3084</v>
          </cell>
          <cell r="F7608" t="str">
            <v>Preston Church of England Voluntary Controlled Primary School</v>
          </cell>
          <cell r="G7608" t="str">
            <v>Maintained</v>
          </cell>
          <cell r="H7608" t="str">
            <v>Voluntary controlled school</v>
          </cell>
          <cell r="I7608">
            <v>8818</v>
          </cell>
          <cell r="J7608">
            <v>15783.3</v>
          </cell>
        </row>
        <row r="7609">
          <cell r="B7609">
            <v>9263088</v>
          </cell>
          <cell r="C7609">
            <v>926</v>
          </cell>
          <cell r="D7609" t="str">
            <v>Norfolk</v>
          </cell>
          <cell r="E7609">
            <v>3088</v>
          </cell>
          <cell r="F7609" t="str">
            <v>Thurton Primary School</v>
          </cell>
          <cell r="G7609" t="str">
            <v>Maintained</v>
          </cell>
          <cell r="H7609" t="str">
            <v>Voluntary controlled school</v>
          </cell>
          <cell r="I7609">
            <v>10245</v>
          </cell>
          <cell r="J7609">
            <v>16672.5</v>
          </cell>
        </row>
        <row r="7610">
          <cell r="B7610">
            <v>9263094</v>
          </cell>
          <cell r="C7610">
            <v>926</v>
          </cell>
          <cell r="D7610" t="str">
            <v>Norfolk</v>
          </cell>
          <cell r="E7610">
            <v>3094</v>
          </cell>
          <cell r="F7610" t="str">
            <v>Worstead Church of England Primary School</v>
          </cell>
          <cell r="G7610" t="str">
            <v>Maintained</v>
          </cell>
          <cell r="H7610" t="str">
            <v>Voluntary aided school</v>
          </cell>
          <cell r="I7610">
            <v>11412</v>
          </cell>
          <cell r="J7610">
            <v>20451.599999999999</v>
          </cell>
        </row>
        <row r="7611">
          <cell r="B7611">
            <v>9263096</v>
          </cell>
          <cell r="C7611">
            <v>926</v>
          </cell>
          <cell r="D7611" t="str">
            <v>Norfolk</v>
          </cell>
          <cell r="E7611">
            <v>3096</v>
          </cell>
          <cell r="F7611" t="str">
            <v>Scarning Voluntary Controlled Primary School</v>
          </cell>
          <cell r="G7611" t="str">
            <v>Maintained</v>
          </cell>
          <cell r="H7611" t="str">
            <v>Voluntary controlled school</v>
          </cell>
          <cell r="I7611">
            <v>34624</v>
          </cell>
          <cell r="J7611">
            <v>52018.2</v>
          </cell>
        </row>
        <row r="7612">
          <cell r="B7612">
            <v>9263100</v>
          </cell>
          <cell r="C7612">
            <v>926</v>
          </cell>
          <cell r="D7612" t="str">
            <v>Norfolk</v>
          </cell>
          <cell r="E7612">
            <v>3100</v>
          </cell>
          <cell r="F7612" t="str">
            <v>Denver Voluntary Controlled Primary School</v>
          </cell>
          <cell r="G7612" t="str">
            <v>Maintained</v>
          </cell>
          <cell r="H7612" t="str">
            <v>Voluntary controlled school</v>
          </cell>
          <cell r="I7612">
            <v>8818</v>
          </cell>
          <cell r="J7612">
            <v>14449.499999999998</v>
          </cell>
        </row>
        <row r="7613">
          <cell r="B7613">
            <v>9263119</v>
          </cell>
          <cell r="C7613">
            <v>926</v>
          </cell>
          <cell r="D7613" t="str">
            <v>Norfolk</v>
          </cell>
          <cell r="E7613">
            <v>3119</v>
          </cell>
          <cell r="F7613" t="str">
            <v>Fleggburgh CofE Primary School</v>
          </cell>
          <cell r="G7613" t="str">
            <v>Maintained</v>
          </cell>
          <cell r="H7613" t="str">
            <v>Voluntary controlled school</v>
          </cell>
          <cell r="I7613">
            <v>4020</v>
          </cell>
          <cell r="J7613">
            <v>5779.7999999999993</v>
          </cell>
        </row>
        <row r="7614">
          <cell r="B7614">
            <v>9263120</v>
          </cell>
          <cell r="C7614">
            <v>926</v>
          </cell>
          <cell r="D7614" t="str">
            <v>Norfolk</v>
          </cell>
          <cell r="E7614">
            <v>3120</v>
          </cell>
          <cell r="F7614" t="str">
            <v>St Faiths CofE Primary School</v>
          </cell>
          <cell r="G7614" t="str">
            <v>Maintained</v>
          </cell>
          <cell r="H7614" t="str">
            <v>Voluntary controlled school</v>
          </cell>
          <cell r="I7614">
            <v>10504</v>
          </cell>
          <cell r="J7614">
            <v>18228.599999999999</v>
          </cell>
        </row>
        <row r="7615">
          <cell r="B7615">
            <v>9263121</v>
          </cell>
          <cell r="C7615">
            <v>926</v>
          </cell>
          <cell r="D7615" t="str">
            <v>Norfolk</v>
          </cell>
          <cell r="E7615">
            <v>3121</v>
          </cell>
          <cell r="F7615" t="str">
            <v>Swanton Morley VC Primary School</v>
          </cell>
          <cell r="G7615" t="str">
            <v>Maintained</v>
          </cell>
          <cell r="H7615" t="str">
            <v>Voluntary controlled school</v>
          </cell>
          <cell r="I7615">
            <v>14005</v>
          </cell>
          <cell r="J7615">
            <v>22674.6</v>
          </cell>
        </row>
        <row r="7616">
          <cell r="B7616">
            <v>9263126</v>
          </cell>
          <cell r="C7616">
            <v>926</v>
          </cell>
          <cell r="D7616" t="str">
            <v>Norfolk</v>
          </cell>
          <cell r="E7616">
            <v>3126</v>
          </cell>
          <cell r="F7616" t="str">
            <v>Hindringham Church of England Voluntary Controlled Primary School</v>
          </cell>
          <cell r="G7616" t="str">
            <v>Maintained</v>
          </cell>
          <cell r="H7616" t="str">
            <v>Voluntary controlled school</v>
          </cell>
          <cell r="I7616">
            <v>779</v>
          </cell>
          <cell r="J7616">
            <v>889.19999999999993</v>
          </cell>
        </row>
        <row r="7617">
          <cell r="B7617">
            <v>9263127</v>
          </cell>
          <cell r="C7617">
            <v>926</v>
          </cell>
          <cell r="D7617" t="str">
            <v>Norfolk</v>
          </cell>
          <cell r="E7617">
            <v>3127</v>
          </cell>
          <cell r="F7617" t="str">
            <v>Great Massingham CofE Primary School</v>
          </cell>
          <cell r="G7617" t="str">
            <v>Maintained</v>
          </cell>
          <cell r="H7617" t="str">
            <v>Voluntary controlled school</v>
          </cell>
          <cell r="I7617">
            <v>6744</v>
          </cell>
          <cell r="J7617">
            <v>9781.1999999999989</v>
          </cell>
        </row>
        <row r="7618">
          <cell r="B7618">
            <v>9263131</v>
          </cell>
          <cell r="C7618">
            <v>926</v>
          </cell>
          <cell r="D7618" t="str">
            <v>Norfolk</v>
          </cell>
          <cell r="E7618">
            <v>3131</v>
          </cell>
          <cell r="F7618" t="str">
            <v>Neatishead Church of England Primary School</v>
          </cell>
          <cell r="G7618" t="str">
            <v>Maintained</v>
          </cell>
          <cell r="H7618" t="str">
            <v>Voluntary controlled school</v>
          </cell>
          <cell r="I7618">
            <v>6355</v>
          </cell>
          <cell r="J7618">
            <v>11559.599999999999</v>
          </cell>
        </row>
        <row r="7619">
          <cell r="B7619">
            <v>9263133</v>
          </cell>
          <cell r="C7619">
            <v>926</v>
          </cell>
          <cell r="D7619" t="str">
            <v>Norfolk</v>
          </cell>
          <cell r="E7619">
            <v>3133</v>
          </cell>
          <cell r="F7619" t="str">
            <v>Harpley CofE VC Primary School</v>
          </cell>
          <cell r="G7619" t="str">
            <v>Maintained</v>
          </cell>
          <cell r="H7619" t="str">
            <v>Voluntary controlled school</v>
          </cell>
          <cell r="I7619">
            <v>5187</v>
          </cell>
          <cell r="J7619">
            <v>6002.0999999999995</v>
          </cell>
        </row>
        <row r="7620">
          <cell r="B7620">
            <v>9263136</v>
          </cell>
          <cell r="C7620">
            <v>926</v>
          </cell>
          <cell r="D7620" t="str">
            <v>Norfolk</v>
          </cell>
          <cell r="E7620">
            <v>3136</v>
          </cell>
          <cell r="F7620" t="str">
            <v>St Nicholas Priory CofE VA Primary School</v>
          </cell>
          <cell r="G7620" t="str">
            <v>Maintained</v>
          </cell>
          <cell r="H7620" t="str">
            <v>Voluntary aided school</v>
          </cell>
          <cell r="I7620">
            <v>27751</v>
          </cell>
          <cell r="J7620">
            <v>44015.399999999994</v>
          </cell>
        </row>
        <row r="7621">
          <cell r="B7621">
            <v>9263138</v>
          </cell>
          <cell r="C7621">
            <v>926</v>
          </cell>
          <cell r="D7621" t="str">
            <v>Norfolk</v>
          </cell>
          <cell r="E7621">
            <v>3138</v>
          </cell>
          <cell r="F7621" t="str">
            <v>Wreningham VC Primary School</v>
          </cell>
          <cell r="G7621" t="str">
            <v>Maintained</v>
          </cell>
          <cell r="H7621" t="str">
            <v>Voluntary controlled school</v>
          </cell>
          <cell r="I7621">
            <v>11282</v>
          </cell>
          <cell r="J7621">
            <v>19784.699999999997</v>
          </cell>
        </row>
        <row r="7622">
          <cell r="B7622">
            <v>9263139</v>
          </cell>
          <cell r="C7622">
            <v>926</v>
          </cell>
          <cell r="D7622" t="str">
            <v>Norfolk</v>
          </cell>
          <cell r="E7622">
            <v>3139</v>
          </cell>
          <cell r="F7622" t="str">
            <v>Brooke Voluntary Controlled Church of England Primary School</v>
          </cell>
          <cell r="G7622" t="str">
            <v>Maintained</v>
          </cell>
          <cell r="H7622" t="str">
            <v>Voluntary controlled school</v>
          </cell>
          <cell r="I7622">
            <v>9467</v>
          </cell>
          <cell r="J7622">
            <v>20007</v>
          </cell>
        </row>
        <row r="7623">
          <cell r="B7623">
            <v>9263140</v>
          </cell>
          <cell r="C7623">
            <v>926</v>
          </cell>
          <cell r="D7623" t="str">
            <v>Norfolk</v>
          </cell>
          <cell r="E7623">
            <v>3140</v>
          </cell>
          <cell r="F7623" t="str">
            <v>Homefield VC CofE Primary School</v>
          </cell>
          <cell r="G7623" t="str">
            <v>Maintained</v>
          </cell>
          <cell r="H7623" t="str">
            <v>Voluntary controlled school</v>
          </cell>
          <cell r="I7623">
            <v>18674</v>
          </cell>
          <cell r="J7623">
            <v>34234.199999999997</v>
          </cell>
        </row>
        <row r="7624">
          <cell r="B7624">
            <v>9263145</v>
          </cell>
          <cell r="C7624">
            <v>926</v>
          </cell>
          <cell r="D7624" t="str">
            <v>Norfolk</v>
          </cell>
          <cell r="E7624">
            <v>3145</v>
          </cell>
          <cell r="F7624" t="str">
            <v>Lyng Church of England Primary School</v>
          </cell>
          <cell r="G7624" t="str">
            <v>Maintained</v>
          </cell>
          <cell r="H7624" t="str">
            <v>Voluntary controlled school</v>
          </cell>
          <cell r="I7624">
            <v>9596</v>
          </cell>
          <cell r="J7624">
            <v>14894.099999999999</v>
          </cell>
        </row>
        <row r="7625">
          <cell r="B7625">
            <v>9263146</v>
          </cell>
          <cell r="C7625">
            <v>926</v>
          </cell>
          <cell r="D7625" t="str">
            <v>Norfolk</v>
          </cell>
          <cell r="E7625">
            <v>3146</v>
          </cell>
          <cell r="F7625" t="str">
            <v>Catfield Voluntary Controlled CofE Primary School</v>
          </cell>
          <cell r="G7625" t="str">
            <v>Maintained</v>
          </cell>
          <cell r="H7625" t="str">
            <v>Voluntary controlled school</v>
          </cell>
          <cell r="I7625">
            <v>6614</v>
          </cell>
          <cell r="J7625">
            <v>9336.5999999999985</v>
          </cell>
        </row>
        <row r="7626">
          <cell r="B7626">
            <v>9263306</v>
          </cell>
          <cell r="C7626">
            <v>926</v>
          </cell>
          <cell r="D7626" t="str">
            <v>Norfolk</v>
          </cell>
          <cell r="E7626">
            <v>3306</v>
          </cell>
          <cell r="F7626" t="str">
            <v>Blakeney Church of England Voluntary Aided Primary School</v>
          </cell>
          <cell r="G7626" t="str">
            <v>Maintained</v>
          </cell>
          <cell r="H7626" t="str">
            <v>Voluntary aided school</v>
          </cell>
          <cell r="I7626">
            <v>2853</v>
          </cell>
          <cell r="J7626">
            <v>3334.4999999999995</v>
          </cell>
        </row>
        <row r="7627">
          <cell r="B7627">
            <v>9263309</v>
          </cell>
          <cell r="C7627">
            <v>926</v>
          </cell>
          <cell r="D7627" t="str">
            <v>Norfolk</v>
          </cell>
          <cell r="E7627">
            <v>3309</v>
          </cell>
          <cell r="F7627" t="str">
            <v>Carleton Rode Church of England Voluntary Aided Primary School</v>
          </cell>
          <cell r="G7627" t="str">
            <v>Maintained</v>
          </cell>
          <cell r="H7627" t="str">
            <v>Voluntary aided school</v>
          </cell>
          <cell r="I7627">
            <v>3113</v>
          </cell>
          <cell r="J7627">
            <v>7113.5999999999995</v>
          </cell>
        </row>
        <row r="7628">
          <cell r="B7628">
            <v>9263313</v>
          </cell>
          <cell r="C7628">
            <v>926</v>
          </cell>
          <cell r="D7628" t="str">
            <v>Norfolk</v>
          </cell>
          <cell r="E7628">
            <v>3313</v>
          </cell>
          <cell r="F7628" t="str">
            <v>Cringleford CE VA Primary School</v>
          </cell>
          <cell r="G7628" t="str">
            <v>Maintained</v>
          </cell>
          <cell r="H7628" t="str">
            <v>Voluntary aided school</v>
          </cell>
          <cell r="I7628">
            <v>42534</v>
          </cell>
          <cell r="J7628">
            <v>70691.399999999994</v>
          </cell>
        </row>
        <row r="7629">
          <cell r="B7629">
            <v>9263315</v>
          </cell>
          <cell r="C7629">
            <v>926</v>
          </cell>
          <cell r="D7629" t="str">
            <v>Norfolk</v>
          </cell>
          <cell r="E7629">
            <v>3315</v>
          </cell>
          <cell r="F7629" t="str">
            <v>Earsham CE VA Primary School</v>
          </cell>
          <cell r="G7629" t="str">
            <v>Maintained</v>
          </cell>
          <cell r="H7629" t="str">
            <v>Voluntary aided school</v>
          </cell>
          <cell r="I7629">
            <v>8559</v>
          </cell>
          <cell r="J7629">
            <v>15560.999999999998</v>
          </cell>
        </row>
        <row r="7630">
          <cell r="B7630">
            <v>9263322</v>
          </cell>
          <cell r="C7630">
            <v>926</v>
          </cell>
          <cell r="D7630" t="str">
            <v>Norfolk</v>
          </cell>
          <cell r="E7630">
            <v>3322</v>
          </cell>
          <cell r="F7630" t="str">
            <v>Forncett St Peter Church of England Voluntary Aided Primary School</v>
          </cell>
          <cell r="G7630" t="str">
            <v>Maintained</v>
          </cell>
          <cell r="H7630" t="str">
            <v>Voluntary aided school</v>
          </cell>
          <cell r="I7630">
            <v>9985</v>
          </cell>
          <cell r="J7630">
            <v>14449.499999999998</v>
          </cell>
        </row>
        <row r="7631">
          <cell r="B7631">
            <v>9263329</v>
          </cell>
          <cell r="C7631">
            <v>926</v>
          </cell>
          <cell r="D7631" t="str">
            <v>Norfolk</v>
          </cell>
          <cell r="E7631">
            <v>3329</v>
          </cell>
          <cell r="F7631" t="str">
            <v>Little Plumstead Church of England Primary School</v>
          </cell>
          <cell r="G7631" t="str">
            <v>Maintained</v>
          </cell>
          <cell r="H7631" t="str">
            <v>Voluntary aided school</v>
          </cell>
          <cell r="I7631">
            <v>15432</v>
          </cell>
          <cell r="J7631">
            <v>24008.399999999998</v>
          </cell>
        </row>
        <row r="7632">
          <cell r="B7632">
            <v>9263339</v>
          </cell>
          <cell r="C7632">
            <v>926</v>
          </cell>
          <cell r="D7632" t="str">
            <v>Norfolk</v>
          </cell>
          <cell r="E7632">
            <v>3339</v>
          </cell>
          <cell r="F7632" t="str">
            <v>Morley Church of England Primary School</v>
          </cell>
          <cell r="G7632" t="str">
            <v>Maintained</v>
          </cell>
          <cell r="H7632" t="str">
            <v>Voluntary aided school</v>
          </cell>
          <cell r="I7632">
            <v>12838</v>
          </cell>
          <cell r="J7632">
            <v>19117.8</v>
          </cell>
        </row>
        <row r="7633">
          <cell r="B7633">
            <v>9263349</v>
          </cell>
          <cell r="C7633">
            <v>926</v>
          </cell>
          <cell r="D7633" t="str">
            <v>Norfolk</v>
          </cell>
          <cell r="E7633">
            <v>3349</v>
          </cell>
          <cell r="F7633" t="str">
            <v>Overstrand, the Belfry, Church of England Voluntary Aided Primary School</v>
          </cell>
          <cell r="G7633" t="str">
            <v>Maintained</v>
          </cell>
          <cell r="H7633" t="str">
            <v>Voluntary aided school</v>
          </cell>
          <cell r="I7633">
            <v>10374</v>
          </cell>
          <cell r="J7633">
            <v>15560.999999999998</v>
          </cell>
        </row>
        <row r="7634">
          <cell r="B7634">
            <v>9263354</v>
          </cell>
          <cell r="C7634">
            <v>926</v>
          </cell>
          <cell r="D7634" t="str">
            <v>Norfolk</v>
          </cell>
          <cell r="E7634">
            <v>3354</v>
          </cell>
          <cell r="F7634" t="str">
            <v>St. Mary's (Endowed) CofE VA Primary School</v>
          </cell>
          <cell r="G7634" t="str">
            <v>Maintained</v>
          </cell>
          <cell r="H7634" t="str">
            <v>Voluntary aided school</v>
          </cell>
          <cell r="I7634">
            <v>6614</v>
          </cell>
          <cell r="J7634">
            <v>9558.9</v>
          </cell>
        </row>
        <row r="7635">
          <cell r="B7635">
            <v>9263369</v>
          </cell>
          <cell r="C7635">
            <v>926</v>
          </cell>
          <cell r="D7635" t="str">
            <v>Norfolk</v>
          </cell>
          <cell r="E7635">
            <v>3369</v>
          </cell>
          <cell r="F7635" t="str">
            <v>All Saints Church of England Voluntary Aided Primary School, Winfarthing</v>
          </cell>
          <cell r="G7635" t="str">
            <v>Maintained</v>
          </cell>
          <cell r="H7635" t="str">
            <v>Voluntary aided school</v>
          </cell>
          <cell r="I7635">
            <v>4798</v>
          </cell>
          <cell r="J7635">
            <v>6224.4</v>
          </cell>
        </row>
        <row r="7636">
          <cell r="B7636">
            <v>9263373</v>
          </cell>
          <cell r="C7636">
            <v>926</v>
          </cell>
          <cell r="D7636" t="str">
            <v>Norfolk</v>
          </cell>
          <cell r="E7636">
            <v>3373</v>
          </cell>
          <cell r="F7636" t="str">
            <v>Yaxham Church of England Voluntary Aided Primary School</v>
          </cell>
          <cell r="G7636" t="str">
            <v>Maintained</v>
          </cell>
          <cell r="H7636" t="str">
            <v>Voluntary aided school</v>
          </cell>
          <cell r="I7636">
            <v>8170</v>
          </cell>
          <cell r="J7636">
            <v>9558.9</v>
          </cell>
        </row>
        <row r="7637">
          <cell r="B7637">
            <v>9263377</v>
          </cell>
          <cell r="C7637">
            <v>926</v>
          </cell>
          <cell r="D7637" t="str">
            <v>Norfolk</v>
          </cell>
          <cell r="E7637">
            <v>3377</v>
          </cell>
          <cell r="F7637" t="str">
            <v>Brancaster Church of England Voluntary Aided Primary School</v>
          </cell>
          <cell r="G7637" t="str">
            <v>Maintained</v>
          </cell>
          <cell r="H7637" t="str">
            <v>Voluntary aided school</v>
          </cell>
          <cell r="I7637">
            <v>1816</v>
          </cell>
          <cell r="J7637">
            <v>2223</v>
          </cell>
        </row>
        <row r="7638">
          <cell r="B7638">
            <v>9263383</v>
          </cell>
          <cell r="C7638">
            <v>926</v>
          </cell>
          <cell r="D7638" t="str">
            <v>Norfolk</v>
          </cell>
          <cell r="E7638">
            <v>3383</v>
          </cell>
          <cell r="F7638" t="str">
            <v>Ingoldisthorpe Church of England Voluntary Aided Primary School</v>
          </cell>
          <cell r="G7638" t="str">
            <v>Maintained</v>
          </cell>
          <cell r="H7638" t="str">
            <v>Voluntary aided school</v>
          </cell>
          <cell r="I7638">
            <v>13487</v>
          </cell>
          <cell r="J7638">
            <v>25119.899999999998</v>
          </cell>
        </row>
        <row r="7639">
          <cell r="B7639">
            <v>9263385</v>
          </cell>
          <cell r="C7639">
            <v>926</v>
          </cell>
          <cell r="D7639" t="str">
            <v>Norfolk</v>
          </cell>
          <cell r="E7639">
            <v>3385</v>
          </cell>
          <cell r="F7639" t="str">
            <v>Ashwicken Church of England Voluntary Aided Primary School</v>
          </cell>
          <cell r="G7639" t="str">
            <v>Maintained</v>
          </cell>
          <cell r="H7639" t="str">
            <v>Voluntary aided school</v>
          </cell>
          <cell r="I7639">
            <v>10374</v>
          </cell>
          <cell r="J7639">
            <v>17784</v>
          </cell>
        </row>
        <row r="7640">
          <cell r="B7640">
            <v>9263404</v>
          </cell>
          <cell r="C7640">
            <v>926</v>
          </cell>
          <cell r="D7640" t="str">
            <v>Norfolk</v>
          </cell>
          <cell r="E7640">
            <v>3404</v>
          </cell>
          <cell r="F7640" t="str">
            <v>All Saints Church of England CEVA Primary School Part of Flourish Federation</v>
          </cell>
          <cell r="G7640" t="str">
            <v>Maintained</v>
          </cell>
          <cell r="H7640" t="str">
            <v>Voluntary aided school</v>
          </cell>
          <cell r="I7640">
            <v>13746</v>
          </cell>
          <cell r="J7640">
            <v>20229.3</v>
          </cell>
        </row>
        <row r="7641">
          <cell r="B7641">
            <v>9263406</v>
          </cell>
          <cell r="C7641">
            <v>926</v>
          </cell>
          <cell r="D7641" t="str">
            <v>Norfolk</v>
          </cell>
          <cell r="E7641">
            <v>3406</v>
          </cell>
          <cell r="F7641" t="str">
            <v>Alpington and Bergh Apton Church of England Voluntary Aided Primary School</v>
          </cell>
          <cell r="G7641" t="str">
            <v>Maintained</v>
          </cell>
          <cell r="H7641" t="str">
            <v>Voluntary aided school</v>
          </cell>
          <cell r="I7641">
            <v>15043</v>
          </cell>
          <cell r="J7641">
            <v>25342.199999999997</v>
          </cell>
        </row>
        <row r="7642">
          <cell r="B7642">
            <v>9263408</v>
          </cell>
          <cell r="C7642">
            <v>926</v>
          </cell>
          <cell r="D7642" t="str">
            <v>Norfolk</v>
          </cell>
          <cell r="E7642">
            <v>3408</v>
          </cell>
          <cell r="F7642" t="str">
            <v>St Andrew's CofE VA Primary School, Lopham</v>
          </cell>
          <cell r="G7642" t="str">
            <v>Maintained</v>
          </cell>
          <cell r="H7642" t="str">
            <v>Voluntary aided school</v>
          </cell>
          <cell r="I7642">
            <v>3372</v>
          </cell>
          <cell r="J7642">
            <v>9336.5999999999985</v>
          </cell>
        </row>
        <row r="7643">
          <cell r="B7643">
            <v>9263409</v>
          </cell>
          <cell r="C7643">
            <v>926</v>
          </cell>
          <cell r="D7643" t="str">
            <v>Norfolk</v>
          </cell>
          <cell r="E7643">
            <v>3409</v>
          </cell>
          <cell r="F7643" t="str">
            <v>Fairhaven Church of England Voluntary Aided Primary School</v>
          </cell>
          <cell r="G7643" t="str">
            <v>Maintained</v>
          </cell>
          <cell r="H7643" t="str">
            <v>Voluntary aided school</v>
          </cell>
          <cell r="I7643">
            <v>7781</v>
          </cell>
          <cell r="J7643">
            <v>12671.099999999999</v>
          </cell>
        </row>
        <row r="7644">
          <cell r="B7644">
            <v>9265200</v>
          </cell>
          <cell r="C7644">
            <v>926</v>
          </cell>
          <cell r="D7644" t="str">
            <v>Norfolk</v>
          </cell>
          <cell r="E7644">
            <v>5200</v>
          </cell>
          <cell r="F7644" t="str">
            <v>Hunstanton Primary School</v>
          </cell>
          <cell r="G7644" t="str">
            <v>Maintained</v>
          </cell>
          <cell r="H7644" t="str">
            <v>Foundation school</v>
          </cell>
          <cell r="I7644">
            <v>8170</v>
          </cell>
          <cell r="J7644">
            <v>14894.099999999999</v>
          </cell>
        </row>
        <row r="7645">
          <cell r="B7645">
            <v>9265205</v>
          </cell>
          <cell r="C7645">
            <v>926</v>
          </cell>
          <cell r="D7645" t="str">
            <v>Norfolk</v>
          </cell>
          <cell r="E7645">
            <v>5205</v>
          </cell>
          <cell r="F7645" t="str">
            <v>Dereham Church of England Infant &amp; Nursery School</v>
          </cell>
          <cell r="G7645" t="str">
            <v>Maintained</v>
          </cell>
          <cell r="H7645" t="str">
            <v>Voluntary aided school</v>
          </cell>
          <cell r="I7645">
            <v>27751</v>
          </cell>
          <cell r="J7645">
            <v>42014.7</v>
          </cell>
        </row>
        <row r="7646">
          <cell r="B7646">
            <v>9265206</v>
          </cell>
          <cell r="C7646">
            <v>926</v>
          </cell>
          <cell r="D7646" t="str">
            <v>Norfolk</v>
          </cell>
          <cell r="E7646">
            <v>5206</v>
          </cell>
          <cell r="F7646" t="str">
            <v>Robert Kett Primary School</v>
          </cell>
          <cell r="G7646" t="str">
            <v>Maintained</v>
          </cell>
          <cell r="H7646" t="str">
            <v>Foundation school</v>
          </cell>
          <cell r="I7646">
            <v>54205</v>
          </cell>
          <cell r="J7646">
            <v>87141.599999999991</v>
          </cell>
        </row>
        <row r="7647">
          <cell r="B7647">
            <v>9265209</v>
          </cell>
          <cell r="C7647">
            <v>926</v>
          </cell>
          <cell r="D7647" t="str">
            <v>Norfolk</v>
          </cell>
          <cell r="E7647">
            <v>5209</v>
          </cell>
          <cell r="F7647" t="str">
            <v>Barnham Broom Church of England Voluntary Aided Primary School</v>
          </cell>
          <cell r="G7647" t="str">
            <v>Maintained</v>
          </cell>
          <cell r="H7647" t="str">
            <v>Voluntary aided school</v>
          </cell>
          <cell r="I7647">
            <v>10245</v>
          </cell>
          <cell r="J7647">
            <v>19340.099999999999</v>
          </cell>
        </row>
        <row r="7648">
          <cell r="B7648">
            <v>9265212</v>
          </cell>
          <cell r="C7648">
            <v>926</v>
          </cell>
          <cell r="D7648" t="str">
            <v>Norfolk</v>
          </cell>
          <cell r="E7648">
            <v>5212</v>
          </cell>
          <cell r="F7648" t="str">
            <v>Rollesby Primary School</v>
          </cell>
          <cell r="G7648" t="str">
            <v>Maintained</v>
          </cell>
          <cell r="H7648" t="str">
            <v>Foundation school</v>
          </cell>
          <cell r="I7648">
            <v>9856</v>
          </cell>
          <cell r="J7648">
            <v>12004.199999999999</v>
          </cell>
        </row>
        <row r="7649">
          <cell r="B7649">
            <v>9265213</v>
          </cell>
          <cell r="C7649">
            <v>926</v>
          </cell>
          <cell r="D7649" t="str">
            <v>Norfolk</v>
          </cell>
          <cell r="E7649">
            <v>5213</v>
          </cell>
          <cell r="F7649" t="str">
            <v>Loddon Infant and Nursery School</v>
          </cell>
          <cell r="G7649" t="str">
            <v>Maintained</v>
          </cell>
          <cell r="H7649" t="str">
            <v>Foundation school</v>
          </cell>
          <cell r="I7649">
            <v>31252</v>
          </cell>
          <cell r="J7649">
            <v>45793.799999999996</v>
          </cell>
        </row>
        <row r="7650">
          <cell r="B7650">
            <v>9265215</v>
          </cell>
          <cell r="C7650">
            <v>926</v>
          </cell>
          <cell r="D7650" t="str">
            <v>Norfolk</v>
          </cell>
          <cell r="E7650">
            <v>5215</v>
          </cell>
          <cell r="F7650" t="str">
            <v>Wicklewood Primary School and Nursery</v>
          </cell>
          <cell r="G7650" t="str">
            <v>Maintained</v>
          </cell>
          <cell r="H7650" t="str">
            <v>Foundation school</v>
          </cell>
          <cell r="I7650">
            <v>19581</v>
          </cell>
          <cell r="J7650">
            <v>34456.5</v>
          </cell>
        </row>
        <row r="7651">
          <cell r="B7651">
            <v>9265216</v>
          </cell>
          <cell r="C7651">
            <v>926</v>
          </cell>
          <cell r="D7651" t="str">
            <v>Norfolk</v>
          </cell>
          <cell r="E7651">
            <v>5216</v>
          </cell>
          <cell r="F7651" t="str">
            <v>Toftwood Infant School</v>
          </cell>
          <cell r="G7651" t="str">
            <v>Maintained</v>
          </cell>
          <cell r="H7651" t="str">
            <v>Foundation school</v>
          </cell>
          <cell r="I7651">
            <v>55242</v>
          </cell>
          <cell r="J7651">
            <v>91809.9</v>
          </cell>
        </row>
        <row r="7652">
          <cell r="B7652">
            <v>9265217</v>
          </cell>
          <cell r="C7652">
            <v>926</v>
          </cell>
          <cell r="D7652" t="str">
            <v>Norfolk</v>
          </cell>
          <cell r="E7652">
            <v>5217</v>
          </cell>
          <cell r="F7652" t="str">
            <v>Docking Primary School</v>
          </cell>
          <cell r="G7652" t="str">
            <v>Maintained</v>
          </cell>
          <cell r="H7652" t="str">
            <v>Foundation school</v>
          </cell>
          <cell r="I7652">
            <v>8040</v>
          </cell>
          <cell r="J7652">
            <v>15560.999999999998</v>
          </cell>
        </row>
        <row r="7653">
          <cell r="B7653">
            <v>9267006</v>
          </cell>
          <cell r="C7653">
            <v>926</v>
          </cell>
          <cell r="D7653" t="str">
            <v>Norfolk</v>
          </cell>
          <cell r="E7653">
            <v>7006</v>
          </cell>
          <cell r="F7653" t="str">
            <v>Hall School</v>
          </cell>
          <cell r="G7653" t="str">
            <v>Maintained</v>
          </cell>
          <cell r="H7653" t="str">
            <v>Foundation special school</v>
          </cell>
          <cell r="I7653">
            <v>4539</v>
          </cell>
          <cell r="J7653">
            <v>3779.1</v>
          </cell>
        </row>
        <row r="7654">
          <cell r="B7654">
            <v>9267007</v>
          </cell>
          <cell r="C7654">
            <v>926</v>
          </cell>
          <cell r="D7654" t="str">
            <v>Norfolk</v>
          </cell>
          <cell r="E7654">
            <v>7007</v>
          </cell>
          <cell r="F7654" t="str">
            <v>Sheringham Woodfields School</v>
          </cell>
          <cell r="G7654" t="str">
            <v>Maintained</v>
          </cell>
          <cell r="H7654" t="str">
            <v>Foundation special school</v>
          </cell>
          <cell r="I7654">
            <v>2075</v>
          </cell>
          <cell r="J7654">
            <v>4223.7</v>
          </cell>
        </row>
        <row r="7655">
          <cell r="B7655">
            <v>9267010</v>
          </cell>
          <cell r="C7655">
            <v>926</v>
          </cell>
          <cell r="D7655" t="str">
            <v>Norfolk</v>
          </cell>
          <cell r="E7655">
            <v>7010</v>
          </cell>
          <cell r="F7655" t="str">
            <v>Chapel Green School</v>
          </cell>
          <cell r="G7655" t="str">
            <v>Maintained</v>
          </cell>
          <cell r="H7655" t="str">
            <v>Foundation special school</v>
          </cell>
          <cell r="I7655">
            <v>3242</v>
          </cell>
          <cell r="J7655">
            <v>5112.8999999999996</v>
          </cell>
        </row>
        <row r="7656">
          <cell r="B7656">
            <v>9267013</v>
          </cell>
          <cell r="C7656">
            <v>926</v>
          </cell>
          <cell r="D7656" t="str">
            <v>Norfolk</v>
          </cell>
          <cell r="E7656">
            <v>7013</v>
          </cell>
          <cell r="F7656" t="str">
            <v>The Clare School</v>
          </cell>
          <cell r="G7656" t="str">
            <v>Maintained</v>
          </cell>
          <cell r="H7656" t="str">
            <v>Foundation special school</v>
          </cell>
          <cell r="I7656">
            <v>1816</v>
          </cell>
          <cell r="J7656">
            <v>4001.3999999999996</v>
          </cell>
        </row>
        <row r="7657">
          <cell r="B7657">
            <v>9267016</v>
          </cell>
          <cell r="C7657">
            <v>926</v>
          </cell>
          <cell r="D7657" t="str">
            <v>Norfolk</v>
          </cell>
          <cell r="E7657">
            <v>7016</v>
          </cell>
          <cell r="F7657" t="str">
            <v>Harford Manor School, Norwich</v>
          </cell>
          <cell r="G7657" t="str">
            <v>Maintained</v>
          </cell>
          <cell r="H7657" t="str">
            <v>Foundation special school</v>
          </cell>
          <cell r="I7657">
            <v>2075</v>
          </cell>
          <cell r="J7657">
            <v>3112.2</v>
          </cell>
        </row>
        <row r="7658">
          <cell r="B7658">
            <v>9267020</v>
          </cell>
          <cell r="C7658">
            <v>926</v>
          </cell>
          <cell r="D7658" t="str">
            <v>Norfolk</v>
          </cell>
          <cell r="E7658">
            <v>7020</v>
          </cell>
          <cell r="F7658" t="str">
            <v>John Grant School, Caister-on-Sea</v>
          </cell>
          <cell r="G7658" t="str">
            <v>Maintained</v>
          </cell>
          <cell r="H7658" t="str">
            <v>Foundation special school</v>
          </cell>
          <cell r="I7658">
            <v>2853</v>
          </cell>
          <cell r="J7658">
            <v>4001.3999999999996</v>
          </cell>
        </row>
        <row r="7659">
          <cell r="B7659">
            <v>8161100</v>
          </cell>
          <cell r="C7659">
            <v>816</v>
          </cell>
          <cell r="D7659" t="str">
            <v>York</v>
          </cell>
          <cell r="E7659">
            <v>1100</v>
          </cell>
          <cell r="F7659" t="str">
            <v>Danesgate Community</v>
          </cell>
          <cell r="G7659" t="str">
            <v>Maintained</v>
          </cell>
          <cell r="H7659" t="str">
            <v>Pupil referral unit</v>
          </cell>
          <cell r="I7659">
            <v>260</v>
          </cell>
          <cell r="J7659">
            <v>666.9</v>
          </cell>
        </row>
        <row r="7660">
          <cell r="B7660">
            <v>8162003</v>
          </cell>
          <cell r="C7660">
            <v>816</v>
          </cell>
          <cell r="D7660" t="str">
            <v>York</v>
          </cell>
          <cell r="E7660">
            <v>2003</v>
          </cell>
          <cell r="F7660" t="str">
            <v>Carr Infant School</v>
          </cell>
          <cell r="G7660" t="str">
            <v>Maintained</v>
          </cell>
          <cell r="H7660" t="str">
            <v>Community school</v>
          </cell>
          <cell r="I7660">
            <v>36958</v>
          </cell>
          <cell r="J7660">
            <v>59798.7</v>
          </cell>
        </row>
        <row r="7661">
          <cell r="B7661">
            <v>8162007</v>
          </cell>
          <cell r="C7661">
            <v>816</v>
          </cell>
          <cell r="D7661" t="str">
            <v>York</v>
          </cell>
          <cell r="E7661">
            <v>2007</v>
          </cell>
          <cell r="F7661" t="str">
            <v>Dringhouses Primary School</v>
          </cell>
          <cell r="G7661" t="str">
            <v>Maintained</v>
          </cell>
          <cell r="H7661" t="str">
            <v>Community school</v>
          </cell>
          <cell r="I7661">
            <v>31901</v>
          </cell>
          <cell r="J7661">
            <v>55130.399999999994</v>
          </cell>
        </row>
        <row r="7662">
          <cell r="B7662">
            <v>8162008</v>
          </cell>
          <cell r="C7662">
            <v>816</v>
          </cell>
          <cell r="D7662" t="str">
            <v>York</v>
          </cell>
          <cell r="E7662">
            <v>2008</v>
          </cell>
          <cell r="F7662" t="str">
            <v>Fishergate Primary School</v>
          </cell>
          <cell r="G7662" t="str">
            <v>Maintained</v>
          </cell>
          <cell r="H7662" t="str">
            <v>Community school</v>
          </cell>
          <cell r="I7662">
            <v>26973</v>
          </cell>
          <cell r="J7662">
            <v>45126.899999999994</v>
          </cell>
        </row>
        <row r="7663">
          <cell r="B7663">
            <v>8162014</v>
          </cell>
          <cell r="C7663">
            <v>816</v>
          </cell>
          <cell r="D7663" t="str">
            <v>York</v>
          </cell>
          <cell r="E7663">
            <v>2014</v>
          </cell>
          <cell r="F7663" t="str">
            <v>Poppleton Road Primary School</v>
          </cell>
          <cell r="G7663" t="str">
            <v>Maintained</v>
          </cell>
          <cell r="H7663" t="str">
            <v>Community school</v>
          </cell>
          <cell r="I7663">
            <v>30993</v>
          </cell>
          <cell r="J7663">
            <v>51128.999999999993</v>
          </cell>
        </row>
        <row r="7664">
          <cell r="B7664">
            <v>8162018</v>
          </cell>
          <cell r="C7664">
            <v>816</v>
          </cell>
          <cell r="D7664" t="str">
            <v>York</v>
          </cell>
          <cell r="E7664">
            <v>2018</v>
          </cell>
          <cell r="F7664" t="str">
            <v>Clifton Green Primary School</v>
          </cell>
          <cell r="G7664" t="str">
            <v>Maintained</v>
          </cell>
          <cell r="H7664" t="str">
            <v>Community school</v>
          </cell>
          <cell r="I7664">
            <v>32160</v>
          </cell>
          <cell r="J7664">
            <v>52907.399999999994</v>
          </cell>
        </row>
        <row r="7665">
          <cell r="B7665">
            <v>8152040</v>
          </cell>
          <cell r="C7665">
            <v>815</v>
          </cell>
          <cell r="D7665" t="str">
            <v>North Yorkshire</v>
          </cell>
          <cell r="E7665">
            <v>2040</v>
          </cell>
          <cell r="F7665" t="str">
            <v>Leeming and Londonderry Community Primary School</v>
          </cell>
          <cell r="G7665" t="str">
            <v>Maintained</v>
          </cell>
          <cell r="H7665" t="str">
            <v>Community school</v>
          </cell>
          <cell r="I7665">
            <v>3631</v>
          </cell>
          <cell r="J7665">
            <v>6668.9999999999991</v>
          </cell>
        </row>
        <row r="7666">
          <cell r="B7666">
            <v>8152043</v>
          </cell>
          <cell r="C7666">
            <v>815</v>
          </cell>
          <cell r="D7666" t="str">
            <v>North Yorkshire</v>
          </cell>
          <cell r="E7666">
            <v>2043</v>
          </cell>
          <cell r="F7666" t="str">
            <v>Goathland Primary School</v>
          </cell>
          <cell r="G7666" t="str">
            <v>Maintained</v>
          </cell>
          <cell r="H7666" t="str">
            <v>Community school</v>
          </cell>
          <cell r="I7666">
            <v>2075</v>
          </cell>
          <cell r="J7666">
            <v>1778.3999999999999</v>
          </cell>
        </row>
        <row r="7667">
          <cell r="B7667">
            <v>8162058</v>
          </cell>
          <cell r="C7667">
            <v>816</v>
          </cell>
          <cell r="D7667" t="str">
            <v>York</v>
          </cell>
          <cell r="E7667">
            <v>2058</v>
          </cell>
          <cell r="F7667" t="str">
            <v>Ralph Butterfield Primary School</v>
          </cell>
          <cell r="G7667" t="str">
            <v>Maintained</v>
          </cell>
          <cell r="H7667" t="str">
            <v>Community school</v>
          </cell>
          <cell r="I7667">
            <v>25935</v>
          </cell>
          <cell r="J7667">
            <v>46016.1</v>
          </cell>
        </row>
        <row r="7668">
          <cell r="B7668">
            <v>8152060</v>
          </cell>
          <cell r="C7668">
            <v>815</v>
          </cell>
          <cell r="D7668" t="str">
            <v>North Yorkshire</v>
          </cell>
          <cell r="E7668">
            <v>2060</v>
          </cell>
          <cell r="F7668" t="str">
            <v>Oakridge Community Primary School</v>
          </cell>
          <cell r="G7668" t="str">
            <v>Maintained</v>
          </cell>
          <cell r="H7668" t="str">
            <v>Community school</v>
          </cell>
          <cell r="I7668">
            <v>3761</v>
          </cell>
          <cell r="J7668">
            <v>4668.2999999999993</v>
          </cell>
        </row>
        <row r="7669">
          <cell r="B7669">
            <v>8152061</v>
          </cell>
          <cell r="C7669">
            <v>815</v>
          </cell>
          <cell r="D7669" t="str">
            <v>North Yorkshire</v>
          </cell>
          <cell r="E7669">
            <v>2061</v>
          </cell>
          <cell r="F7669" t="str">
            <v>Staithes, Seton Community Primary School</v>
          </cell>
          <cell r="G7669" t="str">
            <v>Maintained</v>
          </cell>
          <cell r="H7669" t="str">
            <v>Community school</v>
          </cell>
          <cell r="I7669">
            <v>6744</v>
          </cell>
          <cell r="J7669">
            <v>9781.1999999999989</v>
          </cell>
        </row>
        <row r="7670">
          <cell r="B7670">
            <v>8152063</v>
          </cell>
          <cell r="C7670">
            <v>815</v>
          </cell>
          <cell r="D7670" t="str">
            <v>North Yorkshire</v>
          </cell>
          <cell r="E7670">
            <v>2063</v>
          </cell>
          <cell r="F7670" t="str">
            <v>Hunton and Arrathorne Community Primary School</v>
          </cell>
          <cell r="G7670" t="str">
            <v>Maintained</v>
          </cell>
          <cell r="H7670" t="str">
            <v>Community school</v>
          </cell>
          <cell r="I7670">
            <v>6355</v>
          </cell>
          <cell r="J7670">
            <v>9336.5999999999985</v>
          </cell>
        </row>
        <row r="7671">
          <cell r="B7671">
            <v>8152074</v>
          </cell>
          <cell r="C7671">
            <v>815</v>
          </cell>
          <cell r="D7671" t="str">
            <v>North Yorkshire</v>
          </cell>
          <cell r="E7671">
            <v>2074</v>
          </cell>
          <cell r="F7671" t="str">
            <v>Malton Community Primary School</v>
          </cell>
          <cell r="G7671" t="str">
            <v>Maintained</v>
          </cell>
          <cell r="H7671" t="str">
            <v>Community school</v>
          </cell>
          <cell r="I7671">
            <v>18803</v>
          </cell>
          <cell r="J7671">
            <v>30455.1</v>
          </cell>
        </row>
        <row r="7672">
          <cell r="B7672">
            <v>8152075</v>
          </cell>
          <cell r="C7672">
            <v>815</v>
          </cell>
          <cell r="D7672" t="str">
            <v>North Yorkshire</v>
          </cell>
          <cell r="E7672">
            <v>2075</v>
          </cell>
          <cell r="F7672" t="str">
            <v>Nawton Community Primary School</v>
          </cell>
          <cell r="G7672" t="str">
            <v>Maintained</v>
          </cell>
          <cell r="H7672" t="str">
            <v>Community school</v>
          </cell>
          <cell r="I7672">
            <v>9078</v>
          </cell>
          <cell r="J7672">
            <v>13115.699999999999</v>
          </cell>
        </row>
        <row r="7673">
          <cell r="B7673">
            <v>8152080</v>
          </cell>
          <cell r="C7673">
            <v>815</v>
          </cell>
          <cell r="D7673" t="str">
            <v>North Yorkshire</v>
          </cell>
          <cell r="E7673">
            <v>2080</v>
          </cell>
          <cell r="F7673" t="str">
            <v>Applegarth Primary School</v>
          </cell>
          <cell r="G7673" t="str">
            <v>Maintained</v>
          </cell>
          <cell r="H7673" t="str">
            <v>Community school</v>
          </cell>
          <cell r="I7673">
            <v>20100</v>
          </cell>
          <cell r="J7673">
            <v>34901.1</v>
          </cell>
        </row>
        <row r="7674">
          <cell r="B7674">
            <v>8152081</v>
          </cell>
          <cell r="C7674">
            <v>815</v>
          </cell>
          <cell r="D7674" t="str">
            <v>North Yorkshire</v>
          </cell>
          <cell r="E7674">
            <v>2081</v>
          </cell>
          <cell r="F7674" t="str">
            <v>North and South Cowton Community Primary School</v>
          </cell>
          <cell r="G7674" t="str">
            <v>Maintained</v>
          </cell>
          <cell r="H7674" t="str">
            <v>Community school</v>
          </cell>
          <cell r="I7674">
            <v>1557</v>
          </cell>
          <cell r="J7674">
            <v>1778.3999999999999</v>
          </cell>
        </row>
        <row r="7675">
          <cell r="B7675">
            <v>8152083</v>
          </cell>
          <cell r="C7675">
            <v>815</v>
          </cell>
          <cell r="D7675" t="str">
            <v>North Yorkshire</v>
          </cell>
          <cell r="E7675">
            <v>2083</v>
          </cell>
          <cell r="F7675" t="str">
            <v>Osmotherley Primary School</v>
          </cell>
          <cell r="G7675" t="str">
            <v>Maintained</v>
          </cell>
          <cell r="H7675" t="str">
            <v>Community school</v>
          </cell>
          <cell r="I7675">
            <v>4280</v>
          </cell>
          <cell r="J7675">
            <v>7558.2</v>
          </cell>
        </row>
        <row r="7676">
          <cell r="B7676">
            <v>8152096</v>
          </cell>
          <cell r="C7676">
            <v>815</v>
          </cell>
          <cell r="D7676" t="str">
            <v>North Yorkshire</v>
          </cell>
          <cell r="E7676">
            <v>2096</v>
          </cell>
          <cell r="F7676" t="str">
            <v>Reeth Community Primary School</v>
          </cell>
          <cell r="G7676" t="str">
            <v>Maintained</v>
          </cell>
          <cell r="H7676" t="str">
            <v>Community school</v>
          </cell>
          <cell r="I7676">
            <v>4409</v>
          </cell>
          <cell r="J7676">
            <v>10225.799999999999</v>
          </cell>
        </row>
        <row r="7677">
          <cell r="B7677">
            <v>8152097</v>
          </cell>
          <cell r="C7677">
            <v>815</v>
          </cell>
          <cell r="D7677" t="str">
            <v>North Yorkshire</v>
          </cell>
          <cell r="E7677">
            <v>2097</v>
          </cell>
          <cell r="F7677" t="str">
            <v>Romanby Primary School</v>
          </cell>
          <cell r="G7677" t="str">
            <v>Maintained</v>
          </cell>
          <cell r="H7677" t="str">
            <v>Community school</v>
          </cell>
          <cell r="I7677">
            <v>27103</v>
          </cell>
          <cell r="J7677">
            <v>47349.899999999994</v>
          </cell>
        </row>
        <row r="7678">
          <cell r="B7678">
            <v>8152098</v>
          </cell>
          <cell r="C7678">
            <v>815</v>
          </cell>
          <cell r="D7678" t="str">
            <v>North Yorkshire</v>
          </cell>
          <cell r="E7678">
            <v>2098</v>
          </cell>
          <cell r="F7678" t="str">
            <v>Rosedale Abbey Community Primary School</v>
          </cell>
          <cell r="G7678" t="str">
            <v>Maintained</v>
          </cell>
          <cell r="H7678" t="str">
            <v>Community school</v>
          </cell>
          <cell r="I7678">
            <v>2594</v>
          </cell>
          <cell r="J7678">
            <v>4223.7</v>
          </cell>
        </row>
        <row r="7679">
          <cell r="B7679">
            <v>8152108</v>
          </cell>
          <cell r="C7679">
            <v>815</v>
          </cell>
          <cell r="D7679" t="str">
            <v>North Yorkshire</v>
          </cell>
          <cell r="E7679">
            <v>2108</v>
          </cell>
          <cell r="F7679" t="str">
            <v>Barrowcliff School</v>
          </cell>
          <cell r="G7679" t="str">
            <v>Maintained</v>
          </cell>
          <cell r="H7679" t="str">
            <v>Community school</v>
          </cell>
          <cell r="I7679">
            <v>15821</v>
          </cell>
          <cell r="J7679">
            <v>19117.8</v>
          </cell>
        </row>
        <row r="7680">
          <cell r="B7680">
            <v>8152117</v>
          </cell>
          <cell r="C7680">
            <v>815</v>
          </cell>
          <cell r="D7680" t="str">
            <v>North Yorkshire</v>
          </cell>
          <cell r="E7680">
            <v>2117</v>
          </cell>
          <cell r="F7680" t="str">
            <v>Gladstone Road Primary School</v>
          </cell>
          <cell r="G7680" t="str">
            <v>Maintained</v>
          </cell>
          <cell r="H7680" t="str">
            <v>Community school</v>
          </cell>
          <cell r="I7680">
            <v>47591</v>
          </cell>
          <cell r="J7680">
            <v>62021.7</v>
          </cell>
        </row>
        <row r="7681">
          <cell r="B7681">
            <v>8152120</v>
          </cell>
          <cell r="C7681">
            <v>815</v>
          </cell>
          <cell r="D7681" t="str">
            <v>North Yorkshire</v>
          </cell>
          <cell r="E7681">
            <v>2120</v>
          </cell>
          <cell r="F7681" t="str">
            <v>Scarborough, Northstead Community Primary School</v>
          </cell>
          <cell r="G7681" t="str">
            <v>Maintained</v>
          </cell>
          <cell r="H7681" t="str">
            <v>Community school</v>
          </cell>
          <cell r="I7681">
            <v>53945</v>
          </cell>
          <cell r="J7681">
            <v>88253.099999999991</v>
          </cell>
        </row>
        <row r="7682">
          <cell r="B7682">
            <v>8152132</v>
          </cell>
          <cell r="C7682">
            <v>815</v>
          </cell>
          <cell r="D7682" t="str">
            <v>North Yorkshire</v>
          </cell>
          <cell r="E7682">
            <v>2132</v>
          </cell>
          <cell r="F7682" t="str">
            <v>Slingsby Community Primary School</v>
          </cell>
          <cell r="G7682" t="str">
            <v>Maintained</v>
          </cell>
          <cell r="H7682" t="str">
            <v>Community school</v>
          </cell>
          <cell r="I7682">
            <v>11282</v>
          </cell>
          <cell r="J7682">
            <v>19562.399999999998</v>
          </cell>
        </row>
        <row r="7683">
          <cell r="B7683">
            <v>8152133</v>
          </cell>
          <cell r="C7683">
            <v>815</v>
          </cell>
          <cell r="D7683" t="str">
            <v>North Yorkshire</v>
          </cell>
          <cell r="E7683">
            <v>2133</v>
          </cell>
          <cell r="F7683" t="str">
            <v>Snape Community Primary School</v>
          </cell>
          <cell r="G7683" t="str">
            <v>Maintained</v>
          </cell>
          <cell r="H7683" t="str">
            <v>Community school</v>
          </cell>
          <cell r="I7683">
            <v>1816</v>
          </cell>
          <cell r="J7683">
            <v>3779.1</v>
          </cell>
        </row>
        <row r="7684">
          <cell r="B7684">
            <v>8152138</v>
          </cell>
          <cell r="C7684">
            <v>815</v>
          </cell>
          <cell r="D7684" t="str">
            <v>North Yorkshire</v>
          </cell>
          <cell r="E7684">
            <v>2138</v>
          </cell>
          <cell r="F7684" t="str">
            <v>Stillington Primary School</v>
          </cell>
          <cell r="G7684" t="str">
            <v>Maintained</v>
          </cell>
          <cell r="H7684" t="str">
            <v>Community school</v>
          </cell>
          <cell r="I7684">
            <v>1686</v>
          </cell>
          <cell r="J7684">
            <v>3112.2</v>
          </cell>
        </row>
        <row r="7685">
          <cell r="B7685">
            <v>8152150</v>
          </cell>
          <cell r="C7685">
            <v>815</v>
          </cell>
          <cell r="D7685" t="str">
            <v>North Yorkshire</v>
          </cell>
          <cell r="E7685">
            <v>2150</v>
          </cell>
          <cell r="F7685" t="str">
            <v>Alanbrooke School</v>
          </cell>
          <cell r="G7685" t="str">
            <v>Maintained</v>
          </cell>
          <cell r="H7685" t="str">
            <v>Community school</v>
          </cell>
          <cell r="I7685">
            <v>5836</v>
          </cell>
          <cell r="J7685">
            <v>10892.699999999999</v>
          </cell>
        </row>
        <row r="7686">
          <cell r="B7686">
            <v>8152151</v>
          </cell>
          <cell r="C7686">
            <v>815</v>
          </cell>
          <cell r="D7686" t="str">
            <v>North Yorkshire</v>
          </cell>
          <cell r="E7686">
            <v>2151</v>
          </cell>
          <cell r="F7686" t="str">
            <v>Welburn Community Primary School</v>
          </cell>
          <cell r="G7686" t="str">
            <v>Maintained</v>
          </cell>
          <cell r="H7686" t="str">
            <v>Community school</v>
          </cell>
          <cell r="I7686">
            <v>7781</v>
          </cell>
          <cell r="J7686">
            <v>10448.099999999999</v>
          </cell>
        </row>
        <row r="7687">
          <cell r="B7687">
            <v>8152163</v>
          </cell>
          <cell r="C7687">
            <v>815</v>
          </cell>
          <cell r="D7687" t="str">
            <v>North Yorkshire</v>
          </cell>
          <cell r="E7687">
            <v>2163</v>
          </cell>
          <cell r="F7687" t="str">
            <v>Mill Hill Community Primary School</v>
          </cell>
          <cell r="G7687" t="str">
            <v>Maintained</v>
          </cell>
          <cell r="H7687" t="str">
            <v>Community school</v>
          </cell>
          <cell r="I7687">
            <v>8689</v>
          </cell>
          <cell r="J7687">
            <v>15338.699999999999</v>
          </cell>
        </row>
        <row r="7688">
          <cell r="B7688">
            <v>8152164</v>
          </cell>
          <cell r="C7688">
            <v>815</v>
          </cell>
          <cell r="D7688" t="str">
            <v>North Yorkshire</v>
          </cell>
          <cell r="E7688">
            <v>2164</v>
          </cell>
          <cell r="F7688" t="str">
            <v>Easingwold Community Primary School</v>
          </cell>
          <cell r="G7688" t="str">
            <v>Maintained</v>
          </cell>
          <cell r="H7688" t="str">
            <v>Community school</v>
          </cell>
          <cell r="I7688">
            <v>18544</v>
          </cell>
          <cell r="J7688">
            <v>32233.499999999996</v>
          </cell>
        </row>
        <row r="7689">
          <cell r="B7689">
            <v>8152165</v>
          </cell>
          <cell r="C7689">
            <v>815</v>
          </cell>
          <cell r="D7689" t="str">
            <v>North Yorkshire</v>
          </cell>
          <cell r="E7689">
            <v>2165</v>
          </cell>
          <cell r="F7689" t="str">
            <v>Dishforth Airfield Community Primary School</v>
          </cell>
          <cell r="G7689" t="str">
            <v>Maintained</v>
          </cell>
          <cell r="H7689" t="str">
            <v>Community school</v>
          </cell>
          <cell r="I7689">
            <v>11412</v>
          </cell>
          <cell r="J7689">
            <v>16894.8</v>
          </cell>
        </row>
        <row r="7690">
          <cell r="B7690">
            <v>8152166</v>
          </cell>
          <cell r="C7690">
            <v>815</v>
          </cell>
          <cell r="D7690" t="str">
            <v>North Yorkshire</v>
          </cell>
          <cell r="E7690">
            <v>2166</v>
          </cell>
          <cell r="F7690" t="str">
            <v>Leeming RAF Community Primary School</v>
          </cell>
          <cell r="G7690" t="str">
            <v>Maintained</v>
          </cell>
          <cell r="H7690" t="str">
            <v>Community school</v>
          </cell>
          <cell r="I7690">
            <v>24379</v>
          </cell>
          <cell r="J7690">
            <v>32678.1</v>
          </cell>
        </row>
        <row r="7691">
          <cell r="B7691">
            <v>8152167</v>
          </cell>
          <cell r="C7691">
            <v>815</v>
          </cell>
          <cell r="D7691" t="str">
            <v>North Yorkshire</v>
          </cell>
          <cell r="E7691">
            <v>2167</v>
          </cell>
          <cell r="F7691" t="str">
            <v>Colburn Community Primary School</v>
          </cell>
          <cell r="G7691" t="str">
            <v>Maintained</v>
          </cell>
          <cell r="H7691" t="str">
            <v>Community school</v>
          </cell>
          <cell r="I7691">
            <v>14913</v>
          </cell>
          <cell r="J7691">
            <v>28232.1</v>
          </cell>
        </row>
        <row r="7692">
          <cell r="B7692">
            <v>8152170</v>
          </cell>
          <cell r="C7692">
            <v>815</v>
          </cell>
          <cell r="D7692" t="str">
            <v>North Yorkshire</v>
          </cell>
          <cell r="E7692">
            <v>2170</v>
          </cell>
          <cell r="F7692" t="str">
            <v>Scarborough, Overdale Community Primary School</v>
          </cell>
          <cell r="G7692" t="str">
            <v>Maintained</v>
          </cell>
          <cell r="H7692" t="str">
            <v>Community school</v>
          </cell>
          <cell r="I7692">
            <v>12579</v>
          </cell>
          <cell r="J7692">
            <v>18006.3</v>
          </cell>
        </row>
        <row r="7693">
          <cell r="B7693">
            <v>8152171</v>
          </cell>
          <cell r="C7693">
            <v>815</v>
          </cell>
          <cell r="D7693" t="str">
            <v>North Yorkshire</v>
          </cell>
          <cell r="E7693">
            <v>2171</v>
          </cell>
          <cell r="F7693" t="str">
            <v>Linton-on-Ouse Primary School</v>
          </cell>
          <cell r="G7693" t="str">
            <v>Maintained</v>
          </cell>
          <cell r="H7693" t="str">
            <v>Community school</v>
          </cell>
          <cell r="I7693">
            <v>6484</v>
          </cell>
          <cell r="J7693">
            <v>6224.4</v>
          </cell>
        </row>
        <row r="7694">
          <cell r="B7694">
            <v>8152173</v>
          </cell>
          <cell r="C7694">
            <v>815</v>
          </cell>
          <cell r="D7694" t="str">
            <v>North Yorkshire</v>
          </cell>
          <cell r="E7694">
            <v>2173</v>
          </cell>
          <cell r="F7694" t="str">
            <v>Catterick Garrison, Le Cateau Community Primary School</v>
          </cell>
          <cell r="G7694" t="str">
            <v>Maintained</v>
          </cell>
          <cell r="H7694" t="str">
            <v>Community school</v>
          </cell>
          <cell r="I7694">
            <v>33197</v>
          </cell>
          <cell r="J7694">
            <v>54018.899999999994</v>
          </cell>
        </row>
        <row r="7695">
          <cell r="B7695">
            <v>8152186</v>
          </cell>
          <cell r="C7695">
            <v>815</v>
          </cell>
          <cell r="D7695" t="str">
            <v>North Yorkshire</v>
          </cell>
          <cell r="E7695">
            <v>2186</v>
          </cell>
          <cell r="F7695" t="str">
            <v>Sheriff Hutton Primary School</v>
          </cell>
          <cell r="G7695" t="str">
            <v>Maintained</v>
          </cell>
          <cell r="H7695" t="str">
            <v>Community school</v>
          </cell>
          <cell r="I7695">
            <v>9467</v>
          </cell>
          <cell r="J7695">
            <v>16450.199999999997</v>
          </cell>
        </row>
        <row r="7696">
          <cell r="B7696">
            <v>8152189</v>
          </cell>
          <cell r="C7696">
            <v>815</v>
          </cell>
          <cell r="D7696" t="str">
            <v>North Yorkshire</v>
          </cell>
          <cell r="E7696">
            <v>2189</v>
          </cell>
          <cell r="F7696" t="str">
            <v>Catterick Garrison, Wavell Community Infant School</v>
          </cell>
          <cell r="G7696" t="str">
            <v>Maintained</v>
          </cell>
          <cell r="H7696" t="str">
            <v>Community school</v>
          </cell>
          <cell r="I7696">
            <v>48499</v>
          </cell>
          <cell r="J7696">
            <v>66912.299999999988</v>
          </cell>
        </row>
        <row r="7697">
          <cell r="B7697">
            <v>8152206</v>
          </cell>
          <cell r="C7697">
            <v>815</v>
          </cell>
          <cell r="D7697" t="str">
            <v>North Yorkshire</v>
          </cell>
          <cell r="E7697">
            <v>2206</v>
          </cell>
          <cell r="F7697" t="str">
            <v>Wheatcroft Community Primary School</v>
          </cell>
          <cell r="G7697" t="str">
            <v>Maintained</v>
          </cell>
          <cell r="H7697" t="str">
            <v>Community school</v>
          </cell>
          <cell r="I7697">
            <v>19192</v>
          </cell>
          <cell r="J7697">
            <v>30010.499999999996</v>
          </cell>
        </row>
        <row r="7698">
          <cell r="B7698">
            <v>8152223</v>
          </cell>
          <cell r="C7698">
            <v>815</v>
          </cell>
          <cell r="D7698" t="str">
            <v>North Yorkshire</v>
          </cell>
          <cell r="E7698">
            <v>2223</v>
          </cell>
          <cell r="F7698" t="str">
            <v>Seamer and Irton Community Primary School</v>
          </cell>
          <cell r="G7698" t="str">
            <v>Maintained</v>
          </cell>
          <cell r="H7698" t="str">
            <v>Community school</v>
          </cell>
          <cell r="I7698">
            <v>34105</v>
          </cell>
          <cell r="J7698">
            <v>54018.899999999994</v>
          </cell>
        </row>
        <row r="7699">
          <cell r="B7699">
            <v>8152224</v>
          </cell>
          <cell r="C7699">
            <v>815</v>
          </cell>
          <cell r="D7699" t="str">
            <v>North Yorkshire</v>
          </cell>
          <cell r="E7699">
            <v>2224</v>
          </cell>
          <cell r="F7699" t="str">
            <v>Cayton Community Primary School</v>
          </cell>
          <cell r="G7699" t="str">
            <v>Maintained</v>
          </cell>
          <cell r="H7699" t="str">
            <v>Community school</v>
          </cell>
          <cell r="I7699">
            <v>18025</v>
          </cell>
          <cell r="J7699">
            <v>32455.8</v>
          </cell>
        </row>
        <row r="7700">
          <cell r="B7700">
            <v>8152225</v>
          </cell>
          <cell r="C7700">
            <v>815</v>
          </cell>
          <cell r="D7700" t="str">
            <v>North Yorkshire</v>
          </cell>
          <cell r="E7700">
            <v>2225</v>
          </cell>
          <cell r="F7700" t="str">
            <v>Broomfield School</v>
          </cell>
          <cell r="G7700" t="str">
            <v>Maintained</v>
          </cell>
          <cell r="H7700" t="str">
            <v>Community school</v>
          </cell>
          <cell r="I7700">
            <v>19322</v>
          </cell>
          <cell r="J7700">
            <v>34678.799999999996</v>
          </cell>
        </row>
        <row r="7701">
          <cell r="B7701">
            <v>8162227</v>
          </cell>
          <cell r="C7701">
            <v>816</v>
          </cell>
          <cell r="D7701" t="str">
            <v>York</v>
          </cell>
          <cell r="E7701">
            <v>2227</v>
          </cell>
          <cell r="F7701" t="str">
            <v>Stockton-on-the-Forest Primary School</v>
          </cell>
          <cell r="G7701" t="str">
            <v>Maintained</v>
          </cell>
          <cell r="H7701" t="str">
            <v>Community school</v>
          </cell>
          <cell r="I7701">
            <v>10245</v>
          </cell>
          <cell r="J7701">
            <v>17784</v>
          </cell>
        </row>
        <row r="7702">
          <cell r="B7702">
            <v>8152228</v>
          </cell>
          <cell r="C7702">
            <v>815</v>
          </cell>
          <cell r="D7702" t="str">
            <v>North Yorkshire</v>
          </cell>
          <cell r="E7702">
            <v>2228</v>
          </cell>
          <cell r="F7702" t="str">
            <v>Hutton Rudby Primary School</v>
          </cell>
          <cell r="G7702" t="str">
            <v>Maintained</v>
          </cell>
          <cell r="H7702" t="str">
            <v>Community school</v>
          </cell>
          <cell r="I7702">
            <v>20489</v>
          </cell>
          <cell r="J7702">
            <v>35345.699999999997</v>
          </cell>
        </row>
        <row r="7703">
          <cell r="B7703">
            <v>8152233</v>
          </cell>
          <cell r="C7703">
            <v>815</v>
          </cell>
          <cell r="D7703" t="str">
            <v>North Yorkshire</v>
          </cell>
          <cell r="E7703">
            <v>2233</v>
          </cell>
          <cell r="F7703" t="str">
            <v>Lindhead School</v>
          </cell>
          <cell r="G7703" t="str">
            <v>Maintained</v>
          </cell>
          <cell r="H7703" t="str">
            <v>Community school</v>
          </cell>
          <cell r="I7703">
            <v>20748</v>
          </cell>
          <cell r="J7703">
            <v>35123.399999999994</v>
          </cell>
        </row>
        <row r="7704">
          <cell r="B7704">
            <v>8152235</v>
          </cell>
          <cell r="C7704">
            <v>815</v>
          </cell>
          <cell r="D7704" t="str">
            <v>North Yorkshire</v>
          </cell>
          <cell r="E7704">
            <v>2235</v>
          </cell>
          <cell r="F7704" t="str">
            <v>Pickering Community Infant School</v>
          </cell>
          <cell r="G7704" t="str">
            <v>Maintained</v>
          </cell>
          <cell r="H7704" t="str">
            <v>Community school</v>
          </cell>
          <cell r="I7704">
            <v>30863</v>
          </cell>
          <cell r="J7704">
            <v>54018.899999999994</v>
          </cell>
        </row>
        <row r="7705">
          <cell r="B7705">
            <v>8152237</v>
          </cell>
          <cell r="C7705">
            <v>815</v>
          </cell>
          <cell r="D7705" t="str">
            <v>North Yorkshire</v>
          </cell>
          <cell r="E7705">
            <v>2237</v>
          </cell>
          <cell r="F7705" t="str">
            <v>Thirsk Community Primary School</v>
          </cell>
          <cell r="G7705" t="str">
            <v>Maintained</v>
          </cell>
          <cell r="H7705" t="str">
            <v>Community school</v>
          </cell>
          <cell r="I7705">
            <v>17507</v>
          </cell>
          <cell r="J7705">
            <v>23563.8</v>
          </cell>
        </row>
        <row r="7706">
          <cell r="B7706">
            <v>8162240</v>
          </cell>
          <cell r="C7706">
            <v>816</v>
          </cell>
          <cell r="D7706" t="str">
            <v>York</v>
          </cell>
          <cell r="E7706">
            <v>2240</v>
          </cell>
          <cell r="F7706" t="str">
            <v>Wigginton Primary School</v>
          </cell>
          <cell r="G7706" t="str">
            <v>Maintained</v>
          </cell>
          <cell r="H7706" t="str">
            <v>Community school</v>
          </cell>
          <cell r="I7706">
            <v>20748</v>
          </cell>
          <cell r="J7706">
            <v>36234.899999999994</v>
          </cell>
        </row>
        <row r="7707">
          <cell r="B7707">
            <v>8162241</v>
          </cell>
          <cell r="C7707">
            <v>816</v>
          </cell>
          <cell r="D7707" t="str">
            <v>York</v>
          </cell>
          <cell r="E7707">
            <v>2241</v>
          </cell>
          <cell r="F7707" t="str">
            <v>Headlands Primary School</v>
          </cell>
          <cell r="G7707" t="str">
            <v>Maintained</v>
          </cell>
          <cell r="H7707" t="str">
            <v>Community school</v>
          </cell>
          <cell r="I7707">
            <v>31771</v>
          </cell>
          <cell r="J7707">
            <v>52462.799999999996</v>
          </cell>
        </row>
        <row r="7708">
          <cell r="B7708">
            <v>8152242</v>
          </cell>
          <cell r="C7708">
            <v>815</v>
          </cell>
          <cell r="D7708" t="str">
            <v>North Yorkshire</v>
          </cell>
          <cell r="E7708">
            <v>2242</v>
          </cell>
          <cell r="F7708" t="str">
            <v>Alverton Primary School</v>
          </cell>
          <cell r="G7708" t="str">
            <v>Maintained</v>
          </cell>
          <cell r="H7708" t="str">
            <v>Community school</v>
          </cell>
          <cell r="I7708">
            <v>12449</v>
          </cell>
          <cell r="J7708">
            <v>21118.5</v>
          </cell>
        </row>
        <row r="7709">
          <cell r="B7709">
            <v>8152246</v>
          </cell>
          <cell r="C7709">
            <v>815</v>
          </cell>
          <cell r="D7709" t="str">
            <v>North Yorkshire</v>
          </cell>
          <cell r="E7709">
            <v>2246</v>
          </cell>
          <cell r="F7709" t="str">
            <v>Amotherby Community Primary School</v>
          </cell>
          <cell r="G7709" t="str">
            <v>Maintained</v>
          </cell>
          <cell r="H7709" t="str">
            <v>Community school</v>
          </cell>
          <cell r="I7709">
            <v>19063</v>
          </cell>
          <cell r="J7709">
            <v>31344.3</v>
          </cell>
        </row>
        <row r="7710">
          <cell r="B7710">
            <v>8152247</v>
          </cell>
          <cell r="C7710">
            <v>815</v>
          </cell>
          <cell r="D7710" t="str">
            <v>North Yorkshire</v>
          </cell>
          <cell r="E7710">
            <v>2247</v>
          </cell>
          <cell r="F7710" t="str">
            <v>Appleton Wiske Community Primary School</v>
          </cell>
          <cell r="G7710" t="str">
            <v>Maintained</v>
          </cell>
          <cell r="H7710" t="str">
            <v>Community school</v>
          </cell>
          <cell r="I7710">
            <v>6873</v>
          </cell>
          <cell r="J7710">
            <v>8447.4</v>
          </cell>
        </row>
        <row r="7711">
          <cell r="B7711">
            <v>8152249</v>
          </cell>
          <cell r="C7711">
            <v>815</v>
          </cell>
          <cell r="D7711" t="str">
            <v>North Yorkshire</v>
          </cell>
          <cell r="E7711">
            <v>2249</v>
          </cell>
          <cell r="F7711" t="str">
            <v>Brompton Community Primary School</v>
          </cell>
          <cell r="G7711" t="str">
            <v>Maintained</v>
          </cell>
          <cell r="H7711" t="str">
            <v>Community school</v>
          </cell>
          <cell r="I7711">
            <v>16210</v>
          </cell>
          <cell r="J7711">
            <v>26898.3</v>
          </cell>
        </row>
        <row r="7712">
          <cell r="B7712">
            <v>8152250</v>
          </cell>
          <cell r="C7712">
            <v>815</v>
          </cell>
          <cell r="D7712" t="str">
            <v>North Yorkshire</v>
          </cell>
          <cell r="E7712">
            <v>2250</v>
          </cell>
          <cell r="F7712" t="str">
            <v>Brompton and Sawdon Community Primary School</v>
          </cell>
          <cell r="G7712" t="str">
            <v>Maintained</v>
          </cell>
          <cell r="H7712" t="str">
            <v>Community school</v>
          </cell>
          <cell r="I7712">
            <v>3891</v>
          </cell>
          <cell r="J7712">
            <v>10225.799999999999</v>
          </cell>
        </row>
        <row r="7713">
          <cell r="B7713">
            <v>8152257</v>
          </cell>
          <cell r="C7713">
            <v>815</v>
          </cell>
          <cell r="D7713" t="str">
            <v>North Yorkshire</v>
          </cell>
          <cell r="E7713">
            <v>2257</v>
          </cell>
          <cell r="F7713" t="str">
            <v>East Ayton Community Primary School</v>
          </cell>
          <cell r="G7713" t="str">
            <v>Maintained</v>
          </cell>
          <cell r="H7713" t="str">
            <v>Community school</v>
          </cell>
          <cell r="I7713">
            <v>16988</v>
          </cell>
          <cell r="J7713">
            <v>26009.1</v>
          </cell>
        </row>
        <row r="7714">
          <cell r="B7714">
            <v>8152305</v>
          </cell>
          <cell r="C7714">
            <v>815</v>
          </cell>
          <cell r="D7714" t="str">
            <v>North Yorkshire</v>
          </cell>
          <cell r="E7714">
            <v>2305</v>
          </cell>
          <cell r="F7714" t="str">
            <v>Bentham Community Primary School</v>
          </cell>
          <cell r="G7714" t="str">
            <v>Maintained</v>
          </cell>
          <cell r="H7714" t="str">
            <v>Community school</v>
          </cell>
          <cell r="I7714">
            <v>9337</v>
          </cell>
          <cell r="J7714">
            <v>14894.099999999999</v>
          </cell>
        </row>
        <row r="7715">
          <cell r="B7715">
            <v>8152309</v>
          </cell>
          <cell r="C7715">
            <v>815</v>
          </cell>
          <cell r="D7715" t="str">
            <v>North Yorkshire</v>
          </cell>
          <cell r="E7715">
            <v>2309</v>
          </cell>
          <cell r="F7715" t="str">
            <v>Boroughbridge Primary School</v>
          </cell>
          <cell r="G7715" t="str">
            <v>Maintained</v>
          </cell>
          <cell r="H7715" t="str">
            <v>Community school</v>
          </cell>
          <cell r="I7715">
            <v>14265</v>
          </cell>
          <cell r="J7715">
            <v>28454.399999999998</v>
          </cell>
        </row>
        <row r="7716">
          <cell r="B7716">
            <v>8152310</v>
          </cell>
          <cell r="C7716">
            <v>815</v>
          </cell>
          <cell r="D7716" t="str">
            <v>North Yorkshire</v>
          </cell>
          <cell r="E7716">
            <v>2310</v>
          </cell>
          <cell r="F7716" t="str">
            <v>Bradleys Both Community Primary School</v>
          </cell>
          <cell r="G7716" t="str">
            <v>Maintained</v>
          </cell>
          <cell r="H7716" t="str">
            <v>Community school</v>
          </cell>
          <cell r="I7716">
            <v>11931</v>
          </cell>
          <cell r="J7716">
            <v>20007</v>
          </cell>
        </row>
        <row r="7717">
          <cell r="B7717">
            <v>8152312</v>
          </cell>
          <cell r="C7717">
            <v>815</v>
          </cell>
          <cell r="D7717" t="str">
            <v>North Yorkshire</v>
          </cell>
          <cell r="E7717">
            <v>2312</v>
          </cell>
          <cell r="F7717" t="str">
            <v>Burton Salmon Community Primary School</v>
          </cell>
          <cell r="G7717" t="str">
            <v>Maintained</v>
          </cell>
          <cell r="H7717" t="str">
            <v>Community school</v>
          </cell>
          <cell r="I7717">
            <v>5706</v>
          </cell>
          <cell r="J7717">
            <v>6891.2999999999993</v>
          </cell>
        </row>
        <row r="7718">
          <cell r="B7718">
            <v>8152316</v>
          </cell>
          <cell r="C7718">
            <v>815</v>
          </cell>
          <cell r="D7718" t="str">
            <v>North Yorkshire</v>
          </cell>
          <cell r="E7718">
            <v>2316</v>
          </cell>
          <cell r="F7718" t="str">
            <v>Cononley Community Primary School</v>
          </cell>
          <cell r="G7718" t="str">
            <v>Maintained</v>
          </cell>
          <cell r="H7718" t="str">
            <v>Community school</v>
          </cell>
          <cell r="I7718">
            <v>11282</v>
          </cell>
          <cell r="J7718">
            <v>23786.1</v>
          </cell>
        </row>
        <row r="7719">
          <cell r="B7719">
            <v>8152317</v>
          </cell>
          <cell r="C7719">
            <v>815</v>
          </cell>
          <cell r="D7719" t="str">
            <v>North Yorkshire</v>
          </cell>
          <cell r="E7719">
            <v>2317</v>
          </cell>
          <cell r="F7719" t="str">
            <v>Cowling Community Primary School</v>
          </cell>
          <cell r="G7719" t="str">
            <v>Maintained</v>
          </cell>
          <cell r="H7719" t="str">
            <v>Community school</v>
          </cell>
          <cell r="I7719">
            <v>11153</v>
          </cell>
          <cell r="J7719">
            <v>22230</v>
          </cell>
        </row>
        <row r="7720">
          <cell r="B7720">
            <v>8152320</v>
          </cell>
          <cell r="C7720">
            <v>815</v>
          </cell>
          <cell r="D7720" t="str">
            <v>North Yorkshire</v>
          </cell>
          <cell r="E7720">
            <v>2320</v>
          </cell>
          <cell r="F7720" t="str">
            <v>Fairburn Community Primary School</v>
          </cell>
          <cell r="G7720" t="str">
            <v>Maintained</v>
          </cell>
          <cell r="H7720" t="str">
            <v>Community school</v>
          </cell>
          <cell r="I7720">
            <v>7392</v>
          </cell>
          <cell r="J7720">
            <v>13115.699999999999</v>
          </cell>
        </row>
        <row r="7721">
          <cell r="B7721">
            <v>8152321</v>
          </cell>
          <cell r="C7721">
            <v>815</v>
          </cell>
          <cell r="D7721" t="str">
            <v>North Yorkshire</v>
          </cell>
          <cell r="E7721">
            <v>2321</v>
          </cell>
          <cell r="F7721" t="str">
            <v>Kettlesing Felliscliffe Community Primary School</v>
          </cell>
          <cell r="G7721" t="str">
            <v>Maintained</v>
          </cell>
          <cell r="H7721" t="str">
            <v>Community school</v>
          </cell>
          <cell r="I7721">
            <v>6484</v>
          </cell>
          <cell r="J7721">
            <v>9336.5999999999985</v>
          </cell>
        </row>
        <row r="7722">
          <cell r="B7722">
            <v>8152324</v>
          </cell>
          <cell r="C7722">
            <v>815</v>
          </cell>
          <cell r="D7722" t="str">
            <v>North Yorkshire</v>
          </cell>
          <cell r="E7722">
            <v>2324</v>
          </cell>
          <cell r="F7722" t="str">
            <v>Giggleswick Primary School</v>
          </cell>
          <cell r="G7722" t="str">
            <v>Maintained</v>
          </cell>
          <cell r="H7722" t="str">
            <v>Community school</v>
          </cell>
          <cell r="I7722">
            <v>6355</v>
          </cell>
          <cell r="J7722">
            <v>12448.8</v>
          </cell>
        </row>
        <row r="7723">
          <cell r="B7723">
            <v>8152327</v>
          </cell>
          <cell r="C7723">
            <v>815</v>
          </cell>
          <cell r="D7723" t="str">
            <v>North Yorkshire</v>
          </cell>
          <cell r="E7723">
            <v>2327</v>
          </cell>
          <cell r="F7723" t="str">
            <v>Great Ouseburn Community Primary School</v>
          </cell>
          <cell r="G7723" t="str">
            <v>Maintained</v>
          </cell>
          <cell r="H7723" t="str">
            <v>Community school</v>
          </cell>
          <cell r="I7723">
            <v>6095</v>
          </cell>
          <cell r="J7723">
            <v>15783.3</v>
          </cell>
        </row>
        <row r="7724">
          <cell r="B7724">
            <v>8152329</v>
          </cell>
          <cell r="C7724">
            <v>815</v>
          </cell>
          <cell r="D7724" t="str">
            <v>North Yorkshire</v>
          </cell>
          <cell r="E7724">
            <v>2329</v>
          </cell>
          <cell r="F7724" t="str">
            <v>Harrogate, Grove Road Community Primary School</v>
          </cell>
          <cell r="G7724" t="str">
            <v>Maintained</v>
          </cell>
          <cell r="H7724" t="str">
            <v>Community school</v>
          </cell>
          <cell r="I7724">
            <v>20878</v>
          </cell>
          <cell r="J7724">
            <v>32233.499999999996</v>
          </cell>
        </row>
        <row r="7725">
          <cell r="B7725">
            <v>8152335</v>
          </cell>
          <cell r="C7725">
            <v>815</v>
          </cell>
          <cell r="D7725" t="str">
            <v>North Yorkshire</v>
          </cell>
          <cell r="E7725">
            <v>2335</v>
          </cell>
          <cell r="F7725" t="str">
            <v>Summerbridge Community Primary School</v>
          </cell>
          <cell r="G7725" t="str">
            <v>Maintained</v>
          </cell>
          <cell r="H7725" t="str">
            <v>Community school</v>
          </cell>
          <cell r="I7725">
            <v>7003</v>
          </cell>
          <cell r="J7725">
            <v>11559.599999999999</v>
          </cell>
        </row>
        <row r="7726">
          <cell r="B7726">
            <v>8152336</v>
          </cell>
          <cell r="C7726">
            <v>815</v>
          </cell>
          <cell r="D7726" t="str">
            <v>North Yorkshire</v>
          </cell>
          <cell r="E7726">
            <v>2336</v>
          </cell>
          <cell r="F7726" t="str">
            <v>Hellifield Community Primary School</v>
          </cell>
          <cell r="G7726" t="str">
            <v>Maintained</v>
          </cell>
          <cell r="H7726" t="str">
            <v>Community school</v>
          </cell>
          <cell r="I7726">
            <v>4539</v>
          </cell>
          <cell r="J7726">
            <v>8892</v>
          </cell>
        </row>
        <row r="7727">
          <cell r="B7727">
            <v>8152337</v>
          </cell>
          <cell r="C7727">
            <v>815</v>
          </cell>
          <cell r="D7727" t="str">
            <v>North Yorkshire</v>
          </cell>
          <cell r="E7727">
            <v>2337</v>
          </cell>
          <cell r="F7727" t="str">
            <v>Hensall Community Primary School</v>
          </cell>
          <cell r="G7727" t="str">
            <v>Maintained</v>
          </cell>
          <cell r="H7727" t="str">
            <v>Community school</v>
          </cell>
          <cell r="I7727">
            <v>12449</v>
          </cell>
          <cell r="J7727">
            <v>24675.3</v>
          </cell>
        </row>
        <row r="7728">
          <cell r="B7728">
            <v>8152338</v>
          </cell>
          <cell r="C7728">
            <v>815</v>
          </cell>
          <cell r="D7728" t="str">
            <v>North Yorkshire</v>
          </cell>
          <cell r="E7728">
            <v>2338</v>
          </cell>
          <cell r="F7728" t="str">
            <v>Glasshouses Community Primary School</v>
          </cell>
          <cell r="G7728" t="str">
            <v>Maintained</v>
          </cell>
          <cell r="H7728" t="str">
            <v>Community school</v>
          </cell>
          <cell r="I7728">
            <v>3372</v>
          </cell>
          <cell r="J7728">
            <v>7558.2</v>
          </cell>
        </row>
        <row r="7729">
          <cell r="B7729">
            <v>8152343</v>
          </cell>
          <cell r="C7729">
            <v>815</v>
          </cell>
          <cell r="D7729" t="str">
            <v>North Yorkshire</v>
          </cell>
          <cell r="E7729">
            <v>2343</v>
          </cell>
          <cell r="F7729" t="str">
            <v>Kettlewell Primary School</v>
          </cell>
          <cell r="G7729" t="str">
            <v>Maintained</v>
          </cell>
          <cell r="H7729" t="str">
            <v>Community school</v>
          </cell>
          <cell r="I7729">
            <v>2075</v>
          </cell>
          <cell r="J7729">
            <v>4890.5999999999995</v>
          </cell>
        </row>
        <row r="7730">
          <cell r="B7730">
            <v>8152347</v>
          </cell>
          <cell r="C7730">
            <v>815</v>
          </cell>
          <cell r="D7730" t="str">
            <v>North Yorkshire</v>
          </cell>
          <cell r="E7730">
            <v>2347</v>
          </cell>
          <cell r="F7730" t="str">
            <v>Darley Community Primary School</v>
          </cell>
          <cell r="G7730" t="str">
            <v>Maintained</v>
          </cell>
          <cell r="H7730" t="str">
            <v>Community school</v>
          </cell>
          <cell r="I7730">
            <v>5187</v>
          </cell>
          <cell r="J7730">
            <v>8892</v>
          </cell>
        </row>
        <row r="7731">
          <cell r="B7731">
            <v>8152348</v>
          </cell>
          <cell r="C7731">
            <v>815</v>
          </cell>
          <cell r="D7731" t="str">
            <v>North Yorkshire</v>
          </cell>
          <cell r="E7731">
            <v>2348</v>
          </cell>
          <cell r="F7731" t="str">
            <v>Beckwithshaw Community Primary School</v>
          </cell>
          <cell r="G7731" t="str">
            <v>Maintained</v>
          </cell>
          <cell r="H7731" t="str">
            <v>Community school</v>
          </cell>
          <cell r="I7731">
            <v>6873</v>
          </cell>
          <cell r="J7731">
            <v>10892.699999999999</v>
          </cell>
        </row>
        <row r="7732">
          <cell r="B7732">
            <v>8152350</v>
          </cell>
          <cell r="C7732">
            <v>815</v>
          </cell>
          <cell r="D7732" t="str">
            <v>North Yorkshire</v>
          </cell>
          <cell r="E7732">
            <v>2350</v>
          </cell>
          <cell r="F7732" t="str">
            <v>Scotton Lingerfield Primary School</v>
          </cell>
          <cell r="G7732" t="str">
            <v>Maintained</v>
          </cell>
          <cell r="H7732" t="str">
            <v>Community school</v>
          </cell>
          <cell r="I7732">
            <v>7003</v>
          </cell>
          <cell r="J7732">
            <v>12671.099999999999</v>
          </cell>
        </row>
        <row r="7733">
          <cell r="B7733">
            <v>8152354</v>
          </cell>
          <cell r="C7733">
            <v>815</v>
          </cell>
          <cell r="D7733" t="str">
            <v>North Yorkshire</v>
          </cell>
          <cell r="E7733">
            <v>2354</v>
          </cell>
          <cell r="F7733" t="str">
            <v>Sicklinghall Community Primary School</v>
          </cell>
          <cell r="G7733" t="str">
            <v>Maintained</v>
          </cell>
          <cell r="H7733" t="str">
            <v>Community school</v>
          </cell>
          <cell r="I7733">
            <v>7781</v>
          </cell>
          <cell r="J7733">
            <v>11337.3</v>
          </cell>
        </row>
        <row r="7734">
          <cell r="B7734">
            <v>8152356</v>
          </cell>
          <cell r="C7734">
            <v>815</v>
          </cell>
          <cell r="D7734" t="str">
            <v>North Yorkshire</v>
          </cell>
          <cell r="E7734">
            <v>2356</v>
          </cell>
          <cell r="F7734" t="str">
            <v>Skipton, Water Street Community Primary School</v>
          </cell>
          <cell r="G7734" t="str">
            <v>Maintained</v>
          </cell>
          <cell r="H7734" t="str">
            <v>Community school</v>
          </cell>
          <cell r="I7734">
            <v>23212</v>
          </cell>
          <cell r="J7734">
            <v>38902.5</v>
          </cell>
        </row>
        <row r="7735">
          <cell r="B7735">
            <v>8152358</v>
          </cell>
          <cell r="C7735">
            <v>815</v>
          </cell>
          <cell r="D7735" t="str">
            <v>North Yorkshire</v>
          </cell>
          <cell r="E7735">
            <v>2358</v>
          </cell>
          <cell r="F7735" t="str">
            <v>Staveley Community Primary School</v>
          </cell>
          <cell r="G7735" t="str">
            <v>Maintained</v>
          </cell>
          <cell r="H7735" t="str">
            <v>Community school</v>
          </cell>
          <cell r="I7735">
            <v>6225</v>
          </cell>
          <cell r="J7735">
            <v>10448.099999999999</v>
          </cell>
        </row>
        <row r="7736">
          <cell r="B7736">
            <v>8152359</v>
          </cell>
          <cell r="C7736">
            <v>815</v>
          </cell>
          <cell r="D7736" t="str">
            <v>North Yorkshire</v>
          </cell>
          <cell r="E7736">
            <v>2359</v>
          </cell>
          <cell r="F7736" t="str">
            <v>Sutton-in-Craven Community Primary School</v>
          </cell>
          <cell r="G7736" t="str">
            <v>Maintained</v>
          </cell>
          <cell r="H7736" t="str">
            <v>Community school</v>
          </cell>
          <cell r="I7736">
            <v>17507</v>
          </cell>
          <cell r="J7736">
            <v>29121.3</v>
          </cell>
        </row>
        <row r="7737">
          <cell r="B7737">
            <v>8152360</v>
          </cell>
          <cell r="C7737">
            <v>815</v>
          </cell>
          <cell r="D7737" t="str">
            <v>North Yorkshire</v>
          </cell>
          <cell r="E7737">
            <v>2360</v>
          </cell>
          <cell r="F7737" t="str">
            <v>Thornton in Craven Community Primary School</v>
          </cell>
          <cell r="G7737" t="str">
            <v>Maintained</v>
          </cell>
          <cell r="H7737" t="str">
            <v>Community school</v>
          </cell>
          <cell r="I7737">
            <v>8170</v>
          </cell>
          <cell r="J7737">
            <v>14894.099999999999</v>
          </cell>
        </row>
        <row r="7738">
          <cell r="B7738">
            <v>8152363</v>
          </cell>
          <cell r="C7738">
            <v>815</v>
          </cell>
          <cell r="D7738" t="str">
            <v>North Yorkshire</v>
          </cell>
          <cell r="E7738">
            <v>2363</v>
          </cell>
          <cell r="F7738" t="str">
            <v>Whitley and Eggborough Community Primary School</v>
          </cell>
          <cell r="G7738" t="str">
            <v>Maintained</v>
          </cell>
          <cell r="H7738" t="str">
            <v>Community school</v>
          </cell>
          <cell r="I7738">
            <v>17507</v>
          </cell>
          <cell r="J7738">
            <v>29121.3</v>
          </cell>
        </row>
        <row r="7739">
          <cell r="B7739">
            <v>8152364</v>
          </cell>
          <cell r="C7739">
            <v>815</v>
          </cell>
          <cell r="D7739" t="str">
            <v>North Yorkshire</v>
          </cell>
          <cell r="E7739">
            <v>2364</v>
          </cell>
          <cell r="F7739" t="str">
            <v>Willow Tree Community Primary School</v>
          </cell>
          <cell r="G7739" t="str">
            <v>Maintained</v>
          </cell>
          <cell r="H7739" t="str">
            <v>Community school</v>
          </cell>
          <cell r="I7739">
            <v>33327</v>
          </cell>
          <cell r="J7739">
            <v>50684.399999999994</v>
          </cell>
        </row>
        <row r="7740">
          <cell r="B7740">
            <v>8152367</v>
          </cell>
          <cell r="C7740">
            <v>815</v>
          </cell>
          <cell r="D7740" t="str">
            <v>North Yorkshire</v>
          </cell>
          <cell r="E7740">
            <v>2367</v>
          </cell>
          <cell r="F7740" t="str">
            <v>Moorside Primary School &amp; Nursery</v>
          </cell>
          <cell r="G7740" t="str">
            <v>Maintained</v>
          </cell>
          <cell r="H7740" t="str">
            <v>Community school</v>
          </cell>
          <cell r="I7740">
            <v>10504</v>
          </cell>
          <cell r="J7740">
            <v>16005.599999999999</v>
          </cell>
        </row>
        <row r="7741">
          <cell r="B7741">
            <v>8152381</v>
          </cell>
          <cell r="C7741">
            <v>815</v>
          </cell>
          <cell r="D7741" t="str">
            <v>North Yorkshire</v>
          </cell>
          <cell r="E7741">
            <v>2381</v>
          </cell>
          <cell r="F7741" t="str">
            <v>Thorpe Willoughby Community Primary School</v>
          </cell>
          <cell r="G7741" t="str">
            <v>Maintained</v>
          </cell>
          <cell r="H7741" t="str">
            <v>Community school</v>
          </cell>
          <cell r="I7741">
            <v>24250</v>
          </cell>
          <cell r="J7741">
            <v>36012.6</v>
          </cell>
        </row>
        <row r="7742">
          <cell r="B7742">
            <v>8162386</v>
          </cell>
          <cell r="C7742">
            <v>816</v>
          </cell>
          <cell r="D7742" t="str">
            <v>York</v>
          </cell>
          <cell r="E7742">
            <v>2386</v>
          </cell>
          <cell r="F7742" t="str">
            <v>Bishopthorpe Infant School</v>
          </cell>
          <cell r="G7742" t="str">
            <v>Maintained</v>
          </cell>
          <cell r="H7742" t="str">
            <v>Community school</v>
          </cell>
          <cell r="I7742">
            <v>33716</v>
          </cell>
          <cell r="J7742">
            <v>55130.399999999994</v>
          </cell>
        </row>
        <row r="7743">
          <cell r="B7743">
            <v>8152390</v>
          </cell>
          <cell r="C7743">
            <v>815</v>
          </cell>
          <cell r="D7743" t="str">
            <v>North Yorkshire</v>
          </cell>
          <cell r="E7743">
            <v>2390</v>
          </cell>
          <cell r="F7743" t="str">
            <v>Barwic Parade Community Primary School, Selby</v>
          </cell>
          <cell r="G7743" t="str">
            <v>Maintained</v>
          </cell>
          <cell r="H7743" t="str">
            <v>Community school</v>
          </cell>
          <cell r="I7743">
            <v>16599</v>
          </cell>
          <cell r="J7743">
            <v>25119.899999999998</v>
          </cell>
        </row>
        <row r="7744">
          <cell r="B7744">
            <v>8152391</v>
          </cell>
          <cell r="C7744">
            <v>815</v>
          </cell>
          <cell r="D7744" t="str">
            <v>North Yorkshire</v>
          </cell>
          <cell r="E7744">
            <v>2391</v>
          </cell>
          <cell r="F7744" t="str">
            <v>Ingleton Primary School</v>
          </cell>
          <cell r="G7744" t="str">
            <v>Maintained</v>
          </cell>
          <cell r="H7744" t="str">
            <v>Community school</v>
          </cell>
          <cell r="I7744">
            <v>15691</v>
          </cell>
          <cell r="J7744">
            <v>24897.599999999999</v>
          </cell>
        </row>
        <row r="7745">
          <cell r="B7745">
            <v>8152393</v>
          </cell>
          <cell r="C7745">
            <v>815</v>
          </cell>
          <cell r="D7745" t="str">
            <v>North Yorkshire</v>
          </cell>
          <cell r="E7745">
            <v>2393</v>
          </cell>
          <cell r="F7745" t="str">
            <v>Glusburn Community Primary School</v>
          </cell>
          <cell r="G7745" t="str">
            <v>Maintained</v>
          </cell>
          <cell r="H7745" t="str">
            <v>Community school</v>
          </cell>
          <cell r="I7745">
            <v>37736</v>
          </cell>
          <cell r="J7745">
            <v>62243.999999999993</v>
          </cell>
        </row>
        <row r="7746">
          <cell r="B7746">
            <v>8152400</v>
          </cell>
          <cell r="C7746">
            <v>815</v>
          </cell>
          <cell r="D7746" t="str">
            <v>North Yorkshire</v>
          </cell>
          <cell r="E7746">
            <v>2400</v>
          </cell>
          <cell r="F7746" t="str">
            <v>Barlby Bridge Community Primary School</v>
          </cell>
          <cell r="G7746" t="str">
            <v>Maintained</v>
          </cell>
          <cell r="H7746" t="str">
            <v>Community school</v>
          </cell>
          <cell r="I7746">
            <v>14783</v>
          </cell>
          <cell r="J7746">
            <v>21785.399999999998</v>
          </cell>
        </row>
        <row r="7747">
          <cell r="B7747">
            <v>8152401</v>
          </cell>
          <cell r="C7747">
            <v>815</v>
          </cell>
          <cell r="D7747" t="str">
            <v>North Yorkshire</v>
          </cell>
          <cell r="E7747">
            <v>2401</v>
          </cell>
          <cell r="F7747" t="str">
            <v>Barlby Community Primary School</v>
          </cell>
          <cell r="G7747" t="str">
            <v>Maintained</v>
          </cell>
          <cell r="H7747" t="str">
            <v>Community school</v>
          </cell>
          <cell r="I7747">
            <v>34624</v>
          </cell>
          <cell r="J7747">
            <v>48239.1</v>
          </cell>
        </row>
        <row r="7748">
          <cell r="B7748">
            <v>8152402</v>
          </cell>
          <cell r="C7748">
            <v>815</v>
          </cell>
          <cell r="D7748" t="str">
            <v>North Yorkshire</v>
          </cell>
          <cell r="E7748">
            <v>2402</v>
          </cell>
          <cell r="F7748" t="str">
            <v>Hemingbrough Community Primary School</v>
          </cell>
          <cell r="G7748" t="str">
            <v>Maintained</v>
          </cell>
          <cell r="H7748" t="str">
            <v>Community school</v>
          </cell>
          <cell r="I7748">
            <v>12838</v>
          </cell>
          <cell r="J7748">
            <v>24230.699999999997</v>
          </cell>
        </row>
        <row r="7749">
          <cell r="B7749">
            <v>8152403</v>
          </cell>
          <cell r="C7749">
            <v>815</v>
          </cell>
          <cell r="D7749" t="str">
            <v>North Yorkshire</v>
          </cell>
          <cell r="E7749">
            <v>2403</v>
          </cell>
          <cell r="F7749" t="str">
            <v>Hunmanby Primary School</v>
          </cell>
          <cell r="G7749" t="str">
            <v>Maintained</v>
          </cell>
          <cell r="H7749" t="str">
            <v>Community school</v>
          </cell>
          <cell r="I7749">
            <v>16599</v>
          </cell>
          <cell r="J7749">
            <v>24675.3</v>
          </cell>
        </row>
        <row r="7750">
          <cell r="B7750">
            <v>8152404</v>
          </cell>
          <cell r="C7750">
            <v>815</v>
          </cell>
          <cell r="D7750" t="str">
            <v>North Yorkshire</v>
          </cell>
          <cell r="E7750">
            <v>2404</v>
          </cell>
          <cell r="F7750" t="str">
            <v>Langton Primary School</v>
          </cell>
          <cell r="G7750" t="str">
            <v>Maintained</v>
          </cell>
          <cell r="H7750" t="str">
            <v>Community school</v>
          </cell>
          <cell r="I7750">
            <v>10634</v>
          </cell>
          <cell r="J7750">
            <v>20007</v>
          </cell>
        </row>
        <row r="7751">
          <cell r="B7751">
            <v>8152405</v>
          </cell>
          <cell r="C7751">
            <v>815</v>
          </cell>
          <cell r="D7751" t="str">
            <v>North Yorkshire</v>
          </cell>
          <cell r="E7751">
            <v>2405</v>
          </cell>
          <cell r="F7751" t="str">
            <v>Leavening Community Primary School</v>
          </cell>
          <cell r="G7751" t="str">
            <v>Maintained</v>
          </cell>
          <cell r="H7751" t="str">
            <v>Community school</v>
          </cell>
          <cell r="I7751">
            <v>2594</v>
          </cell>
          <cell r="J7751">
            <v>4223.7</v>
          </cell>
        </row>
        <row r="7752">
          <cell r="B7752">
            <v>8152406</v>
          </cell>
          <cell r="C7752">
            <v>815</v>
          </cell>
          <cell r="D7752" t="str">
            <v>North Yorkshire</v>
          </cell>
          <cell r="E7752">
            <v>2406</v>
          </cell>
          <cell r="F7752" t="str">
            <v>Luttons Community Primary School</v>
          </cell>
          <cell r="G7752" t="str">
            <v>Maintained</v>
          </cell>
          <cell r="H7752" t="str">
            <v>Community school</v>
          </cell>
          <cell r="I7752">
            <v>1946</v>
          </cell>
          <cell r="J7752">
            <v>4001.3999999999996</v>
          </cell>
        </row>
        <row r="7753">
          <cell r="B7753">
            <v>8152407</v>
          </cell>
          <cell r="C7753">
            <v>815</v>
          </cell>
          <cell r="D7753" t="str">
            <v>North Yorkshire</v>
          </cell>
          <cell r="E7753">
            <v>2407</v>
          </cell>
          <cell r="F7753" t="str">
            <v>North Duffield Community Primary School</v>
          </cell>
          <cell r="G7753" t="str">
            <v>Maintained</v>
          </cell>
          <cell r="H7753" t="str">
            <v>Community school</v>
          </cell>
          <cell r="I7753">
            <v>10634</v>
          </cell>
          <cell r="J7753">
            <v>17117.099999999999</v>
          </cell>
        </row>
        <row r="7754">
          <cell r="B7754">
            <v>8152408</v>
          </cell>
          <cell r="C7754">
            <v>815</v>
          </cell>
          <cell r="D7754" t="str">
            <v>North Yorkshire</v>
          </cell>
          <cell r="E7754">
            <v>2408</v>
          </cell>
          <cell r="F7754" t="str">
            <v>Norton Community Primary School</v>
          </cell>
          <cell r="G7754" t="str">
            <v>Maintained</v>
          </cell>
          <cell r="H7754" t="str">
            <v>Community school</v>
          </cell>
          <cell r="I7754">
            <v>44998</v>
          </cell>
          <cell r="J7754">
            <v>80694.899999999994</v>
          </cell>
        </row>
        <row r="7755">
          <cell r="B7755">
            <v>8152410</v>
          </cell>
          <cell r="C7755">
            <v>815</v>
          </cell>
          <cell r="D7755" t="str">
            <v>North Yorkshire</v>
          </cell>
          <cell r="E7755">
            <v>2410</v>
          </cell>
          <cell r="F7755" t="str">
            <v>Riccall Community Primary School</v>
          </cell>
          <cell r="G7755" t="str">
            <v>Maintained</v>
          </cell>
          <cell r="H7755" t="str">
            <v>Community school</v>
          </cell>
          <cell r="I7755">
            <v>20100</v>
          </cell>
          <cell r="J7755">
            <v>36457.199999999997</v>
          </cell>
        </row>
        <row r="7756">
          <cell r="B7756">
            <v>8152418</v>
          </cell>
          <cell r="C7756">
            <v>815</v>
          </cell>
          <cell r="D7756" t="str">
            <v>North Yorkshire</v>
          </cell>
          <cell r="E7756">
            <v>2418</v>
          </cell>
          <cell r="F7756" t="str">
            <v>Selby, Longman's Hill Community Primary School</v>
          </cell>
          <cell r="G7756" t="str">
            <v>Maintained</v>
          </cell>
          <cell r="H7756" t="str">
            <v>Community school</v>
          </cell>
          <cell r="I7756">
            <v>21527</v>
          </cell>
          <cell r="J7756">
            <v>36234.899999999994</v>
          </cell>
        </row>
        <row r="7757">
          <cell r="B7757">
            <v>8152421</v>
          </cell>
          <cell r="C7757">
            <v>815</v>
          </cell>
          <cell r="D7757" t="str">
            <v>North Yorkshire</v>
          </cell>
          <cell r="E7757">
            <v>2421</v>
          </cell>
          <cell r="F7757" t="str">
            <v>Sherburn in Elmet, Athelstan Community Primary School</v>
          </cell>
          <cell r="G7757" t="str">
            <v>Maintained</v>
          </cell>
          <cell r="H7757" t="str">
            <v>Community school</v>
          </cell>
          <cell r="I7757">
            <v>40589</v>
          </cell>
          <cell r="J7757">
            <v>69802.2</v>
          </cell>
        </row>
        <row r="7758">
          <cell r="B7758">
            <v>8152425</v>
          </cell>
          <cell r="C7758">
            <v>815</v>
          </cell>
          <cell r="D7758" t="str">
            <v>North Yorkshire</v>
          </cell>
          <cell r="E7758">
            <v>2425</v>
          </cell>
          <cell r="F7758" t="str">
            <v>Saltergate Infant School</v>
          </cell>
          <cell r="G7758" t="str">
            <v>Maintained</v>
          </cell>
          <cell r="H7758" t="str">
            <v>Community school</v>
          </cell>
          <cell r="I7758">
            <v>34883</v>
          </cell>
          <cell r="J7758">
            <v>58242.6</v>
          </cell>
        </row>
        <row r="7759">
          <cell r="B7759">
            <v>8152430</v>
          </cell>
          <cell r="C7759">
            <v>815</v>
          </cell>
          <cell r="D7759" t="str">
            <v>North Yorkshire</v>
          </cell>
          <cell r="E7759">
            <v>2430</v>
          </cell>
          <cell r="F7759" t="str">
            <v>Woodfield Primary School</v>
          </cell>
          <cell r="G7759" t="str">
            <v>Maintained</v>
          </cell>
          <cell r="H7759" t="str">
            <v>Community school</v>
          </cell>
          <cell r="I7759">
            <v>4020</v>
          </cell>
          <cell r="J7759">
            <v>3112.2</v>
          </cell>
        </row>
        <row r="7760">
          <cell r="B7760">
            <v>8153001</v>
          </cell>
          <cell r="C7760">
            <v>815</v>
          </cell>
          <cell r="D7760" t="str">
            <v>North Yorkshire</v>
          </cell>
          <cell r="E7760">
            <v>3001</v>
          </cell>
          <cell r="F7760" t="str">
            <v>Aiskew, Leeming Bar Church of England Primary School</v>
          </cell>
          <cell r="G7760" t="str">
            <v>Maintained</v>
          </cell>
          <cell r="H7760" t="str">
            <v>Voluntary controlled school</v>
          </cell>
          <cell r="I7760">
            <v>2464</v>
          </cell>
          <cell r="J7760">
            <v>5557.5</v>
          </cell>
        </row>
        <row r="7761">
          <cell r="B7761">
            <v>8163002</v>
          </cell>
          <cell r="C7761">
            <v>816</v>
          </cell>
          <cell r="D7761" t="str">
            <v>York</v>
          </cell>
          <cell r="E7761">
            <v>3002</v>
          </cell>
          <cell r="F7761" t="str">
            <v>Saint Barnabas Church of England Voluntary Controlled Primary School</v>
          </cell>
          <cell r="G7761" t="str">
            <v>Maintained</v>
          </cell>
          <cell r="H7761" t="str">
            <v>Voluntary controlled school</v>
          </cell>
          <cell r="I7761">
            <v>13616</v>
          </cell>
          <cell r="J7761">
            <v>20451.599999999999</v>
          </cell>
        </row>
        <row r="7762">
          <cell r="B7762">
            <v>8163003</v>
          </cell>
          <cell r="C7762">
            <v>816</v>
          </cell>
          <cell r="D7762" t="str">
            <v>York</v>
          </cell>
          <cell r="E7762">
            <v>3003</v>
          </cell>
          <cell r="F7762" t="str">
            <v>St Paul's Church of England Voluntary Controlled Primary School</v>
          </cell>
          <cell r="G7762" t="str">
            <v>Maintained</v>
          </cell>
          <cell r="H7762" t="str">
            <v>Voluntary controlled school</v>
          </cell>
          <cell r="I7762">
            <v>16469</v>
          </cell>
          <cell r="J7762">
            <v>28454.399999999998</v>
          </cell>
        </row>
        <row r="7763">
          <cell r="B7763">
            <v>8153005</v>
          </cell>
          <cell r="C7763">
            <v>815</v>
          </cell>
          <cell r="D7763" t="str">
            <v>North Yorkshire</v>
          </cell>
          <cell r="E7763">
            <v>3005</v>
          </cell>
          <cell r="F7763" t="str">
            <v>St Hilda's Ampleforth Church of England Voluntary Controlled Primary School</v>
          </cell>
          <cell r="G7763" t="str">
            <v>Maintained</v>
          </cell>
          <cell r="H7763" t="str">
            <v>Voluntary controlled school</v>
          </cell>
          <cell r="I7763">
            <v>4928</v>
          </cell>
          <cell r="J7763">
            <v>6891.2999999999993</v>
          </cell>
        </row>
        <row r="7764">
          <cell r="B7764">
            <v>8153008</v>
          </cell>
          <cell r="C7764">
            <v>815</v>
          </cell>
          <cell r="D7764" t="str">
            <v>North Yorkshire</v>
          </cell>
          <cell r="E7764">
            <v>3008</v>
          </cell>
          <cell r="F7764" t="str">
            <v>Bainbridge Church of England Primary and Nursery School</v>
          </cell>
          <cell r="G7764" t="str">
            <v>Maintained</v>
          </cell>
          <cell r="H7764" t="str">
            <v>Voluntary controlled school</v>
          </cell>
          <cell r="I7764">
            <v>11542</v>
          </cell>
          <cell r="J7764">
            <v>13782.599999999999</v>
          </cell>
        </row>
        <row r="7765">
          <cell r="B7765">
            <v>8153010</v>
          </cell>
          <cell r="C7765">
            <v>815</v>
          </cell>
          <cell r="D7765" t="str">
            <v>North Yorkshire</v>
          </cell>
          <cell r="E7765">
            <v>3010</v>
          </cell>
          <cell r="F7765" t="str">
            <v>Bedale Church of England Primary School</v>
          </cell>
          <cell r="G7765" t="str">
            <v>Maintained</v>
          </cell>
          <cell r="H7765" t="str">
            <v>Voluntary controlled school</v>
          </cell>
          <cell r="I7765">
            <v>30085</v>
          </cell>
          <cell r="J7765">
            <v>51573.599999999999</v>
          </cell>
        </row>
        <row r="7766">
          <cell r="B7766">
            <v>8153012</v>
          </cell>
          <cell r="C7766">
            <v>815</v>
          </cell>
          <cell r="D7766" t="str">
            <v>North Yorkshire</v>
          </cell>
          <cell r="E7766">
            <v>3012</v>
          </cell>
          <cell r="F7766" t="str">
            <v>Bilsdale Midcable Chop Gate Church of England Voluntary Controlled Primary School</v>
          </cell>
          <cell r="G7766" t="str">
            <v>Maintained</v>
          </cell>
          <cell r="H7766" t="str">
            <v>Voluntary controlled school</v>
          </cell>
          <cell r="I7766">
            <v>1038</v>
          </cell>
          <cell r="J7766">
            <v>1111.5</v>
          </cell>
        </row>
        <row r="7767">
          <cell r="B7767">
            <v>8153015</v>
          </cell>
          <cell r="C7767">
            <v>815</v>
          </cell>
          <cell r="D7767" t="str">
            <v>North Yorkshire</v>
          </cell>
          <cell r="E7767">
            <v>3015</v>
          </cell>
          <cell r="F7767" t="str">
            <v>Brompton-on-Swale Church of England Primary School</v>
          </cell>
          <cell r="G7767" t="str">
            <v>Maintained</v>
          </cell>
          <cell r="H7767" t="str">
            <v>Voluntary controlled school</v>
          </cell>
          <cell r="I7767">
            <v>18803</v>
          </cell>
          <cell r="J7767">
            <v>36012.6</v>
          </cell>
        </row>
        <row r="7768">
          <cell r="B7768">
            <v>8153016</v>
          </cell>
          <cell r="C7768">
            <v>815</v>
          </cell>
          <cell r="D7768" t="str">
            <v>North Yorkshire</v>
          </cell>
          <cell r="E7768">
            <v>3016</v>
          </cell>
          <cell r="F7768" t="str">
            <v>West Burton Church of England Primary School</v>
          </cell>
          <cell r="G7768" t="str">
            <v>Maintained</v>
          </cell>
          <cell r="H7768" t="str">
            <v>Voluntary controlled school</v>
          </cell>
          <cell r="I7768">
            <v>1427</v>
          </cell>
          <cell r="J7768">
            <v>3556.7999999999997</v>
          </cell>
        </row>
        <row r="7769">
          <cell r="B7769">
            <v>8153020</v>
          </cell>
          <cell r="C7769">
            <v>815</v>
          </cell>
          <cell r="D7769" t="str">
            <v>North Yorkshire</v>
          </cell>
          <cell r="E7769">
            <v>3020</v>
          </cell>
          <cell r="F7769" t="str">
            <v>Crakehall Church of England Primary School</v>
          </cell>
          <cell r="G7769" t="str">
            <v>Maintained</v>
          </cell>
          <cell r="H7769" t="str">
            <v>Voluntary controlled school</v>
          </cell>
          <cell r="I7769">
            <v>9596</v>
          </cell>
          <cell r="J7769">
            <v>19784.699999999997</v>
          </cell>
        </row>
        <row r="7770">
          <cell r="B7770">
            <v>8153021</v>
          </cell>
          <cell r="C7770">
            <v>815</v>
          </cell>
          <cell r="D7770" t="str">
            <v>North Yorkshire</v>
          </cell>
          <cell r="E7770">
            <v>3021</v>
          </cell>
          <cell r="F7770" t="str">
            <v>Crayke Church of England Voluntary Controlled Primary School</v>
          </cell>
          <cell r="G7770" t="str">
            <v>Maintained</v>
          </cell>
          <cell r="H7770" t="str">
            <v>Voluntary controlled school</v>
          </cell>
          <cell r="I7770">
            <v>10115</v>
          </cell>
          <cell r="J7770">
            <v>18228.599999999999</v>
          </cell>
        </row>
        <row r="7771">
          <cell r="B7771">
            <v>8153025</v>
          </cell>
          <cell r="C7771">
            <v>815</v>
          </cell>
          <cell r="D7771" t="str">
            <v>North Yorkshire</v>
          </cell>
          <cell r="E7771">
            <v>3025</v>
          </cell>
          <cell r="F7771" t="str">
            <v>Danby Church of England Voluntary Controlled School</v>
          </cell>
          <cell r="G7771" t="str">
            <v>Maintained</v>
          </cell>
          <cell r="H7771" t="str">
            <v>Voluntary controlled school</v>
          </cell>
          <cell r="I7771">
            <v>2853</v>
          </cell>
          <cell r="J7771">
            <v>5335.2</v>
          </cell>
        </row>
        <row r="7772">
          <cell r="B7772">
            <v>8153027</v>
          </cell>
          <cell r="C7772">
            <v>815</v>
          </cell>
          <cell r="D7772" t="str">
            <v>North Yorkshire</v>
          </cell>
          <cell r="E7772">
            <v>3027</v>
          </cell>
          <cell r="F7772" t="str">
            <v>Dishforth Church of England Voluntary Controlled Primary School</v>
          </cell>
          <cell r="G7772" t="str">
            <v>Maintained</v>
          </cell>
          <cell r="H7772" t="str">
            <v>Voluntary controlled school</v>
          </cell>
          <cell r="I7772">
            <v>5966</v>
          </cell>
          <cell r="J7772">
            <v>11337.3</v>
          </cell>
        </row>
        <row r="7773">
          <cell r="B7773">
            <v>8153035</v>
          </cell>
          <cell r="C7773">
            <v>815</v>
          </cell>
          <cell r="D7773" t="str">
            <v>North Yorkshire</v>
          </cell>
          <cell r="E7773">
            <v>3035</v>
          </cell>
          <cell r="F7773" t="str">
            <v>Sleights Church of England Voluntary Controlled Primary School</v>
          </cell>
          <cell r="G7773" t="str">
            <v>Maintained</v>
          </cell>
          <cell r="H7773" t="str">
            <v>Voluntary controlled school</v>
          </cell>
          <cell r="I7773">
            <v>9207</v>
          </cell>
          <cell r="J7773">
            <v>11115</v>
          </cell>
        </row>
        <row r="7774">
          <cell r="B7774">
            <v>8153039</v>
          </cell>
          <cell r="C7774">
            <v>815</v>
          </cell>
          <cell r="D7774" t="str">
            <v>North Yorkshire</v>
          </cell>
          <cell r="E7774">
            <v>3039</v>
          </cell>
          <cell r="F7774" t="str">
            <v>Foston Church of England Voluntary Controlled Primary School</v>
          </cell>
          <cell r="G7774" t="str">
            <v>Maintained</v>
          </cell>
          <cell r="H7774" t="str">
            <v>Voluntary controlled school</v>
          </cell>
          <cell r="I7774">
            <v>3113</v>
          </cell>
          <cell r="J7774">
            <v>9114.2999999999993</v>
          </cell>
        </row>
        <row r="7775">
          <cell r="B7775">
            <v>8153040</v>
          </cell>
          <cell r="C7775">
            <v>815</v>
          </cell>
          <cell r="D7775" t="str">
            <v>North Yorkshire</v>
          </cell>
          <cell r="E7775">
            <v>3040</v>
          </cell>
          <cell r="F7775" t="str">
            <v>Gillamoor Church of England Voluntary Controlled Primary School</v>
          </cell>
          <cell r="G7775" t="str">
            <v>Maintained</v>
          </cell>
          <cell r="H7775" t="str">
            <v>Voluntary controlled school</v>
          </cell>
          <cell r="I7775">
            <v>3891</v>
          </cell>
          <cell r="J7775">
            <v>5335.2</v>
          </cell>
        </row>
        <row r="7776">
          <cell r="B7776">
            <v>8153042</v>
          </cell>
          <cell r="C7776">
            <v>815</v>
          </cell>
          <cell r="D7776" t="str">
            <v>North Yorkshire</v>
          </cell>
          <cell r="E7776">
            <v>3042</v>
          </cell>
          <cell r="F7776" t="str">
            <v>Marwood Church of England Voluntary Controlled Infant School, Great Ayton</v>
          </cell>
          <cell r="G7776" t="str">
            <v>Maintained</v>
          </cell>
          <cell r="H7776" t="str">
            <v>Voluntary controlled school</v>
          </cell>
          <cell r="I7776">
            <v>15302</v>
          </cell>
          <cell r="J7776">
            <v>25786.799999999999</v>
          </cell>
        </row>
        <row r="7777">
          <cell r="B7777">
            <v>8153045</v>
          </cell>
          <cell r="C7777">
            <v>815</v>
          </cell>
          <cell r="D7777" t="str">
            <v>North Yorkshire</v>
          </cell>
          <cell r="E7777">
            <v>3045</v>
          </cell>
          <cell r="F7777" t="str">
            <v>Hackforth and Hornby Church of England Primary School</v>
          </cell>
          <cell r="G7777" t="str">
            <v>Maintained</v>
          </cell>
          <cell r="H7777" t="str">
            <v>Voluntary controlled school</v>
          </cell>
          <cell r="I7777">
            <v>2594</v>
          </cell>
          <cell r="J7777">
            <v>4223.7</v>
          </cell>
        </row>
        <row r="7778">
          <cell r="B7778">
            <v>8153046</v>
          </cell>
          <cell r="C7778">
            <v>815</v>
          </cell>
          <cell r="D7778" t="str">
            <v>North Yorkshire</v>
          </cell>
          <cell r="E7778">
            <v>3046</v>
          </cell>
          <cell r="F7778" t="str">
            <v>Hackness Church of England Voluntary Controlled Primary School</v>
          </cell>
          <cell r="G7778" t="str">
            <v>Maintained</v>
          </cell>
          <cell r="H7778" t="str">
            <v>Voluntary controlled school</v>
          </cell>
          <cell r="I7778">
            <v>6614</v>
          </cell>
          <cell r="J7778">
            <v>11337.3</v>
          </cell>
        </row>
        <row r="7779">
          <cell r="B7779">
            <v>8153050</v>
          </cell>
          <cell r="C7779">
            <v>815</v>
          </cell>
          <cell r="D7779" t="str">
            <v>North Yorkshire</v>
          </cell>
          <cell r="E7779">
            <v>3050</v>
          </cell>
          <cell r="F7779" t="str">
            <v>Hawsker Cum Stainsacre Church of England Voluntary Controlled Primary School</v>
          </cell>
          <cell r="G7779" t="str">
            <v>Maintained</v>
          </cell>
          <cell r="H7779" t="str">
            <v>Voluntary controlled school</v>
          </cell>
          <cell r="I7779">
            <v>3761</v>
          </cell>
          <cell r="J7779">
            <v>4446</v>
          </cell>
        </row>
        <row r="7780">
          <cell r="B7780">
            <v>8153053</v>
          </cell>
          <cell r="C7780">
            <v>815</v>
          </cell>
          <cell r="D7780" t="str">
            <v>North Yorkshire</v>
          </cell>
          <cell r="E7780">
            <v>3053</v>
          </cell>
          <cell r="F7780" t="str">
            <v>Hipswell Church of England Primary School</v>
          </cell>
          <cell r="G7780" t="str">
            <v>Maintained</v>
          </cell>
          <cell r="H7780" t="str">
            <v>Voluntary controlled school</v>
          </cell>
          <cell r="I7780">
            <v>17507</v>
          </cell>
          <cell r="J7780">
            <v>25342.199999999997</v>
          </cell>
        </row>
        <row r="7781">
          <cell r="B7781">
            <v>8153054</v>
          </cell>
          <cell r="C7781">
            <v>815</v>
          </cell>
          <cell r="D7781" t="str">
            <v>North Yorkshire</v>
          </cell>
          <cell r="E7781">
            <v>3054</v>
          </cell>
          <cell r="F7781" t="str">
            <v>Hovingham Church of England Voluntary Controlled Primary School</v>
          </cell>
          <cell r="G7781" t="str">
            <v>Maintained</v>
          </cell>
          <cell r="H7781" t="str">
            <v>Voluntary controlled school</v>
          </cell>
          <cell r="I7781">
            <v>2594</v>
          </cell>
          <cell r="J7781">
            <v>2889.8999999999996</v>
          </cell>
        </row>
        <row r="7782">
          <cell r="B7782">
            <v>8153055</v>
          </cell>
          <cell r="C7782">
            <v>815</v>
          </cell>
          <cell r="D7782" t="str">
            <v>North Yorkshire</v>
          </cell>
          <cell r="E7782">
            <v>3055</v>
          </cell>
          <cell r="F7782" t="str">
            <v>Huby CofE Primary School</v>
          </cell>
          <cell r="G7782" t="str">
            <v>Maintained</v>
          </cell>
          <cell r="H7782" t="str">
            <v>Voluntary controlled school</v>
          </cell>
          <cell r="I7782">
            <v>10893</v>
          </cell>
          <cell r="J7782">
            <v>18450.899999999998</v>
          </cell>
        </row>
        <row r="7783">
          <cell r="B7783">
            <v>8153057</v>
          </cell>
          <cell r="C7783">
            <v>815</v>
          </cell>
          <cell r="D7783" t="str">
            <v>North Yorkshire</v>
          </cell>
          <cell r="E7783">
            <v>3057</v>
          </cell>
          <cell r="F7783" t="str">
            <v>Husthwaite Church of England Voluntary Controlled Primary School</v>
          </cell>
          <cell r="G7783" t="str">
            <v>Maintained</v>
          </cell>
          <cell r="H7783" t="str">
            <v>Voluntary controlled school</v>
          </cell>
          <cell r="I7783">
            <v>5966</v>
          </cell>
          <cell r="J7783">
            <v>10892.699999999999</v>
          </cell>
        </row>
        <row r="7784">
          <cell r="B7784">
            <v>8153060</v>
          </cell>
          <cell r="C7784">
            <v>815</v>
          </cell>
          <cell r="D7784" t="str">
            <v>North Yorkshire</v>
          </cell>
          <cell r="E7784">
            <v>3060</v>
          </cell>
          <cell r="F7784" t="str">
            <v>Ingleby Greenhow Church of England Voluntary Controlled Primary School</v>
          </cell>
          <cell r="G7784" t="str">
            <v>Maintained</v>
          </cell>
          <cell r="H7784" t="str">
            <v>Voluntary controlled school</v>
          </cell>
          <cell r="I7784">
            <v>1557</v>
          </cell>
          <cell r="J7784">
            <v>3112.2</v>
          </cell>
        </row>
        <row r="7785">
          <cell r="B7785">
            <v>8153062</v>
          </cell>
          <cell r="C7785">
            <v>815</v>
          </cell>
          <cell r="D7785" t="str">
            <v>North Yorkshire</v>
          </cell>
          <cell r="E7785">
            <v>3062</v>
          </cell>
          <cell r="F7785" t="str">
            <v>Kirby Hill Church of England Primary School</v>
          </cell>
          <cell r="G7785" t="str">
            <v>Maintained</v>
          </cell>
          <cell r="H7785" t="str">
            <v>Voluntary controlled school</v>
          </cell>
          <cell r="I7785">
            <v>9467</v>
          </cell>
          <cell r="J7785">
            <v>12893.4</v>
          </cell>
        </row>
        <row r="7786">
          <cell r="B7786">
            <v>8153069</v>
          </cell>
          <cell r="C7786">
            <v>815</v>
          </cell>
          <cell r="D7786" t="str">
            <v>North Yorkshire</v>
          </cell>
          <cell r="E7786">
            <v>3069</v>
          </cell>
          <cell r="F7786" t="str">
            <v>Lythe Church of England Voluntary Controlled Primary School</v>
          </cell>
          <cell r="G7786" t="str">
            <v>Maintained</v>
          </cell>
          <cell r="H7786" t="str">
            <v>Voluntary controlled school</v>
          </cell>
          <cell r="I7786">
            <v>4669</v>
          </cell>
          <cell r="J7786">
            <v>8002.7999999999993</v>
          </cell>
        </row>
        <row r="7787">
          <cell r="B7787">
            <v>8153076</v>
          </cell>
          <cell r="C7787">
            <v>815</v>
          </cell>
          <cell r="D7787" t="str">
            <v>North Yorkshire</v>
          </cell>
          <cell r="E7787">
            <v>3076</v>
          </cell>
          <cell r="F7787" t="str">
            <v>Kell Bank Church of England Primary School</v>
          </cell>
          <cell r="G7787" t="str">
            <v>Maintained</v>
          </cell>
          <cell r="H7787" t="str">
            <v>Voluntary controlled school</v>
          </cell>
          <cell r="I7787">
            <v>1686</v>
          </cell>
          <cell r="J7787">
            <v>1778.3999999999999</v>
          </cell>
        </row>
        <row r="7788">
          <cell r="B7788">
            <v>8153088</v>
          </cell>
          <cell r="C7788">
            <v>815</v>
          </cell>
          <cell r="D7788" t="str">
            <v>North Yorkshire</v>
          </cell>
          <cell r="E7788">
            <v>3088</v>
          </cell>
          <cell r="F7788" t="str">
            <v>Pickhill Church of England Primary School</v>
          </cell>
          <cell r="G7788" t="str">
            <v>Maintained</v>
          </cell>
          <cell r="H7788" t="str">
            <v>Voluntary controlled school</v>
          </cell>
          <cell r="I7788">
            <v>3113</v>
          </cell>
          <cell r="J7788">
            <v>3556.7999999999997</v>
          </cell>
        </row>
        <row r="7789">
          <cell r="B7789">
            <v>8153099</v>
          </cell>
          <cell r="C7789">
            <v>815</v>
          </cell>
          <cell r="D7789" t="str">
            <v>North Yorkshire</v>
          </cell>
          <cell r="E7789">
            <v>3099</v>
          </cell>
          <cell r="F7789" t="str">
            <v>Sand Hutton Church of England Voluntary Controlled Primary School</v>
          </cell>
          <cell r="G7789" t="str">
            <v>Maintained</v>
          </cell>
          <cell r="H7789" t="str">
            <v>Voluntary controlled school</v>
          </cell>
          <cell r="I7789">
            <v>5836</v>
          </cell>
          <cell r="J7789">
            <v>11337.3</v>
          </cell>
        </row>
        <row r="7790">
          <cell r="B7790">
            <v>8153101</v>
          </cell>
          <cell r="C7790">
            <v>815</v>
          </cell>
          <cell r="D7790" t="str">
            <v>North Yorkshire</v>
          </cell>
          <cell r="E7790">
            <v>3101</v>
          </cell>
          <cell r="F7790" t="str">
            <v>Sessay Church of England Voluntary Controlled Primary School</v>
          </cell>
          <cell r="G7790" t="str">
            <v>Maintained</v>
          </cell>
          <cell r="H7790" t="str">
            <v>Voluntary controlled school</v>
          </cell>
          <cell r="I7790">
            <v>10504</v>
          </cell>
          <cell r="J7790">
            <v>17117.099999999999</v>
          </cell>
        </row>
        <row r="7791">
          <cell r="B7791">
            <v>8153108</v>
          </cell>
          <cell r="C7791">
            <v>815</v>
          </cell>
          <cell r="D7791" t="str">
            <v>North Yorkshire</v>
          </cell>
          <cell r="E7791">
            <v>3108</v>
          </cell>
          <cell r="F7791" t="str">
            <v>Snainton Church of England Voluntary Controlled Primary School</v>
          </cell>
          <cell r="G7791" t="str">
            <v>Maintained</v>
          </cell>
          <cell r="H7791" t="str">
            <v>Voluntary controlled school</v>
          </cell>
          <cell r="I7791">
            <v>2724</v>
          </cell>
          <cell r="J7791">
            <v>4001.3999999999996</v>
          </cell>
        </row>
        <row r="7792">
          <cell r="B7792">
            <v>8153109</v>
          </cell>
          <cell r="C7792">
            <v>815</v>
          </cell>
          <cell r="D7792" t="str">
            <v>North Yorkshire</v>
          </cell>
          <cell r="E7792">
            <v>3109</v>
          </cell>
          <cell r="F7792" t="str">
            <v>South Kilvington Church of England Voluntary Controlled Primary School</v>
          </cell>
          <cell r="G7792" t="str">
            <v>Maintained</v>
          </cell>
          <cell r="H7792" t="str">
            <v>Voluntary controlled school</v>
          </cell>
          <cell r="I7792">
            <v>10115</v>
          </cell>
          <cell r="J7792">
            <v>16227.9</v>
          </cell>
        </row>
        <row r="7793">
          <cell r="B7793">
            <v>8153110</v>
          </cell>
          <cell r="C7793">
            <v>815</v>
          </cell>
          <cell r="D7793" t="str">
            <v>North Yorkshire</v>
          </cell>
          <cell r="E7793">
            <v>3110</v>
          </cell>
          <cell r="F7793" t="str">
            <v>Spennithorne Church of England Primary School</v>
          </cell>
          <cell r="G7793" t="str">
            <v>Maintained</v>
          </cell>
          <cell r="H7793" t="str">
            <v>Voluntary controlled school</v>
          </cell>
          <cell r="I7793">
            <v>2853</v>
          </cell>
          <cell r="J7793">
            <v>3112.2</v>
          </cell>
        </row>
        <row r="7794">
          <cell r="B7794">
            <v>8153113</v>
          </cell>
          <cell r="C7794">
            <v>815</v>
          </cell>
          <cell r="D7794" t="str">
            <v>North Yorkshire</v>
          </cell>
          <cell r="E7794">
            <v>3113</v>
          </cell>
          <cell r="F7794" t="str">
            <v>Sutton on the Forest Church of England Voluntary Controlled Primary School</v>
          </cell>
          <cell r="G7794" t="str">
            <v>Maintained</v>
          </cell>
          <cell r="H7794" t="str">
            <v>Voluntary controlled school</v>
          </cell>
          <cell r="I7794">
            <v>5706</v>
          </cell>
          <cell r="J7794">
            <v>14004.9</v>
          </cell>
        </row>
        <row r="7795">
          <cell r="B7795">
            <v>8153119</v>
          </cell>
          <cell r="C7795">
            <v>815</v>
          </cell>
          <cell r="D7795" t="str">
            <v>North Yorkshire</v>
          </cell>
          <cell r="E7795">
            <v>3119</v>
          </cell>
          <cell r="F7795" t="str">
            <v>Thornton Watlass Church of England Primary School</v>
          </cell>
          <cell r="G7795" t="str">
            <v>Maintained</v>
          </cell>
          <cell r="H7795" t="str">
            <v>Voluntary controlled school</v>
          </cell>
          <cell r="I7795">
            <v>2594</v>
          </cell>
          <cell r="J7795">
            <v>4890.5999999999995</v>
          </cell>
        </row>
        <row r="7796">
          <cell r="B7796">
            <v>8153122</v>
          </cell>
          <cell r="C7796">
            <v>815</v>
          </cell>
          <cell r="D7796" t="str">
            <v>North Yorkshire</v>
          </cell>
          <cell r="E7796">
            <v>3122</v>
          </cell>
          <cell r="F7796" t="str">
            <v>Warthill Church of England Voluntary Controlled Primary School</v>
          </cell>
          <cell r="G7796" t="str">
            <v>Maintained</v>
          </cell>
          <cell r="H7796" t="str">
            <v>Voluntary controlled school</v>
          </cell>
          <cell r="I7796">
            <v>5577</v>
          </cell>
          <cell r="J7796">
            <v>6224.4</v>
          </cell>
        </row>
        <row r="7797">
          <cell r="B7797">
            <v>8153124</v>
          </cell>
          <cell r="C7797">
            <v>815</v>
          </cell>
          <cell r="D7797" t="str">
            <v>North Yorkshire</v>
          </cell>
          <cell r="E7797">
            <v>3124</v>
          </cell>
          <cell r="F7797" t="str">
            <v>St Nicholas Church of England Primary School, West Tanfield</v>
          </cell>
          <cell r="G7797" t="str">
            <v>Maintained</v>
          </cell>
          <cell r="H7797" t="str">
            <v>Voluntary controlled school</v>
          </cell>
          <cell r="I7797">
            <v>1816</v>
          </cell>
          <cell r="J7797">
            <v>3112.2</v>
          </cell>
        </row>
        <row r="7798">
          <cell r="B7798">
            <v>8153126</v>
          </cell>
          <cell r="C7798">
            <v>815</v>
          </cell>
          <cell r="D7798" t="str">
            <v>North Yorkshire</v>
          </cell>
          <cell r="E7798">
            <v>3126</v>
          </cell>
          <cell r="F7798" t="str">
            <v>Ruswarp Church of England Voluntary Controlled Primary School</v>
          </cell>
          <cell r="G7798" t="str">
            <v>Maintained</v>
          </cell>
          <cell r="H7798" t="str">
            <v>Voluntary controlled school</v>
          </cell>
          <cell r="I7798">
            <v>6614</v>
          </cell>
          <cell r="J7798">
            <v>11781.9</v>
          </cell>
        </row>
        <row r="7799">
          <cell r="B7799">
            <v>8153130</v>
          </cell>
          <cell r="C7799">
            <v>815</v>
          </cell>
          <cell r="D7799" t="str">
            <v>North Yorkshire</v>
          </cell>
          <cell r="E7799">
            <v>3130</v>
          </cell>
          <cell r="F7799" t="str">
            <v>Wykeham Church of England Voluntary Controlled Primary School</v>
          </cell>
          <cell r="G7799" t="str">
            <v>Maintained</v>
          </cell>
          <cell r="H7799" t="str">
            <v>Voluntary controlled school</v>
          </cell>
          <cell r="I7799">
            <v>5317</v>
          </cell>
          <cell r="J7799">
            <v>10448.099999999999</v>
          </cell>
        </row>
        <row r="7800">
          <cell r="B7800">
            <v>8153139</v>
          </cell>
          <cell r="C7800">
            <v>815</v>
          </cell>
          <cell r="D7800" t="str">
            <v>North Yorkshire</v>
          </cell>
          <cell r="E7800">
            <v>3139</v>
          </cell>
          <cell r="F7800" t="str">
            <v>Fylingdales Church of England Voluntary Controlled Primary School</v>
          </cell>
          <cell r="G7800" t="str">
            <v>Maintained</v>
          </cell>
          <cell r="H7800" t="str">
            <v>Voluntary controlled school</v>
          </cell>
          <cell r="I7800">
            <v>7522</v>
          </cell>
          <cell r="J7800">
            <v>14671.8</v>
          </cell>
        </row>
        <row r="7801">
          <cell r="B7801">
            <v>8153150</v>
          </cell>
          <cell r="C7801">
            <v>815</v>
          </cell>
          <cell r="D7801" t="str">
            <v>North Yorkshire</v>
          </cell>
          <cell r="E7801">
            <v>3150</v>
          </cell>
          <cell r="F7801" t="str">
            <v>Cliffe Voluntary Controlled Primary School</v>
          </cell>
          <cell r="G7801" t="str">
            <v>Maintained</v>
          </cell>
          <cell r="H7801" t="str">
            <v>Voluntary controlled school</v>
          </cell>
          <cell r="I7801">
            <v>10374</v>
          </cell>
          <cell r="J7801">
            <v>17117.099999999999</v>
          </cell>
        </row>
        <row r="7802">
          <cell r="B7802">
            <v>8163152</v>
          </cell>
          <cell r="C7802">
            <v>816</v>
          </cell>
          <cell r="D7802" t="str">
            <v>York</v>
          </cell>
          <cell r="E7802">
            <v>3152</v>
          </cell>
          <cell r="F7802" t="str">
            <v>Elvington Church of England Voluntary Controlled Primary School</v>
          </cell>
          <cell r="G7802" t="str">
            <v>Maintained</v>
          </cell>
          <cell r="H7802" t="str">
            <v>Voluntary controlled school</v>
          </cell>
          <cell r="I7802">
            <v>12579</v>
          </cell>
          <cell r="J7802">
            <v>18006.3</v>
          </cell>
        </row>
        <row r="7803">
          <cell r="B7803">
            <v>8153155</v>
          </cell>
          <cell r="C7803">
            <v>815</v>
          </cell>
          <cell r="D7803" t="str">
            <v>North Yorkshire</v>
          </cell>
          <cell r="E7803">
            <v>3155</v>
          </cell>
          <cell r="F7803" t="str">
            <v>Hertford Vale Church of England Voluntary Controlled Primary School, Staxton</v>
          </cell>
          <cell r="G7803" t="str">
            <v>Maintained</v>
          </cell>
          <cell r="H7803" t="str">
            <v>Voluntary controlled school</v>
          </cell>
          <cell r="I7803">
            <v>9856</v>
          </cell>
          <cell r="J7803">
            <v>18006.3</v>
          </cell>
        </row>
        <row r="7804">
          <cell r="B7804">
            <v>8163156</v>
          </cell>
          <cell r="C7804">
            <v>816</v>
          </cell>
          <cell r="D7804" t="str">
            <v>York</v>
          </cell>
          <cell r="E7804">
            <v>3156</v>
          </cell>
          <cell r="F7804" t="str">
            <v>St Oswald's Church of England Voluntary Controlled Primary School</v>
          </cell>
          <cell r="G7804" t="str">
            <v>Maintained</v>
          </cell>
          <cell r="H7804" t="str">
            <v>Voluntary controlled school</v>
          </cell>
          <cell r="I7804">
            <v>29307</v>
          </cell>
          <cell r="J7804">
            <v>50017.499999999993</v>
          </cell>
        </row>
        <row r="7805">
          <cell r="B7805">
            <v>8163158</v>
          </cell>
          <cell r="C7805">
            <v>816</v>
          </cell>
          <cell r="D7805" t="str">
            <v>York</v>
          </cell>
          <cell r="E7805">
            <v>3158</v>
          </cell>
          <cell r="F7805" t="str">
            <v>Lord Deramore's Primary School</v>
          </cell>
          <cell r="G7805" t="str">
            <v>Maintained</v>
          </cell>
          <cell r="H7805" t="str">
            <v>Voluntary controlled school</v>
          </cell>
          <cell r="I7805">
            <v>20100</v>
          </cell>
          <cell r="J7805">
            <v>34456.5</v>
          </cell>
        </row>
        <row r="7806">
          <cell r="B7806">
            <v>8163159</v>
          </cell>
          <cell r="C7806">
            <v>816</v>
          </cell>
          <cell r="D7806" t="str">
            <v>York</v>
          </cell>
          <cell r="E7806">
            <v>3159</v>
          </cell>
          <cell r="F7806" t="str">
            <v>Naburn Church of England Primary School</v>
          </cell>
          <cell r="G7806" t="str">
            <v>Maintained</v>
          </cell>
          <cell r="H7806" t="str">
            <v>Voluntary controlled school</v>
          </cell>
          <cell r="I7806">
            <v>5187</v>
          </cell>
          <cell r="J7806">
            <v>4223.7</v>
          </cell>
        </row>
        <row r="7807">
          <cell r="B7807">
            <v>8153160</v>
          </cell>
          <cell r="C7807">
            <v>815</v>
          </cell>
          <cell r="D7807" t="str">
            <v>North Yorkshire</v>
          </cell>
          <cell r="E7807">
            <v>3160</v>
          </cell>
          <cell r="F7807" t="str">
            <v>Settrington All Saints' Church of England Voluntary Controlled Primary School</v>
          </cell>
          <cell r="G7807" t="str">
            <v>Maintained</v>
          </cell>
          <cell r="H7807" t="str">
            <v>Voluntary controlled school</v>
          </cell>
          <cell r="I7807">
            <v>8559</v>
          </cell>
          <cell r="J7807">
            <v>14671.8</v>
          </cell>
        </row>
        <row r="7808">
          <cell r="B7808">
            <v>8153161</v>
          </cell>
          <cell r="C7808">
            <v>815</v>
          </cell>
          <cell r="D7808" t="str">
            <v>North Yorkshire</v>
          </cell>
          <cell r="E7808">
            <v>3161</v>
          </cell>
          <cell r="F7808" t="str">
            <v>Sherburn Church of England Voluntary Controlled Primary School</v>
          </cell>
          <cell r="G7808" t="str">
            <v>Maintained</v>
          </cell>
          <cell r="H7808" t="str">
            <v>Voluntary controlled school</v>
          </cell>
          <cell r="I7808">
            <v>5577</v>
          </cell>
          <cell r="J7808">
            <v>7335.9</v>
          </cell>
        </row>
        <row r="7809">
          <cell r="B7809">
            <v>8153163</v>
          </cell>
          <cell r="C7809">
            <v>815</v>
          </cell>
          <cell r="D7809" t="str">
            <v>North Yorkshire</v>
          </cell>
          <cell r="E7809">
            <v>3163</v>
          </cell>
          <cell r="F7809" t="str">
            <v>Weaverthorpe Church of England Voluntary Controlled Primary School</v>
          </cell>
          <cell r="G7809" t="str">
            <v>Maintained</v>
          </cell>
          <cell r="H7809" t="str">
            <v>Voluntary controlled school</v>
          </cell>
          <cell r="I7809">
            <v>2464</v>
          </cell>
          <cell r="J7809">
            <v>3556.7999999999997</v>
          </cell>
        </row>
        <row r="7810">
          <cell r="B7810">
            <v>8153165</v>
          </cell>
          <cell r="C7810">
            <v>815</v>
          </cell>
          <cell r="D7810" t="str">
            <v>North Yorkshire</v>
          </cell>
          <cell r="E7810">
            <v>3165</v>
          </cell>
          <cell r="F7810" t="str">
            <v>West Heslerton Church of England Voluntary Controlled Primary School</v>
          </cell>
          <cell r="G7810" t="str">
            <v>Maintained</v>
          </cell>
          <cell r="H7810" t="str">
            <v>Voluntary controlled school</v>
          </cell>
          <cell r="I7810">
            <v>5058</v>
          </cell>
          <cell r="J7810">
            <v>9781.1999999999989</v>
          </cell>
        </row>
        <row r="7811">
          <cell r="B7811">
            <v>8153207</v>
          </cell>
          <cell r="C7811">
            <v>815</v>
          </cell>
          <cell r="D7811" t="str">
            <v>North Yorkshire</v>
          </cell>
          <cell r="E7811">
            <v>3207</v>
          </cell>
          <cell r="F7811" t="str">
            <v>Gunnerside Methodist Primary School</v>
          </cell>
          <cell r="G7811" t="str">
            <v>Maintained</v>
          </cell>
          <cell r="H7811" t="str">
            <v>Voluntary controlled school</v>
          </cell>
          <cell r="I7811">
            <v>2075</v>
          </cell>
          <cell r="J7811">
            <v>4446</v>
          </cell>
        </row>
        <row r="7812">
          <cell r="B7812">
            <v>8153208</v>
          </cell>
          <cell r="C7812">
            <v>815</v>
          </cell>
          <cell r="D7812" t="str">
            <v>North Yorkshire</v>
          </cell>
          <cell r="E7812">
            <v>3208</v>
          </cell>
          <cell r="F7812" t="str">
            <v>Melsonby Methodist Primary School</v>
          </cell>
          <cell r="G7812" t="str">
            <v>Maintained</v>
          </cell>
          <cell r="H7812" t="str">
            <v>Voluntary controlled school</v>
          </cell>
          <cell r="I7812">
            <v>1816</v>
          </cell>
          <cell r="J7812">
            <v>5335.2</v>
          </cell>
        </row>
        <row r="7813">
          <cell r="B7813">
            <v>8153210</v>
          </cell>
          <cell r="C7813">
            <v>815</v>
          </cell>
          <cell r="D7813" t="str">
            <v>North Yorkshire</v>
          </cell>
          <cell r="E7813">
            <v>3210</v>
          </cell>
          <cell r="F7813" t="str">
            <v>Richmond Methodist Primary School</v>
          </cell>
          <cell r="G7813" t="str">
            <v>Maintained</v>
          </cell>
          <cell r="H7813" t="str">
            <v>Voluntary controlled school</v>
          </cell>
          <cell r="I7813">
            <v>27881</v>
          </cell>
          <cell r="J7813">
            <v>40014</v>
          </cell>
        </row>
        <row r="7814">
          <cell r="B7814">
            <v>8163222</v>
          </cell>
          <cell r="C7814">
            <v>816</v>
          </cell>
          <cell r="D7814" t="str">
            <v>York</v>
          </cell>
          <cell r="E7814">
            <v>3222</v>
          </cell>
          <cell r="F7814" t="str">
            <v>St Mary's Church of England Voluntary Controlled Primary School</v>
          </cell>
          <cell r="G7814" t="str">
            <v>Maintained</v>
          </cell>
          <cell r="H7814" t="str">
            <v>Voluntary controlled school</v>
          </cell>
          <cell r="I7814">
            <v>9985</v>
          </cell>
          <cell r="J7814">
            <v>15783.3</v>
          </cell>
        </row>
        <row r="7815">
          <cell r="B7815">
            <v>8153223</v>
          </cell>
          <cell r="C7815">
            <v>815</v>
          </cell>
          <cell r="D7815" t="str">
            <v>North Yorkshire</v>
          </cell>
          <cell r="E7815">
            <v>3223</v>
          </cell>
          <cell r="F7815" t="str">
            <v>Barlow Church of England Voluntary Controlled Primary School</v>
          </cell>
          <cell r="G7815" t="str">
            <v>Maintained</v>
          </cell>
          <cell r="H7815" t="str">
            <v>Voluntary controlled school</v>
          </cell>
          <cell r="I7815">
            <v>5058</v>
          </cell>
          <cell r="J7815">
            <v>11115</v>
          </cell>
        </row>
        <row r="7816">
          <cell r="B7816">
            <v>8153225</v>
          </cell>
          <cell r="C7816">
            <v>815</v>
          </cell>
          <cell r="D7816" t="str">
            <v>North Yorkshire</v>
          </cell>
          <cell r="E7816">
            <v>3225</v>
          </cell>
          <cell r="F7816" t="str">
            <v>St Cuthbert's Church of England Primary School, Pateley Bridge</v>
          </cell>
          <cell r="G7816" t="str">
            <v>Maintained</v>
          </cell>
          <cell r="H7816" t="str">
            <v>Voluntary controlled school</v>
          </cell>
          <cell r="I7816">
            <v>8040</v>
          </cell>
          <cell r="J7816">
            <v>16894.8</v>
          </cell>
        </row>
        <row r="7817">
          <cell r="B7817">
            <v>8153226</v>
          </cell>
          <cell r="C7817">
            <v>815</v>
          </cell>
          <cell r="D7817" t="str">
            <v>North Yorkshire</v>
          </cell>
          <cell r="E7817">
            <v>3226</v>
          </cell>
          <cell r="F7817" t="str">
            <v>Birstwith Church of England Primary School</v>
          </cell>
          <cell r="G7817" t="str">
            <v>Maintained</v>
          </cell>
          <cell r="H7817" t="str">
            <v>Voluntary controlled school</v>
          </cell>
          <cell r="I7817">
            <v>9078</v>
          </cell>
          <cell r="J7817">
            <v>15560.999999999998</v>
          </cell>
        </row>
        <row r="7818">
          <cell r="B7818">
            <v>8153227</v>
          </cell>
          <cell r="C7818">
            <v>815</v>
          </cell>
          <cell r="D7818" t="str">
            <v>North Yorkshire</v>
          </cell>
          <cell r="E7818">
            <v>3227</v>
          </cell>
          <cell r="F7818" t="str">
            <v>Bishop Monkton Church of England Primary School</v>
          </cell>
          <cell r="G7818" t="str">
            <v>Maintained</v>
          </cell>
          <cell r="H7818" t="str">
            <v>Voluntary controlled school</v>
          </cell>
          <cell r="I7818">
            <v>8948</v>
          </cell>
          <cell r="J7818">
            <v>14449.499999999998</v>
          </cell>
        </row>
        <row r="7819">
          <cell r="B7819">
            <v>8153228</v>
          </cell>
          <cell r="C7819">
            <v>815</v>
          </cell>
          <cell r="D7819" t="str">
            <v>North Yorkshire</v>
          </cell>
          <cell r="E7819">
            <v>3228</v>
          </cell>
          <cell r="F7819" t="str">
            <v>Admiral Long Church of England Primary School</v>
          </cell>
          <cell r="G7819" t="str">
            <v>Maintained</v>
          </cell>
          <cell r="H7819" t="str">
            <v>Voluntary controlled school</v>
          </cell>
          <cell r="I7819">
            <v>4150</v>
          </cell>
          <cell r="J7819">
            <v>7335.9</v>
          </cell>
        </row>
        <row r="7820">
          <cell r="B7820">
            <v>8153232</v>
          </cell>
          <cell r="C7820">
            <v>815</v>
          </cell>
          <cell r="D7820" t="str">
            <v>North Yorkshire</v>
          </cell>
          <cell r="E7820">
            <v>3232</v>
          </cell>
          <cell r="F7820" t="str">
            <v>Burton Leonard Church of England Primary School</v>
          </cell>
          <cell r="G7820" t="str">
            <v>Maintained</v>
          </cell>
          <cell r="H7820" t="str">
            <v>Voluntary controlled school</v>
          </cell>
          <cell r="I7820">
            <v>7133</v>
          </cell>
          <cell r="J7820">
            <v>14004.9</v>
          </cell>
        </row>
        <row r="7821">
          <cell r="B7821">
            <v>8153233</v>
          </cell>
          <cell r="C7821">
            <v>815</v>
          </cell>
          <cell r="D7821" t="str">
            <v>North Yorkshire</v>
          </cell>
          <cell r="E7821">
            <v>3233</v>
          </cell>
          <cell r="F7821" t="str">
            <v>Chapel Haddlesey Church of England Voluntary Controlled Primary School</v>
          </cell>
          <cell r="G7821" t="str">
            <v>Maintained</v>
          </cell>
          <cell r="H7821" t="str">
            <v>Voluntary controlled school</v>
          </cell>
          <cell r="I7821">
            <v>6225</v>
          </cell>
          <cell r="J7821">
            <v>12004.199999999999</v>
          </cell>
        </row>
        <row r="7822">
          <cell r="B7822">
            <v>8153235</v>
          </cell>
          <cell r="C7822">
            <v>815</v>
          </cell>
          <cell r="D7822" t="str">
            <v>North Yorkshire</v>
          </cell>
          <cell r="E7822">
            <v>3235</v>
          </cell>
          <cell r="F7822" t="str">
            <v>Cracoe and Rylstone Voluntary Controlled Church of England Primary School</v>
          </cell>
          <cell r="G7822" t="str">
            <v>Maintained</v>
          </cell>
          <cell r="H7822" t="str">
            <v>Voluntary controlled school</v>
          </cell>
          <cell r="I7822">
            <v>2853</v>
          </cell>
          <cell r="J7822">
            <v>5335.2</v>
          </cell>
        </row>
        <row r="7823">
          <cell r="B7823">
            <v>8153236</v>
          </cell>
          <cell r="C7823">
            <v>815</v>
          </cell>
          <cell r="D7823" t="str">
            <v>North Yorkshire</v>
          </cell>
          <cell r="E7823">
            <v>3236</v>
          </cell>
          <cell r="F7823" t="str">
            <v>Embsay Church of England Voluntary Controlled Primary School</v>
          </cell>
          <cell r="G7823" t="str">
            <v>Maintained</v>
          </cell>
          <cell r="H7823" t="str">
            <v>Voluntary controlled school</v>
          </cell>
          <cell r="I7823">
            <v>22434</v>
          </cell>
          <cell r="J7823">
            <v>35568</v>
          </cell>
        </row>
        <row r="7824">
          <cell r="B7824">
            <v>8153237</v>
          </cell>
          <cell r="C7824">
            <v>815</v>
          </cell>
          <cell r="D7824" t="str">
            <v>North Yorkshire</v>
          </cell>
          <cell r="E7824">
            <v>3237</v>
          </cell>
          <cell r="F7824" t="str">
            <v>Follifoot Church of England Primary School</v>
          </cell>
          <cell r="G7824" t="str">
            <v>Maintained</v>
          </cell>
          <cell r="H7824" t="str">
            <v>Voluntary controlled school</v>
          </cell>
          <cell r="I7824">
            <v>5836</v>
          </cell>
          <cell r="J7824">
            <v>9336.5999999999985</v>
          </cell>
        </row>
        <row r="7825">
          <cell r="B7825">
            <v>8153238</v>
          </cell>
          <cell r="C7825">
            <v>815</v>
          </cell>
          <cell r="D7825" t="str">
            <v>North Yorkshire</v>
          </cell>
          <cell r="E7825">
            <v>3238</v>
          </cell>
          <cell r="F7825" t="str">
            <v>Fountains Earth, Lofthouse Church of England Endowed Primary School</v>
          </cell>
          <cell r="G7825" t="str">
            <v>Maintained</v>
          </cell>
          <cell r="H7825" t="str">
            <v>Voluntary controlled school</v>
          </cell>
          <cell r="I7825">
            <v>2335</v>
          </cell>
          <cell r="J7825">
            <v>1333.8</v>
          </cell>
        </row>
        <row r="7826">
          <cell r="B7826">
            <v>8153240</v>
          </cell>
          <cell r="C7826">
            <v>815</v>
          </cell>
          <cell r="D7826" t="str">
            <v>North Yorkshire</v>
          </cell>
          <cell r="E7826">
            <v>3240</v>
          </cell>
          <cell r="F7826" t="str">
            <v>Goldsborough Church of England Primary School</v>
          </cell>
          <cell r="G7826" t="str">
            <v>Maintained</v>
          </cell>
          <cell r="H7826" t="str">
            <v>Voluntary controlled school</v>
          </cell>
          <cell r="I7826">
            <v>9337</v>
          </cell>
          <cell r="J7826">
            <v>13337.999999999998</v>
          </cell>
        </row>
        <row r="7827">
          <cell r="B7827">
            <v>8153241</v>
          </cell>
          <cell r="C7827">
            <v>815</v>
          </cell>
          <cell r="D7827" t="str">
            <v>North Yorkshire</v>
          </cell>
          <cell r="E7827">
            <v>3241</v>
          </cell>
          <cell r="F7827" t="str">
            <v>Grassington Church of England Voluntary Controlled Primary School</v>
          </cell>
          <cell r="G7827" t="str">
            <v>Maintained</v>
          </cell>
          <cell r="H7827" t="str">
            <v>Voluntary controlled school</v>
          </cell>
          <cell r="I7827">
            <v>3891</v>
          </cell>
          <cell r="J7827">
            <v>5335.2</v>
          </cell>
        </row>
        <row r="7828">
          <cell r="B7828">
            <v>8153242</v>
          </cell>
          <cell r="C7828">
            <v>815</v>
          </cell>
          <cell r="D7828" t="str">
            <v>North Yorkshire</v>
          </cell>
          <cell r="E7828">
            <v>3242</v>
          </cell>
          <cell r="F7828" t="str">
            <v>Green Hammerton Church of England Primary School</v>
          </cell>
          <cell r="G7828" t="str">
            <v>Maintained</v>
          </cell>
          <cell r="H7828" t="str">
            <v>Voluntary controlled school</v>
          </cell>
          <cell r="I7828">
            <v>7781</v>
          </cell>
          <cell r="J7828">
            <v>12893.4</v>
          </cell>
        </row>
        <row r="7829">
          <cell r="B7829">
            <v>8153243</v>
          </cell>
          <cell r="C7829">
            <v>815</v>
          </cell>
          <cell r="D7829" t="str">
            <v>North Yorkshire</v>
          </cell>
          <cell r="E7829">
            <v>3243</v>
          </cell>
          <cell r="F7829" t="str">
            <v>Grewelthorpe Church of England Primary School</v>
          </cell>
          <cell r="G7829" t="str">
            <v>Maintained</v>
          </cell>
          <cell r="H7829" t="str">
            <v>Voluntary controlled school</v>
          </cell>
          <cell r="I7829">
            <v>5058</v>
          </cell>
          <cell r="J7829">
            <v>11559.599999999999</v>
          </cell>
        </row>
        <row r="7830">
          <cell r="B7830">
            <v>8153244</v>
          </cell>
          <cell r="C7830">
            <v>815</v>
          </cell>
          <cell r="D7830" t="str">
            <v>North Yorkshire</v>
          </cell>
          <cell r="E7830">
            <v>3244</v>
          </cell>
          <cell r="F7830" t="str">
            <v>Hambleton Church of England Voluntary Controlled Primary School</v>
          </cell>
          <cell r="G7830" t="str">
            <v>Maintained</v>
          </cell>
          <cell r="H7830" t="str">
            <v>Voluntary controlled school</v>
          </cell>
          <cell r="I7830">
            <v>19322</v>
          </cell>
          <cell r="J7830">
            <v>29788.199999999997</v>
          </cell>
        </row>
        <row r="7831">
          <cell r="B7831">
            <v>8153248</v>
          </cell>
          <cell r="C7831">
            <v>815</v>
          </cell>
          <cell r="D7831" t="str">
            <v>North Yorkshire</v>
          </cell>
          <cell r="E7831">
            <v>3248</v>
          </cell>
          <cell r="F7831" t="str">
            <v>Killinghall Church of England Primary School</v>
          </cell>
          <cell r="G7831" t="str">
            <v>Maintained</v>
          </cell>
          <cell r="H7831" t="str">
            <v>Voluntary controlled school</v>
          </cell>
          <cell r="I7831">
            <v>17247</v>
          </cell>
          <cell r="J7831">
            <v>30232.799999999999</v>
          </cell>
        </row>
        <row r="7832">
          <cell r="B7832">
            <v>8153249</v>
          </cell>
          <cell r="C7832">
            <v>815</v>
          </cell>
          <cell r="D7832" t="str">
            <v>North Yorkshire</v>
          </cell>
          <cell r="E7832">
            <v>3249</v>
          </cell>
          <cell r="F7832" t="str">
            <v>Kirkby Malzeard Church of England Primary School</v>
          </cell>
          <cell r="G7832" t="str">
            <v>Maintained</v>
          </cell>
          <cell r="H7832" t="str">
            <v>Voluntary controlled school</v>
          </cell>
          <cell r="I7832">
            <v>8300</v>
          </cell>
          <cell r="J7832">
            <v>14227.199999999999</v>
          </cell>
        </row>
        <row r="7833">
          <cell r="B7833">
            <v>8153252</v>
          </cell>
          <cell r="C7833">
            <v>815</v>
          </cell>
          <cell r="D7833" t="str">
            <v>North Yorkshire</v>
          </cell>
          <cell r="E7833">
            <v>3252</v>
          </cell>
          <cell r="F7833" t="str">
            <v>Kirk Hammerton Church of England Primary School</v>
          </cell>
          <cell r="G7833" t="str">
            <v>Maintained</v>
          </cell>
          <cell r="H7833" t="str">
            <v>Voluntary controlled school</v>
          </cell>
          <cell r="I7833">
            <v>5577</v>
          </cell>
          <cell r="J7833">
            <v>11559.599999999999</v>
          </cell>
        </row>
        <row r="7834">
          <cell r="B7834">
            <v>8153253</v>
          </cell>
          <cell r="C7834">
            <v>815</v>
          </cell>
          <cell r="D7834" t="str">
            <v>North Yorkshire</v>
          </cell>
          <cell r="E7834">
            <v>3253</v>
          </cell>
          <cell r="F7834" t="str">
            <v>Kirk Smeaton Church of England Voluntary Controlled Primary School</v>
          </cell>
          <cell r="G7834" t="str">
            <v>Maintained</v>
          </cell>
          <cell r="H7834" t="str">
            <v>Voluntary controlled school</v>
          </cell>
          <cell r="I7834">
            <v>11931</v>
          </cell>
          <cell r="J7834">
            <v>18228.599999999999</v>
          </cell>
        </row>
        <row r="7835">
          <cell r="B7835">
            <v>8153255</v>
          </cell>
          <cell r="C7835">
            <v>815</v>
          </cell>
          <cell r="D7835" t="str">
            <v>North Yorkshire</v>
          </cell>
          <cell r="E7835">
            <v>3255</v>
          </cell>
          <cell r="F7835" t="str">
            <v>Long Marston Church of England Voluntary Controlled Primary School</v>
          </cell>
          <cell r="G7835" t="str">
            <v>Maintained</v>
          </cell>
          <cell r="H7835" t="str">
            <v>Voluntary controlled school</v>
          </cell>
          <cell r="I7835">
            <v>4928</v>
          </cell>
          <cell r="J7835">
            <v>8892</v>
          </cell>
        </row>
        <row r="7836">
          <cell r="B7836">
            <v>8153256</v>
          </cell>
          <cell r="C7836">
            <v>815</v>
          </cell>
          <cell r="D7836" t="str">
            <v>North Yorkshire</v>
          </cell>
          <cell r="E7836">
            <v>3256</v>
          </cell>
          <cell r="F7836" t="str">
            <v>Markington Church of England Primary &amp; Nursery School</v>
          </cell>
          <cell r="G7836" t="str">
            <v>Maintained</v>
          </cell>
          <cell r="H7836" t="str">
            <v>Voluntary controlled school</v>
          </cell>
          <cell r="I7836">
            <v>2205</v>
          </cell>
          <cell r="J7836">
            <v>3112.2</v>
          </cell>
        </row>
        <row r="7837">
          <cell r="B7837">
            <v>8153258</v>
          </cell>
          <cell r="C7837">
            <v>815</v>
          </cell>
          <cell r="D7837" t="str">
            <v>North Yorkshire</v>
          </cell>
          <cell r="E7837">
            <v>3258</v>
          </cell>
          <cell r="F7837" t="str">
            <v>North Stainley Church of England Primary School</v>
          </cell>
          <cell r="G7837" t="str">
            <v>Maintained</v>
          </cell>
          <cell r="H7837" t="str">
            <v>Voluntary controlled school</v>
          </cell>
          <cell r="I7837">
            <v>4280</v>
          </cell>
          <cell r="J7837">
            <v>8225.0999999999985</v>
          </cell>
        </row>
        <row r="7838">
          <cell r="B7838">
            <v>8153261</v>
          </cell>
          <cell r="C7838">
            <v>815</v>
          </cell>
          <cell r="D7838" t="str">
            <v>North Yorkshire</v>
          </cell>
          <cell r="E7838">
            <v>3261</v>
          </cell>
          <cell r="F7838" t="str">
            <v>Ripley Endowed Church of England School</v>
          </cell>
          <cell r="G7838" t="str">
            <v>Maintained</v>
          </cell>
          <cell r="H7838" t="str">
            <v>Voluntary controlled school</v>
          </cell>
          <cell r="I7838">
            <v>4280</v>
          </cell>
          <cell r="J7838">
            <v>6224.4</v>
          </cell>
        </row>
        <row r="7839">
          <cell r="B7839">
            <v>8153262</v>
          </cell>
          <cell r="C7839">
            <v>815</v>
          </cell>
          <cell r="D7839" t="str">
            <v>North Yorkshire</v>
          </cell>
          <cell r="E7839">
            <v>3262</v>
          </cell>
          <cell r="F7839" t="str">
            <v>Ripon Cathedral Church of England Primary School</v>
          </cell>
          <cell r="G7839" t="str">
            <v>Maintained</v>
          </cell>
          <cell r="H7839" t="str">
            <v>Voluntary aided school</v>
          </cell>
          <cell r="I7839">
            <v>17636</v>
          </cell>
          <cell r="J7839">
            <v>30455.1</v>
          </cell>
        </row>
        <row r="7840">
          <cell r="B7840">
            <v>8153264</v>
          </cell>
          <cell r="C7840">
            <v>815</v>
          </cell>
          <cell r="D7840" t="str">
            <v>North Yorkshire</v>
          </cell>
          <cell r="E7840">
            <v>3264</v>
          </cell>
          <cell r="F7840" t="str">
            <v>Roecliffe Church of England Primary School</v>
          </cell>
          <cell r="G7840" t="str">
            <v>Maintained</v>
          </cell>
          <cell r="H7840" t="str">
            <v>Voluntary controlled school</v>
          </cell>
          <cell r="I7840">
            <v>8040</v>
          </cell>
          <cell r="J7840">
            <v>12671.099999999999</v>
          </cell>
        </row>
        <row r="7841">
          <cell r="B7841">
            <v>8153266</v>
          </cell>
          <cell r="C7841">
            <v>815</v>
          </cell>
          <cell r="D7841" t="str">
            <v>North Yorkshire</v>
          </cell>
          <cell r="E7841">
            <v>3266</v>
          </cell>
          <cell r="F7841" t="str">
            <v>Fountains Church of England Primary School</v>
          </cell>
          <cell r="G7841" t="str">
            <v>Maintained</v>
          </cell>
          <cell r="H7841" t="str">
            <v>Voluntary controlled school</v>
          </cell>
          <cell r="I7841">
            <v>10115</v>
          </cell>
          <cell r="J7841">
            <v>17117.099999999999</v>
          </cell>
        </row>
        <row r="7842">
          <cell r="B7842">
            <v>8153268</v>
          </cell>
          <cell r="C7842">
            <v>815</v>
          </cell>
          <cell r="D7842" t="str">
            <v>North Yorkshire</v>
          </cell>
          <cell r="E7842">
            <v>3268</v>
          </cell>
          <cell r="F7842" t="str">
            <v>Selby Abbey Church of England Voluntary Controlled Primary School</v>
          </cell>
          <cell r="G7842" t="str">
            <v>Maintained</v>
          </cell>
          <cell r="H7842" t="str">
            <v>Voluntary controlled school</v>
          </cell>
          <cell r="I7842">
            <v>29048</v>
          </cell>
          <cell r="J7842">
            <v>46683</v>
          </cell>
        </row>
        <row r="7843">
          <cell r="B7843">
            <v>8153270</v>
          </cell>
          <cell r="C7843">
            <v>815</v>
          </cell>
          <cell r="D7843" t="str">
            <v>North Yorkshire</v>
          </cell>
          <cell r="E7843">
            <v>3270</v>
          </cell>
          <cell r="F7843" t="str">
            <v>Settle Church of England Voluntary Controlled Primary School</v>
          </cell>
          <cell r="G7843" t="str">
            <v>Maintained</v>
          </cell>
          <cell r="H7843" t="str">
            <v>Voluntary controlled school</v>
          </cell>
          <cell r="I7843">
            <v>20359</v>
          </cell>
          <cell r="J7843">
            <v>34011.899999999994</v>
          </cell>
        </row>
        <row r="7844">
          <cell r="B7844">
            <v>8153271</v>
          </cell>
          <cell r="C7844">
            <v>815</v>
          </cell>
          <cell r="D7844" t="str">
            <v>North Yorkshire</v>
          </cell>
          <cell r="E7844">
            <v>3271</v>
          </cell>
          <cell r="F7844" t="str">
            <v>Sharow Church of England Primary School</v>
          </cell>
          <cell r="G7844" t="str">
            <v>Maintained</v>
          </cell>
          <cell r="H7844" t="str">
            <v>Voluntary controlled school</v>
          </cell>
          <cell r="I7844">
            <v>8818</v>
          </cell>
          <cell r="J7844">
            <v>11781.9</v>
          </cell>
        </row>
        <row r="7845">
          <cell r="B7845">
            <v>8153272</v>
          </cell>
          <cell r="C7845">
            <v>815</v>
          </cell>
          <cell r="D7845" t="str">
            <v>North Yorkshire</v>
          </cell>
          <cell r="E7845">
            <v>3272</v>
          </cell>
          <cell r="F7845" t="str">
            <v>Skelton Newby Hall Church of England Primary School</v>
          </cell>
          <cell r="G7845" t="str">
            <v>Maintained</v>
          </cell>
          <cell r="H7845" t="str">
            <v>Voluntary controlled school</v>
          </cell>
          <cell r="I7845">
            <v>0</v>
          </cell>
          <cell r="J7845">
            <v>889.19999999999993</v>
          </cell>
        </row>
        <row r="7846">
          <cell r="B7846">
            <v>8153273</v>
          </cell>
          <cell r="C7846">
            <v>815</v>
          </cell>
          <cell r="D7846" t="str">
            <v>North Yorkshire</v>
          </cell>
          <cell r="E7846">
            <v>3273</v>
          </cell>
          <cell r="F7846" t="str">
            <v>Christ Church Church of England Voluntary Controlled Primary School</v>
          </cell>
          <cell r="G7846" t="str">
            <v>Maintained</v>
          </cell>
          <cell r="H7846" t="str">
            <v>Voluntary controlled school</v>
          </cell>
          <cell r="I7846">
            <v>14005</v>
          </cell>
          <cell r="J7846">
            <v>22674.6</v>
          </cell>
        </row>
        <row r="7847">
          <cell r="B7847">
            <v>8153274</v>
          </cell>
          <cell r="C7847">
            <v>815</v>
          </cell>
          <cell r="D7847" t="str">
            <v>North Yorkshire</v>
          </cell>
          <cell r="E7847">
            <v>3274</v>
          </cell>
          <cell r="F7847" t="str">
            <v>Skipton Parish Church Church of England Voluntary Controlled Primary School</v>
          </cell>
          <cell r="G7847" t="str">
            <v>Maintained</v>
          </cell>
          <cell r="H7847" t="str">
            <v>Voluntary controlled school</v>
          </cell>
          <cell r="I7847">
            <v>17766</v>
          </cell>
          <cell r="J7847">
            <v>26453.699999999997</v>
          </cell>
        </row>
        <row r="7848">
          <cell r="B7848">
            <v>8153275</v>
          </cell>
          <cell r="C7848">
            <v>815</v>
          </cell>
          <cell r="D7848" t="str">
            <v>North Yorkshire</v>
          </cell>
          <cell r="E7848">
            <v>3275</v>
          </cell>
          <cell r="F7848" t="str">
            <v>Spofforth Church of England Controlled Primary School</v>
          </cell>
          <cell r="G7848" t="str">
            <v>Maintained</v>
          </cell>
          <cell r="H7848" t="str">
            <v>Voluntary controlled school</v>
          </cell>
          <cell r="I7848">
            <v>10504</v>
          </cell>
          <cell r="J7848">
            <v>17339.399999999998</v>
          </cell>
        </row>
        <row r="7849">
          <cell r="B7849">
            <v>8153276</v>
          </cell>
          <cell r="C7849">
            <v>815</v>
          </cell>
          <cell r="D7849" t="str">
            <v>North Yorkshire</v>
          </cell>
          <cell r="E7849">
            <v>3276</v>
          </cell>
          <cell r="F7849" t="str">
            <v>Sutton in Craven Church of England Voluntary Controlled Primary School</v>
          </cell>
          <cell r="G7849" t="str">
            <v>Maintained</v>
          </cell>
          <cell r="H7849" t="str">
            <v>Voluntary controlled school</v>
          </cell>
          <cell r="I7849">
            <v>8818</v>
          </cell>
          <cell r="J7849">
            <v>12004.199999999999</v>
          </cell>
        </row>
        <row r="7850">
          <cell r="B7850">
            <v>8153277</v>
          </cell>
          <cell r="C7850">
            <v>815</v>
          </cell>
          <cell r="D7850" t="str">
            <v>North Yorkshire</v>
          </cell>
          <cell r="E7850">
            <v>3277</v>
          </cell>
          <cell r="F7850" t="str">
            <v>Threshfield School</v>
          </cell>
          <cell r="G7850" t="str">
            <v>Maintained</v>
          </cell>
          <cell r="H7850" t="str">
            <v>Voluntary controlled school</v>
          </cell>
          <cell r="I7850">
            <v>9078</v>
          </cell>
          <cell r="J7850">
            <v>18228.599999999999</v>
          </cell>
        </row>
        <row r="7851">
          <cell r="B7851">
            <v>8153282</v>
          </cell>
          <cell r="C7851">
            <v>815</v>
          </cell>
          <cell r="D7851" t="str">
            <v>North Yorkshire</v>
          </cell>
          <cell r="E7851">
            <v>3282</v>
          </cell>
          <cell r="F7851" t="str">
            <v>Wistow Parochial Church of England Voluntary Controlled Primary School</v>
          </cell>
          <cell r="G7851" t="str">
            <v>Maintained</v>
          </cell>
          <cell r="H7851" t="str">
            <v>Voluntary controlled school</v>
          </cell>
          <cell r="I7851">
            <v>11412</v>
          </cell>
          <cell r="J7851">
            <v>18450.899999999998</v>
          </cell>
        </row>
        <row r="7852">
          <cell r="B7852">
            <v>8153284</v>
          </cell>
          <cell r="C7852">
            <v>815</v>
          </cell>
          <cell r="D7852" t="str">
            <v>North Yorkshire</v>
          </cell>
          <cell r="E7852">
            <v>3284</v>
          </cell>
          <cell r="F7852" t="str">
            <v>Holy Trinity CofE Infant School</v>
          </cell>
          <cell r="G7852" t="str">
            <v>Maintained</v>
          </cell>
          <cell r="H7852" t="str">
            <v>Voluntary controlled school</v>
          </cell>
          <cell r="I7852">
            <v>32679</v>
          </cell>
          <cell r="J7852">
            <v>47572.2</v>
          </cell>
        </row>
        <row r="7853">
          <cell r="B7853">
            <v>8153285</v>
          </cell>
          <cell r="C7853">
            <v>815</v>
          </cell>
          <cell r="D7853" t="str">
            <v>North Yorkshire</v>
          </cell>
          <cell r="E7853">
            <v>3285</v>
          </cell>
          <cell r="F7853" t="str">
            <v>Gargrave Church of England Voluntary Controlled Primary School</v>
          </cell>
          <cell r="G7853" t="str">
            <v>Maintained</v>
          </cell>
          <cell r="H7853" t="str">
            <v>Voluntary controlled school</v>
          </cell>
          <cell r="I7853">
            <v>7262</v>
          </cell>
          <cell r="J7853">
            <v>9558.9</v>
          </cell>
        </row>
        <row r="7854">
          <cell r="B7854">
            <v>8153287</v>
          </cell>
          <cell r="C7854">
            <v>815</v>
          </cell>
          <cell r="D7854" t="str">
            <v>North Yorkshire</v>
          </cell>
          <cell r="E7854">
            <v>3287</v>
          </cell>
          <cell r="F7854" t="str">
            <v>Kildwick Church of England Voluntary Controlled Primary School</v>
          </cell>
          <cell r="G7854" t="str">
            <v>Maintained</v>
          </cell>
          <cell r="H7854" t="str">
            <v>Voluntary controlled school</v>
          </cell>
          <cell r="I7854">
            <v>12320</v>
          </cell>
          <cell r="J7854">
            <v>24675.3</v>
          </cell>
        </row>
        <row r="7855">
          <cell r="B7855">
            <v>8153289</v>
          </cell>
          <cell r="C7855">
            <v>815</v>
          </cell>
          <cell r="D7855" t="str">
            <v>North Yorkshire</v>
          </cell>
          <cell r="E7855">
            <v>3289</v>
          </cell>
          <cell r="F7855" t="str">
            <v>Askrigg Voluntary Controlled Primary School</v>
          </cell>
          <cell r="G7855" t="str">
            <v>Maintained</v>
          </cell>
          <cell r="H7855" t="str">
            <v>Voluntary controlled school</v>
          </cell>
          <cell r="I7855">
            <v>0</v>
          </cell>
          <cell r="J7855">
            <v>7113.5999999999995</v>
          </cell>
        </row>
        <row r="7856">
          <cell r="B7856">
            <v>8153301</v>
          </cell>
          <cell r="C7856">
            <v>815</v>
          </cell>
          <cell r="D7856" t="str">
            <v>North Yorkshire</v>
          </cell>
          <cell r="E7856">
            <v>3301</v>
          </cell>
          <cell r="F7856" t="str">
            <v>Bolton-On-Swale St Mary's CofE Primary School</v>
          </cell>
          <cell r="G7856" t="str">
            <v>Maintained</v>
          </cell>
          <cell r="H7856" t="str">
            <v>Voluntary aided school</v>
          </cell>
          <cell r="I7856">
            <v>12190</v>
          </cell>
          <cell r="J7856">
            <v>17339.399999999998</v>
          </cell>
        </row>
        <row r="7857">
          <cell r="B7857">
            <v>8153304</v>
          </cell>
          <cell r="C7857">
            <v>815</v>
          </cell>
          <cell r="D7857" t="str">
            <v>North Yorkshire</v>
          </cell>
          <cell r="E7857">
            <v>3304</v>
          </cell>
          <cell r="F7857" t="str">
            <v>St Peter's Brafferton Church of England Voluntary Aided Primary School</v>
          </cell>
          <cell r="G7857" t="str">
            <v>Maintained</v>
          </cell>
          <cell r="H7857" t="str">
            <v>Voluntary aided school</v>
          </cell>
          <cell r="I7857">
            <v>5447</v>
          </cell>
          <cell r="J7857">
            <v>10003.5</v>
          </cell>
        </row>
        <row r="7858">
          <cell r="B7858">
            <v>8153306</v>
          </cell>
          <cell r="C7858">
            <v>815</v>
          </cell>
          <cell r="D7858" t="str">
            <v>North Yorkshire</v>
          </cell>
          <cell r="E7858">
            <v>3306</v>
          </cell>
          <cell r="F7858" t="str">
            <v>Carlton and Faceby Church of England Voluntary Aided Primary School</v>
          </cell>
          <cell r="G7858" t="str">
            <v>Maintained</v>
          </cell>
          <cell r="H7858" t="str">
            <v>Voluntary aided school</v>
          </cell>
          <cell r="I7858">
            <v>3891</v>
          </cell>
          <cell r="J7858">
            <v>8225.0999999999985</v>
          </cell>
        </row>
        <row r="7859">
          <cell r="B7859">
            <v>8153307</v>
          </cell>
          <cell r="C7859">
            <v>815</v>
          </cell>
          <cell r="D7859" t="str">
            <v>North Yorkshire</v>
          </cell>
          <cell r="E7859">
            <v>3307</v>
          </cell>
          <cell r="F7859" t="str">
            <v>Michael Syddall Church of England Aided Primary School</v>
          </cell>
          <cell r="G7859" t="str">
            <v>Maintained</v>
          </cell>
          <cell r="H7859" t="str">
            <v>Voluntary aided school</v>
          </cell>
          <cell r="I7859">
            <v>15172</v>
          </cell>
          <cell r="J7859">
            <v>25119.899999999998</v>
          </cell>
        </row>
        <row r="7860">
          <cell r="B7860">
            <v>8153308</v>
          </cell>
          <cell r="C7860">
            <v>815</v>
          </cell>
          <cell r="D7860" t="str">
            <v>North Yorkshire</v>
          </cell>
          <cell r="E7860">
            <v>3308</v>
          </cell>
          <cell r="F7860" t="str">
            <v>Egton Church of England Voluntary Aided Primary School</v>
          </cell>
          <cell r="G7860" t="str">
            <v>Maintained</v>
          </cell>
          <cell r="H7860" t="str">
            <v>Voluntary aided school</v>
          </cell>
          <cell r="I7860">
            <v>6225</v>
          </cell>
          <cell r="J7860">
            <v>9336.5999999999985</v>
          </cell>
        </row>
        <row r="7861">
          <cell r="B7861">
            <v>8153315</v>
          </cell>
          <cell r="C7861">
            <v>815</v>
          </cell>
          <cell r="D7861" t="str">
            <v>North Yorkshire</v>
          </cell>
          <cell r="E7861">
            <v>3315</v>
          </cell>
          <cell r="F7861" t="str">
            <v>Kirkby and Great Broughton Church of England Voluntary Aided Primary School</v>
          </cell>
          <cell r="G7861" t="str">
            <v>Maintained</v>
          </cell>
          <cell r="H7861" t="str">
            <v>Voluntary aided school</v>
          </cell>
          <cell r="I7861">
            <v>12190</v>
          </cell>
          <cell r="J7861">
            <v>20007</v>
          </cell>
        </row>
        <row r="7862">
          <cell r="B7862">
            <v>8153319</v>
          </cell>
          <cell r="C7862">
            <v>815</v>
          </cell>
          <cell r="D7862" t="str">
            <v>North Yorkshire</v>
          </cell>
          <cell r="E7862">
            <v>3319</v>
          </cell>
          <cell r="F7862" t="str">
            <v>Masham CofE VA Primary School</v>
          </cell>
          <cell r="G7862" t="str">
            <v>Maintained</v>
          </cell>
          <cell r="H7862" t="str">
            <v>Voluntary aided school</v>
          </cell>
          <cell r="I7862">
            <v>13227</v>
          </cell>
          <cell r="J7862">
            <v>20229.3</v>
          </cell>
        </row>
        <row r="7863">
          <cell r="B7863">
            <v>8153320</v>
          </cell>
          <cell r="C7863">
            <v>815</v>
          </cell>
          <cell r="D7863" t="str">
            <v>North Yorkshire</v>
          </cell>
          <cell r="E7863">
            <v>3320</v>
          </cell>
          <cell r="F7863" t="str">
            <v>Middleham Church of England Aided School</v>
          </cell>
          <cell r="G7863" t="str">
            <v>Maintained</v>
          </cell>
          <cell r="H7863" t="str">
            <v>Voluntary aided school</v>
          </cell>
          <cell r="I7863">
            <v>5187</v>
          </cell>
          <cell r="J7863">
            <v>13782.599999999999</v>
          </cell>
        </row>
        <row r="7864">
          <cell r="B7864">
            <v>8153326</v>
          </cell>
          <cell r="C7864">
            <v>815</v>
          </cell>
          <cell r="D7864" t="str">
            <v>North Yorkshire</v>
          </cell>
          <cell r="E7864">
            <v>3326</v>
          </cell>
          <cell r="F7864" t="str">
            <v>St Martin's Church of England Voluntary Aided Primary School, Scarborough</v>
          </cell>
          <cell r="G7864" t="str">
            <v>Maintained</v>
          </cell>
          <cell r="H7864" t="str">
            <v>Voluntary aided school</v>
          </cell>
          <cell r="I7864">
            <v>26325</v>
          </cell>
          <cell r="J7864">
            <v>42903.899999999994</v>
          </cell>
        </row>
        <row r="7865">
          <cell r="B7865">
            <v>8153331</v>
          </cell>
          <cell r="C7865">
            <v>815</v>
          </cell>
          <cell r="D7865" t="str">
            <v>North Yorkshire</v>
          </cell>
          <cell r="E7865">
            <v>3331</v>
          </cell>
          <cell r="F7865" t="str">
            <v>Terrington Church of England Voluntary Aided Primary School</v>
          </cell>
          <cell r="G7865" t="str">
            <v>Maintained</v>
          </cell>
          <cell r="H7865" t="str">
            <v>Voluntary aided school</v>
          </cell>
          <cell r="I7865">
            <v>3631</v>
          </cell>
          <cell r="J7865">
            <v>4223.7</v>
          </cell>
        </row>
        <row r="7866">
          <cell r="B7866">
            <v>8153337</v>
          </cell>
          <cell r="C7866">
            <v>815</v>
          </cell>
          <cell r="D7866" t="str">
            <v>North Yorkshire</v>
          </cell>
          <cell r="E7866">
            <v>3337</v>
          </cell>
          <cell r="F7866" t="str">
            <v>Burneston Church of England Voluntary Aided Primary School</v>
          </cell>
          <cell r="G7866" t="str">
            <v>Maintained</v>
          </cell>
          <cell r="H7866" t="str">
            <v>Voluntary aided school</v>
          </cell>
          <cell r="I7866">
            <v>6873</v>
          </cell>
          <cell r="J7866">
            <v>13337.999999999998</v>
          </cell>
        </row>
        <row r="7867">
          <cell r="B7867">
            <v>8153350</v>
          </cell>
          <cell r="C7867">
            <v>815</v>
          </cell>
          <cell r="D7867" t="str">
            <v>North Yorkshire</v>
          </cell>
          <cell r="E7867">
            <v>3350</v>
          </cell>
          <cell r="F7867" t="str">
            <v>Austwick Church of England VA Primary School</v>
          </cell>
          <cell r="G7867" t="str">
            <v>Maintained</v>
          </cell>
          <cell r="H7867" t="str">
            <v>Voluntary aided school</v>
          </cell>
          <cell r="I7867">
            <v>5577</v>
          </cell>
          <cell r="J7867">
            <v>9114.2999999999993</v>
          </cell>
        </row>
        <row r="7868">
          <cell r="B7868">
            <v>8153351</v>
          </cell>
          <cell r="C7868">
            <v>815</v>
          </cell>
          <cell r="D7868" t="str">
            <v>North Yorkshire</v>
          </cell>
          <cell r="E7868">
            <v>3351</v>
          </cell>
          <cell r="F7868" t="str">
            <v>The Boyle and Petyt Primary School</v>
          </cell>
          <cell r="G7868" t="str">
            <v>Maintained</v>
          </cell>
          <cell r="H7868" t="str">
            <v>Voluntary aided school</v>
          </cell>
          <cell r="I7868">
            <v>9078</v>
          </cell>
          <cell r="J7868">
            <v>14004.9</v>
          </cell>
        </row>
        <row r="7869">
          <cell r="B7869">
            <v>8153352</v>
          </cell>
          <cell r="C7869">
            <v>815</v>
          </cell>
          <cell r="D7869" t="str">
            <v>North Yorkshire</v>
          </cell>
          <cell r="E7869">
            <v>3352</v>
          </cell>
          <cell r="F7869" t="str">
            <v>Burnsall Voluntary Aided Primary School</v>
          </cell>
          <cell r="G7869" t="str">
            <v>Maintained</v>
          </cell>
          <cell r="H7869" t="str">
            <v>Voluntary aided school</v>
          </cell>
          <cell r="I7869">
            <v>1297</v>
          </cell>
          <cell r="J7869">
            <v>3556.7999999999997</v>
          </cell>
        </row>
        <row r="7870">
          <cell r="B7870">
            <v>8153354</v>
          </cell>
          <cell r="C7870">
            <v>815</v>
          </cell>
          <cell r="D7870" t="str">
            <v>North Yorkshire</v>
          </cell>
          <cell r="E7870">
            <v>3354</v>
          </cell>
          <cell r="F7870" t="str">
            <v>Carleton Endowed CofE Primary School</v>
          </cell>
          <cell r="G7870" t="str">
            <v>Maintained</v>
          </cell>
          <cell r="H7870" t="str">
            <v>Voluntary aided school</v>
          </cell>
          <cell r="I7870">
            <v>17896</v>
          </cell>
          <cell r="J7870">
            <v>30677.399999999998</v>
          </cell>
        </row>
        <row r="7871">
          <cell r="B7871">
            <v>8153355</v>
          </cell>
          <cell r="C7871">
            <v>815</v>
          </cell>
          <cell r="D7871" t="str">
            <v>North Yorkshire</v>
          </cell>
          <cell r="E7871">
            <v>3355</v>
          </cell>
          <cell r="F7871" t="str">
            <v>Cawood Church of England Voluntary Aided Primary School</v>
          </cell>
          <cell r="G7871" t="str">
            <v>Maintained</v>
          </cell>
          <cell r="H7871" t="str">
            <v>Voluntary aided school</v>
          </cell>
          <cell r="I7871">
            <v>13487</v>
          </cell>
          <cell r="J7871">
            <v>26231.399999999998</v>
          </cell>
        </row>
        <row r="7872">
          <cell r="B7872">
            <v>8153357</v>
          </cell>
          <cell r="C7872">
            <v>815</v>
          </cell>
          <cell r="D7872" t="str">
            <v>North Yorkshire</v>
          </cell>
          <cell r="E7872">
            <v>3357</v>
          </cell>
          <cell r="F7872" t="str">
            <v>Dacre Braithwaite Church of England Primary School</v>
          </cell>
          <cell r="G7872" t="str">
            <v>Maintained</v>
          </cell>
          <cell r="H7872" t="str">
            <v>Voluntary aided school</v>
          </cell>
          <cell r="I7872">
            <v>5706</v>
          </cell>
          <cell r="J7872">
            <v>9781.1999999999989</v>
          </cell>
        </row>
        <row r="7873">
          <cell r="B7873">
            <v>8153360</v>
          </cell>
          <cell r="C7873">
            <v>815</v>
          </cell>
          <cell r="D7873" t="str">
            <v>North Yorkshire</v>
          </cell>
          <cell r="E7873">
            <v>3360</v>
          </cell>
          <cell r="F7873" t="str">
            <v>Kirkby in Malhamdale United Voluntary Aided Primary School</v>
          </cell>
          <cell r="G7873" t="str">
            <v>Maintained</v>
          </cell>
          <cell r="H7873" t="str">
            <v>Voluntary aided school</v>
          </cell>
          <cell r="I7873">
            <v>3502</v>
          </cell>
          <cell r="J7873">
            <v>4446</v>
          </cell>
        </row>
        <row r="7874">
          <cell r="B7874">
            <v>8153362</v>
          </cell>
          <cell r="C7874">
            <v>815</v>
          </cell>
          <cell r="D7874" t="str">
            <v>North Yorkshire</v>
          </cell>
          <cell r="E7874">
            <v>3362</v>
          </cell>
          <cell r="F7874" t="str">
            <v>Long Preston Endowed Voluntary Aided Primary School</v>
          </cell>
          <cell r="G7874" t="str">
            <v>Maintained</v>
          </cell>
          <cell r="H7874" t="str">
            <v>Voluntary aided school</v>
          </cell>
          <cell r="I7874">
            <v>5187</v>
          </cell>
          <cell r="J7874">
            <v>8447.4</v>
          </cell>
        </row>
        <row r="7875">
          <cell r="B7875">
            <v>8153369</v>
          </cell>
          <cell r="C7875">
            <v>815</v>
          </cell>
          <cell r="D7875" t="str">
            <v>North Yorkshire</v>
          </cell>
          <cell r="E7875">
            <v>3369</v>
          </cell>
          <cell r="F7875" t="str">
            <v>Barkston Ash Catholic Primary School</v>
          </cell>
          <cell r="G7875" t="str">
            <v>Maintained</v>
          </cell>
          <cell r="H7875" t="str">
            <v>Voluntary aided school</v>
          </cell>
          <cell r="I7875">
            <v>15951</v>
          </cell>
          <cell r="J7875">
            <v>26009.1</v>
          </cell>
        </row>
        <row r="7876">
          <cell r="B7876">
            <v>8153372</v>
          </cell>
          <cell r="C7876">
            <v>815</v>
          </cell>
          <cell r="D7876" t="str">
            <v>North Yorkshire</v>
          </cell>
          <cell r="E7876">
            <v>3372</v>
          </cell>
          <cell r="F7876" t="str">
            <v>St Wilfrid's Catholic Primary School</v>
          </cell>
          <cell r="G7876" t="str">
            <v>Maintained</v>
          </cell>
          <cell r="H7876" t="str">
            <v>Voluntary aided school</v>
          </cell>
          <cell r="I7876">
            <v>13487</v>
          </cell>
          <cell r="J7876">
            <v>25119.899999999998</v>
          </cell>
        </row>
        <row r="7877">
          <cell r="B7877">
            <v>8153376</v>
          </cell>
          <cell r="C7877">
            <v>815</v>
          </cell>
          <cell r="D7877" t="str">
            <v>North Yorkshire</v>
          </cell>
          <cell r="E7877">
            <v>3376</v>
          </cell>
          <cell r="F7877" t="str">
            <v>St Josephs Catholic Primary School</v>
          </cell>
          <cell r="G7877" t="str">
            <v>Maintained</v>
          </cell>
          <cell r="H7877" t="str">
            <v>Voluntary aided school</v>
          </cell>
          <cell r="I7877">
            <v>7651</v>
          </cell>
          <cell r="J7877">
            <v>10892.699999999999</v>
          </cell>
        </row>
        <row r="7878">
          <cell r="B7878">
            <v>8155200</v>
          </cell>
          <cell r="C7878">
            <v>815</v>
          </cell>
          <cell r="D7878" t="str">
            <v>North Yorkshire</v>
          </cell>
          <cell r="E7878">
            <v>5200</v>
          </cell>
          <cell r="F7878" t="str">
            <v>Nun Monkton Primary Foundation School</v>
          </cell>
          <cell r="G7878" t="str">
            <v>Maintained</v>
          </cell>
          <cell r="H7878" t="str">
            <v>Foundation school</v>
          </cell>
          <cell r="I7878">
            <v>4020</v>
          </cell>
          <cell r="J7878">
            <v>5112.8999999999996</v>
          </cell>
        </row>
        <row r="7879">
          <cell r="B7879">
            <v>8157015</v>
          </cell>
          <cell r="C7879">
            <v>815</v>
          </cell>
          <cell r="D7879" t="str">
            <v>North Yorkshire</v>
          </cell>
          <cell r="E7879">
            <v>7015</v>
          </cell>
          <cell r="F7879" t="str">
            <v>The Dales School</v>
          </cell>
          <cell r="G7879" t="str">
            <v>Maintained</v>
          </cell>
          <cell r="H7879" t="str">
            <v>Community special school</v>
          </cell>
          <cell r="I7879">
            <v>2464</v>
          </cell>
          <cell r="J7879">
            <v>2445.2999999999997</v>
          </cell>
        </row>
        <row r="7880">
          <cell r="B7880">
            <v>8157017</v>
          </cell>
          <cell r="C7880">
            <v>815</v>
          </cell>
          <cell r="D7880" t="str">
            <v>North Yorkshire</v>
          </cell>
          <cell r="E7880">
            <v>7017</v>
          </cell>
          <cell r="F7880" t="str">
            <v>Springhead School</v>
          </cell>
          <cell r="G7880" t="str">
            <v>Maintained</v>
          </cell>
          <cell r="H7880" t="str">
            <v>Community special school</v>
          </cell>
          <cell r="I7880">
            <v>1297</v>
          </cell>
          <cell r="J7880">
            <v>2889.8999999999996</v>
          </cell>
        </row>
        <row r="7881">
          <cell r="B7881">
            <v>8157024</v>
          </cell>
          <cell r="C7881">
            <v>815</v>
          </cell>
          <cell r="D7881" t="str">
            <v>North Yorkshire</v>
          </cell>
          <cell r="E7881">
            <v>7024</v>
          </cell>
          <cell r="F7881" t="str">
            <v>Springwater School</v>
          </cell>
          <cell r="G7881" t="str">
            <v>Maintained</v>
          </cell>
          <cell r="H7881" t="str">
            <v>Community special school</v>
          </cell>
          <cell r="I7881">
            <v>1686</v>
          </cell>
          <cell r="J7881">
            <v>3556.7999999999997</v>
          </cell>
        </row>
        <row r="7882">
          <cell r="B7882">
            <v>8157027</v>
          </cell>
          <cell r="C7882">
            <v>815</v>
          </cell>
          <cell r="D7882" t="str">
            <v>North Yorkshire</v>
          </cell>
          <cell r="E7882">
            <v>7027</v>
          </cell>
          <cell r="F7882" t="str">
            <v>Brooklands School</v>
          </cell>
          <cell r="G7882" t="str">
            <v>Maintained</v>
          </cell>
          <cell r="H7882" t="str">
            <v>Community special school</v>
          </cell>
          <cell r="I7882">
            <v>390</v>
          </cell>
          <cell r="J7882">
            <v>222.29999999999998</v>
          </cell>
        </row>
        <row r="7883">
          <cell r="B7883">
            <v>8157029</v>
          </cell>
          <cell r="C7883">
            <v>815</v>
          </cell>
          <cell r="D7883" t="str">
            <v>North Yorkshire</v>
          </cell>
          <cell r="E7883">
            <v>7029</v>
          </cell>
          <cell r="F7883" t="str">
            <v>Mowbray School</v>
          </cell>
          <cell r="G7883" t="str">
            <v>Maintained</v>
          </cell>
          <cell r="H7883" t="str">
            <v>Community special school</v>
          </cell>
          <cell r="I7883">
            <v>5706</v>
          </cell>
          <cell r="J7883">
            <v>14671.8</v>
          </cell>
        </row>
        <row r="7884">
          <cell r="B7884">
            <v>3833927</v>
          </cell>
          <cell r="C7884">
            <v>383</v>
          </cell>
          <cell r="D7884" t="str">
            <v>Leeds</v>
          </cell>
          <cell r="E7884">
            <v>3927</v>
          </cell>
          <cell r="F7884" t="str">
            <v>The New Bewerley Community Primary School</v>
          </cell>
          <cell r="G7884" t="str">
            <v>Maintained</v>
          </cell>
          <cell r="H7884" t="str">
            <v>Community school</v>
          </cell>
          <cell r="I7884">
            <v>26325</v>
          </cell>
          <cell r="J7884">
            <v>42014.7</v>
          </cell>
        </row>
        <row r="7885">
          <cell r="B7885">
            <v>2043666</v>
          </cell>
          <cell r="C7885">
            <v>204</v>
          </cell>
          <cell r="D7885" t="str">
            <v>Hackney</v>
          </cell>
          <cell r="E7885">
            <v>3666</v>
          </cell>
          <cell r="F7885" t="str">
            <v>Springfield Community Primary School</v>
          </cell>
          <cell r="G7885" t="str">
            <v>Maintained</v>
          </cell>
          <cell r="H7885" t="str">
            <v>Community school</v>
          </cell>
          <cell r="I7885">
            <v>14394</v>
          </cell>
          <cell r="J7885">
            <v>21118.5</v>
          </cell>
        </row>
        <row r="7886">
          <cell r="B7886">
            <v>9412002</v>
          </cell>
          <cell r="C7886">
            <v>941</v>
          </cell>
          <cell r="D7886" t="str">
            <v>West Northamptonshire</v>
          </cell>
          <cell r="E7886">
            <v>2002</v>
          </cell>
          <cell r="F7886" t="str">
            <v>Blisworth Community Primary School</v>
          </cell>
          <cell r="G7886" t="str">
            <v>Maintained</v>
          </cell>
          <cell r="H7886" t="str">
            <v>Community school</v>
          </cell>
          <cell r="I7886">
            <v>16599</v>
          </cell>
          <cell r="J7886">
            <v>20896.199999999997</v>
          </cell>
        </row>
        <row r="7887">
          <cell r="B7887">
            <v>9412006</v>
          </cell>
          <cell r="C7887">
            <v>941</v>
          </cell>
          <cell r="D7887" t="str">
            <v>West Northamptonshire</v>
          </cell>
          <cell r="E7887">
            <v>2006</v>
          </cell>
          <cell r="F7887" t="str">
            <v>Brington Primary School</v>
          </cell>
          <cell r="G7887" t="str">
            <v>Maintained</v>
          </cell>
          <cell r="H7887" t="str">
            <v>Community school</v>
          </cell>
          <cell r="I7887">
            <v>5187</v>
          </cell>
          <cell r="J7887">
            <v>10670.4</v>
          </cell>
        </row>
        <row r="7888">
          <cell r="B7888">
            <v>9402007</v>
          </cell>
          <cell r="C7888">
            <v>940</v>
          </cell>
          <cell r="D7888" t="str">
            <v>North Northamptonshire</v>
          </cell>
          <cell r="E7888">
            <v>2007</v>
          </cell>
          <cell r="F7888" t="str">
            <v>Broughton Primary School</v>
          </cell>
          <cell r="G7888" t="str">
            <v>Maintained</v>
          </cell>
          <cell r="H7888" t="str">
            <v>Community school</v>
          </cell>
          <cell r="I7888">
            <v>16469</v>
          </cell>
          <cell r="J7888">
            <v>29565.899999999998</v>
          </cell>
        </row>
        <row r="7889">
          <cell r="B7889">
            <v>9412008</v>
          </cell>
          <cell r="C7889">
            <v>941</v>
          </cell>
          <cell r="D7889" t="str">
            <v>West Northamptonshire</v>
          </cell>
          <cell r="E7889">
            <v>2008</v>
          </cell>
          <cell r="F7889" t="str">
            <v>Bugbrooke Community Primary School</v>
          </cell>
          <cell r="G7889" t="str">
            <v>Maintained</v>
          </cell>
          <cell r="H7889" t="str">
            <v>Community school</v>
          </cell>
          <cell r="I7889">
            <v>25935</v>
          </cell>
          <cell r="J7889">
            <v>42014.7</v>
          </cell>
        </row>
        <row r="7890">
          <cell r="B7890">
            <v>9412012</v>
          </cell>
          <cell r="C7890">
            <v>941</v>
          </cell>
          <cell r="D7890" t="str">
            <v>West Northamptonshire</v>
          </cell>
          <cell r="E7890">
            <v>2012</v>
          </cell>
          <cell r="F7890" t="str">
            <v>The Bramptons Primary School</v>
          </cell>
          <cell r="G7890" t="str">
            <v>Maintained</v>
          </cell>
          <cell r="H7890" t="str">
            <v>Community school</v>
          </cell>
          <cell r="I7890">
            <v>9726</v>
          </cell>
          <cell r="J7890">
            <v>16450.199999999997</v>
          </cell>
        </row>
        <row r="7891">
          <cell r="B7891">
            <v>9412015</v>
          </cell>
          <cell r="C7891">
            <v>941</v>
          </cell>
          <cell r="D7891" t="str">
            <v>West Northamptonshire</v>
          </cell>
          <cell r="E7891">
            <v>2015</v>
          </cell>
          <cell r="F7891" t="str">
            <v>Cogenhoe Primary School</v>
          </cell>
          <cell r="G7891" t="str">
            <v>Maintained</v>
          </cell>
          <cell r="H7891" t="str">
            <v>Community school</v>
          </cell>
          <cell r="I7891">
            <v>15302</v>
          </cell>
          <cell r="J7891">
            <v>29565.899999999998</v>
          </cell>
        </row>
        <row r="7892">
          <cell r="B7892">
            <v>9402019</v>
          </cell>
          <cell r="C7892">
            <v>940</v>
          </cell>
          <cell r="D7892" t="str">
            <v>North Northamptonshire</v>
          </cell>
          <cell r="E7892">
            <v>2019</v>
          </cell>
          <cell r="F7892" t="str">
            <v>Corby Old Village Primary School</v>
          </cell>
          <cell r="G7892" t="str">
            <v>Maintained</v>
          </cell>
          <cell r="H7892" t="str">
            <v>Community school</v>
          </cell>
          <cell r="I7892">
            <v>16080</v>
          </cell>
          <cell r="J7892">
            <v>24675.3</v>
          </cell>
        </row>
        <row r="7893">
          <cell r="B7893">
            <v>9412023</v>
          </cell>
          <cell r="C7893">
            <v>941</v>
          </cell>
          <cell r="D7893" t="str">
            <v>West Northamptonshire</v>
          </cell>
          <cell r="E7893">
            <v>2023</v>
          </cell>
          <cell r="F7893" t="str">
            <v>Cosgrove Village Primary School</v>
          </cell>
          <cell r="G7893" t="str">
            <v>Maintained</v>
          </cell>
          <cell r="H7893" t="str">
            <v>Community school</v>
          </cell>
          <cell r="I7893">
            <v>4798</v>
          </cell>
          <cell r="J7893">
            <v>8002.7999999999993</v>
          </cell>
        </row>
        <row r="7894">
          <cell r="B7894">
            <v>9412024</v>
          </cell>
          <cell r="C7894">
            <v>941</v>
          </cell>
          <cell r="D7894" t="str">
            <v>West Northamptonshire</v>
          </cell>
          <cell r="E7894">
            <v>2024</v>
          </cell>
          <cell r="F7894" t="str">
            <v>Crick Primary School</v>
          </cell>
          <cell r="G7894" t="str">
            <v>Maintained</v>
          </cell>
          <cell r="H7894" t="str">
            <v>Community school</v>
          </cell>
          <cell r="I7894">
            <v>17636</v>
          </cell>
          <cell r="J7894">
            <v>29788.199999999997</v>
          </cell>
        </row>
        <row r="7895">
          <cell r="B7895">
            <v>9412025</v>
          </cell>
          <cell r="C7895">
            <v>941</v>
          </cell>
          <cell r="D7895" t="str">
            <v>West Northamptonshire</v>
          </cell>
          <cell r="E7895">
            <v>2025</v>
          </cell>
          <cell r="F7895" t="str">
            <v>Deanshanger Primary School</v>
          </cell>
          <cell r="G7895" t="str">
            <v>Maintained</v>
          </cell>
          <cell r="H7895" t="str">
            <v>Community school</v>
          </cell>
          <cell r="I7895">
            <v>33327</v>
          </cell>
          <cell r="J7895">
            <v>52907.399999999994</v>
          </cell>
        </row>
        <row r="7896">
          <cell r="B7896">
            <v>9412026</v>
          </cell>
          <cell r="C7896">
            <v>941</v>
          </cell>
          <cell r="D7896" t="str">
            <v>West Northamptonshire</v>
          </cell>
          <cell r="E7896">
            <v>2026</v>
          </cell>
          <cell r="F7896" t="str">
            <v>Denton Primary School</v>
          </cell>
          <cell r="G7896" t="str">
            <v>Maintained</v>
          </cell>
          <cell r="H7896" t="str">
            <v>Community school</v>
          </cell>
          <cell r="I7896">
            <v>8300</v>
          </cell>
          <cell r="J7896">
            <v>13115.699999999999</v>
          </cell>
        </row>
        <row r="7897">
          <cell r="B7897">
            <v>9402041</v>
          </cell>
          <cell r="C7897">
            <v>940</v>
          </cell>
          <cell r="D7897" t="str">
            <v>North Northamptonshire</v>
          </cell>
          <cell r="E7897">
            <v>2041</v>
          </cell>
          <cell r="F7897" t="str">
            <v>Great Doddington Primary</v>
          </cell>
          <cell r="G7897" t="str">
            <v>Maintained</v>
          </cell>
          <cell r="H7897" t="str">
            <v>Community school</v>
          </cell>
          <cell r="I7897">
            <v>13098</v>
          </cell>
          <cell r="J7897">
            <v>24230.699999999997</v>
          </cell>
        </row>
        <row r="7898">
          <cell r="B7898">
            <v>9412042</v>
          </cell>
          <cell r="C7898">
            <v>941</v>
          </cell>
          <cell r="D7898" t="str">
            <v>West Northamptonshire</v>
          </cell>
          <cell r="E7898">
            <v>2042</v>
          </cell>
          <cell r="F7898" t="str">
            <v>Greatworth Primary School</v>
          </cell>
          <cell r="G7898" t="str">
            <v>Maintained</v>
          </cell>
          <cell r="H7898" t="str">
            <v>Community school</v>
          </cell>
          <cell r="I7898">
            <v>5836</v>
          </cell>
          <cell r="J7898">
            <v>10670.4</v>
          </cell>
        </row>
        <row r="7899">
          <cell r="B7899">
            <v>9412046</v>
          </cell>
          <cell r="C7899">
            <v>941</v>
          </cell>
          <cell r="D7899" t="str">
            <v>West Northamptonshire</v>
          </cell>
          <cell r="E7899">
            <v>2046</v>
          </cell>
          <cell r="F7899" t="str">
            <v>Harlestone Primary School</v>
          </cell>
          <cell r="G7899" t="str">
            <v>Maintained</v>
          </cell>
          <cell r="H7899" t="str">
            <v>Community school</v>
          </cell>
          <cell r="I7899">
            <v>4669</v>
          </cell>
          <cell r="J7899">
            <v>9114.2999999999993</v>
          </cell>
        </row>
        <row r="7900">
          <cell r="B7900">
            <v>9412047</v>
          </cell>
          <cell r="C7900">
            <v>941</v>
          </cell>
          <cell r="D7900" t="str">
            <v>West Northamptonshire</v>
          </cell>
          <cell r="E7900">
            <v>2047</v>
          </cell>
          <cell r="F7900" t="str">
            <v>Helmdon Primary School</v>
          </cell>
          <cell r="G7900" t="str">
            <v>Maintained</v>
          </cell>
          <cell r="H7900" t="str">
            <v>Community school</v>
          </cell>
          <cell r="I7900">
            <v>11412</v>
          </cell>
          <cell r="J7900">
            <v>20451.599999999999</v>
          </cell>
        </row>
        <row r="7901">
          <cell r="B7901">
            <v>9412068</v>
          </cell>
          <cell r="C7901">
            <v>941</v>
          </cell>
          <cell r="D7901" t="str">
            <v>West Northamptonshire</v>
          </cell>
          <cell r="E7901">
            <v>2068</v>
          </cell>
          <cell r="F7901" t="str">
            <v>Long Buckby Infant School</v>
          </cell>
          <cell r="G7901" t="str">
            <v>Maintained</v>
          </cell>
          <cell r="H7901" t="str">
            <v>Community school</v>
          </cell>
          <cell r="I7901">
            <v>26325</v>
          </cell>
          <cell r="J7901">
            <v>42903.899999999994</v>
          </cell>
        </row>
        <row r="7902">
          <cell r="B7902">
            <v>9412069</v>
          </cell>
          <cell r="C7902">
            <v>941</v>
          </cell>
          <cell r="D7902" t="str">
            <v>West Northamptonshire</v>
          </cell>
          <cell r="E7902">
            <v>2069</v>
          </cell>
          <cell r="F7902" t="str">
            <v>Maidwell Primary School</v>
          </cell>
          <cell r="G7902" t="str">
            <v>Maintained</v>
          </cell>
          <cell r="H7902" t="str">
            <v>Community school</v>
          </cell>
          <cell r="I7902">
            <v>7003</v>
          </cell>
          <cell r="J7902">
            <v>10448.099999999999</v>
          </cell>
        </row>
        <row r="7903">
          <cell r="B7903">
            <v>9402072</v>
          </cell>
          <cell r="C7903">
            <v>940</v>
          </cell>
          <cell r="D7903" t="str">
            <v>North Northamptonshire</v>
          </cell>
          <cell r="E7903">
            <v>2072</v>
          </cell>
          <cell r="F7903" t="str">
            <v>Nassington Primary School</v>
          </cell>
          <cell r="G7903" t="str">
            <v>Maintained</v>
          </cell>
          <cell r="H7903" t="str">
            <v>Community school</v>
          </cell>
          <cell r="I7903">
            <v>6355</v>
          </cell>
          <cell r="J7903">
            <v>10892.699999999999</v>
          </cell>
        </row>
        <row r="7904">
          <cell r="B7904">
            <v>9412074</v>
          </cell>
          <cell r="C7904">
            <v>941</v>
          </cell>
          <cell r="D7904" t="str">
            <v>West Northamptonshire</v>
          </cell>
          <cell r="E7904">
            <v>2074</v>
          </cell>
          <cell r="F7904" t="str">
            <v>Overstone Primary School</v>
          </cell>
          <cell r="G7904" t="str">
            <v>Maintained</v>
          </cell>
          <cell r="H7904" t="str">
            <v>Community school</v>
          </cell>
          <cell r="I7904">
            <v>18155</v>
          </cell>
          <cell r="J7904">
            <v>36234.899999999994</v>
          </cell>
        </row>
        <row r="7905">
          <cell r="B7905">
            <v>9412075</v>
          </cell>
          <cell r="C7905">
            <v>941</v>
          </cell>
          <cell r="D7905" t="str">
            <v>West Northamptonshire</v>
          </cell>
          <cell r="E7905">
            <v>2075</v>
          </cell>
          <cell r="F7905" t="str">
            <v>Pitsford Primary School</v>
          </cell>
          <cell r="G7905" t="str">
            <v>Maintained</v>
          </cell>
          <cell r="H7905" t="str">
            <v>Community school</v>
          </cell>
          <cell r="I7905">
            <v>7133</v>
          </cell>
          <cell r="J7905">
            <v>9781.1999999999989</v>
          </cell>
        </row>
        <row r="7906">
          <cell r="B7906">
            <v>9412076</v>
          </cell>
          <cell r="C7906">
            <v>941</v>
          </cell>
          <cell r="D7906" t="str">
            <v>West Northamptonshire</v>
          </cell>
          <cell r="E7906">
            <v>2076</v>
          </cell>
          <cell r="F7906" t="str">
            <v>John Hellins Primary School</v>
          </cell>
          <cell r="G7906" t="str">
            <v>Maintained</v>
          </cell>
          <cell r="H7906" t="str">
            <v>Community school</v>
          </cell>
          <cell r="I7906">
            <v>19970</v>
          </cell>
          <cell r="J7906">
            <v>36679.5</v>
          </cell>
        </row>
        <row r="7907">
          <cell r="B7907">
            <v>9412079</v>
          </cell>
          <cell r="C7907">
            <v>941</v>
          </cell>
          <cell r="D7907" t="str">
            <v>West Northamptonshire</v>
          </cell>
          <cell r="E7907">
            <v>2079</v>
          </cell>
          <cell r="F7907" t="str">
            <v>Roade Primary School</v>
          </cell>
          <cell r="G7907" t="str">
            <v>Maintained</v>
          </cell>
          <cell r="H7907" t="str">
            <v>Community school</v>
          </cell>
          <cell r="I7907">
            <v>22564</v>
          </cell>
          <cell r="J7907">
            <v>43126.2</v>
          </cell>
        </row>
        <row r="7908">
          <cell r="B7908">
            <v>9402086</v>
          </cell>
          <cell r="C7908">
            <v>940</v>
          </cell>
          <cell r="D7908" t="str">
            <v>North Northamptonshire</v>
          </cell>
          <cell r="E7908">
            <v>2086</v>
          </cell>
          <cell r="F7908" t="str">
            <v>South End Infant School</v>
          </cell>
          <cell r="G7908" t="str">
            <v>Maintained</v>
          </cell>
          <cell r="H7908" t="str">
            <v>Community school</v>
          </cell>
          <cell r="I7908">
            <v>62244</v>
          </cell>
          <cell r="J7908">
            <v>101591.09999999999</v>
          </cell>
        </row>
        <row r="7909">
          <cell r="B7909">
            <v>9402087</v>
          </cell>
          <cell r="C7909">
            <v>940</v>
          </cell>
          <cell r="D7909" t="str">
            <v>North Northamptonshire</v>
          </cell>
          <cell r="E7909">
            <v>2087</v>
          </cell>
          <cell r="F7909" t="str">
            <v>Tennyson Road Infant School</v>
          </cell>
          <cell r="G7909" t="str">
            <v>Maintained</v>
          </cell>
          <cell r="H7909" t="str">
            <v>Community school</v>
          </cell>
          <cell r="I7909">
            <v>12320</v>
          </cell>
          <cell r="J7909">
            <v>15560.999999999998</v>
          </cell>
        </row>
        <row r="7910">
          <cell r="B7910">
            <v>9412090</v>
          </cell>
          <cell r="C7910">
            <v>941</v>
          </cell>
          <cell r="D7910" t="str">
            <v>West Northamptonshire</v>
          </cell>
          <cell r="E7910">
            <v>2090</v>
          </cell>
          <cell r="F7910" t="str">
            <v>Walgrave Primary School</v>
          </cell>
          <cell r="G7910" t="str">
            <v>Maintained</v>
          </cell>
          <cell r="H7910" t="str">
            <v>Community school</v>
          </cell>
          <cell r="I7910">
            <v>13227</v>
          </cell>
          <cell r="J7910">
            <v>19784.699999999997</v>
          </cell>
        </row>
        <row r="7911">
          <cell r="B7911">
            <v>9402091</v>
          </cell>
          <cell r="C7911">
            <v>940</v>
          </cell>
          <cell r="D7911" t="str">
            <v>North Northamptonshire</v>
          </cell>
          <cell r="E7911">
            <v>2091</v>
          </cell>
          <cell r="F7911" t="str">
            <v>Warmington School</v>
          </cell>
          <cell r="G7911" t="str">
            <v>Maintained</v>
          </cell>
          <cell r="H7911" t="str">
            <v>Community school</v>
          </cell>
          <cell r="I7911">
            <v>7651</v>
          </cell>
          <cell r="J7911">
            <v>14894.099999999999</v>
          </cell>
        </row>
        <row r="7912">
          <cell r="B7912">
            <v>9402100</v>
          </cell>
          <cell r="C7912">
            <v>940</v>
          </cell>
          <cell r="D7912" t="str">
            <v>North Northamptonshire</v>
          </cell>
          <cell r="E7912">
            <v>2100</v>
          </cell>
          <cell r="F7912" t="str">
            <v>The Avenue Infant School</v>
          </cell>
          <cell r="G7912" t="str">
            <v>Maintained</v>
          </cell>
          <cell r="H7912" t="str">
            <v>Community school</v>
          </cell>
          <cell r="I7912">
            <v>29307</v>
          </cell>
          <cell r="J7912">
            <v>47794.499999999993</v>
          </cell>
        </row>
        <row r="7913">
          <cell r="B7913">
            <v>9412107</v>
          </cell>
          <cell r="C7913">
            <v>941</v>
          </cell>
          <cell r="D7913" t="str">
            <v>West Northamptonshire</v>
          </cell>
          <cell r="E7913">
            <v>2107</v>
          </cell>
          <cell r="F7913" t="str">
            <v>Yardley Hastings Primary School</v>
          </cell>
          <cell r="G7913" t="str">
            <v>Maintained</v>
          </cell>
          <cell r="H7913" t="str">
            <v>Community school</v>
          </cell>
          <cell r="I7913">
            <v>9337</v>
          </cell>
          <cell r="J7913">
            <v>16005.599999999999</v>
          </cell>
        </row>
        <row r="7914">
          <cell r="B7914">
            <v>9412108</v>
          </cell>
          <cell r="C7914">
            <v>941</v>
          </cell>
          <cell r="D7914" t="str">
            <v>West Northamptonshire</v>
          </cell>
          <cell r="E7914">
            <v>2108</v>
          </cell>
          <cell r="F7914" t="str">
            <v>Yelvertoft Primary School</v>
          </cell>
          <cell r="G7914" t="str">
            <v>Maintained</v>
          </cell>
          <cell r="H7914" t="str">
            <v>Community school</v>
          </cell>
          <cell r="I7914">
            <v>8948</v>
          </cell>
          <cell r="J7914">
            <v>12893.4</v>
          </cell>
        </row>
        <row r="7915">
          <cell r="B7915">
            <v>9412137</v>
          </cell>
          <cell r="C7915">
            <v>941</v>
          </cell>
          <cell r="D7915" t="str">
            <v>West Northamptonshire</v>
          </cell>
          <cell r="E7915">
            <v>2137</v>
          </cell>
          <cell r="F7915" t="str">
            <v>The Grange School, Daventry</v>
          </cell>
          <cell r="G7915" t="str">
            <v>Maintained</v>
          </cell>
          <cell r="H7915" t="str">
            <v>Community school</v>
          </cell>
          <cell r="I7915">
            <v>38903</v>
          </cell>
          <cell r="J7915">
            <v>63800.1</v>
          </cell>
        </row>
        <row r="7916">
          <cell r="B7916">
            <v>9402140</v>
          </cell>
          <cell r="C7916">
            <v>940</v>
          </cell>
          <cell r="D7916" t="str">
            <v>North Northamptonshire</v>
          </cell>
          <cell r="E7916">
            <v>2140</v>
          </cell>
          <cell r="F7916" t="str">
            <v>Higham Ferrers Nursery and Infant School</v>
          </cell>
          <cell r="G7916" t="str">
            <v>Maintained</v>
          </cell>
          <cell r="H7916" t="str">
            <v>Community school</v>
          </cell>
          <cell r="I7916">
            <v>42664</v>
          </cell>
          <cell r="J7916">
            <v>69135.299999999988</v>
          </cell>
        </row>
        <row r="7917">
          <cell r="B7917">
            <v>9402144</v>
          </cell>
          <cell r="C7917">
            <v>940</v>
          </cell>
          <cell r="D7917" t="str">
            <v>North Northamptonshire</v>
          </cell>
          <cell r="E7917">
            <v>2144</v>
          </cell>
          <cell r="F7917" t="str">
            <v>Meadowside Primary School</v>
          </cell>
          <cell r="G7917" t="str">
            <v>Maintained</v>
          </cell>
          <cell r="H7917" t="str">
            <v>Community school</v>
          </cell>
          <cell r="I7917">
            <v>25417</v>
          </cell>
          <cell r="J7917">
            <v>38680.199999999997</v>
          </cell>
        </row>
        <row r="7918">
          <cell r="B7918">
            <v>9402145</v>
          </cell>
          <cell r="C7918">
            <v>940</v>
          </cell>
          <cell r="D7918" t="str">
            <v>North Northamptonshire</v>
          </cell>
          <cell r="E7918">
            <v>2145</v>
          </cell>
          <cell r="F7918" t="str">
            <v>Earls Barton Primary School</v>
          </cell>
          <cell r="G7918" t="str">
            <v>Maintained</v>
          </cell>
          <cell r="H7918" t="str">
            <v>Community school</v>
          </cell>
          <cell r="I7918">
            <v>36699</v>
          </cell>
          <cell r="J7918">
            <v>62021.7</v>
          </cell>
        </row>
        <row r="7919">
          <cell r="B7919">
            <v>9402155</v>
          </cell>
          <cell r="C7919">
            <v>940</v>
          </cell>
          <cell r="D7919" t="str">
            <v>North Northamptonshire</v>
          </cell>
          <cell r="E7919">
            <v>2155</v>
          </cell>
          <cell r="F7919" t="str">
            <v>Whitefriars Primary School</v>
          </cell>
          <cell r="G7919" t="str">
            <v>Maintained</v>
          </cell>
          <cell r="H7919" t="str">
            <v>Community school</v>
          </cell>
          <cell r="I7919">
            <v>31512</v>
          </cell>
          <cell r="J7919">
            <v>52018.2</v>
          </cell>
        </row>
        <row r="7920">
          <cell r="B7920">
            <v>9412160</v>
          </cell>
          <cell r="C7920">
            <v>941</v>
          </cell>
          <cell r="D7920" t="str">
            <v>West Northamptonshire</v>
          </cell>
          <cell r="E7920">
            <v>2160</v>
          </cell>
          <cell r="F7920" t="str">
            <v>Earl Spencer Primary School</v>
          </cell>
          <cell r="G7920" t="str">
            <v>Maintained</v>
          </cell>
          <cell r="H7920" t="str">
            <v>Community school</v>
          </cell>
          <cell r="I7920">
            <v>23342</v>
          </cell>
          <cell r="J7920">
            <v>35345.699999999997</v>
          </cell>
        </row>
        <row r="7921">
          <cell r="B7921">
            <v>9412174</v>
          </cell>
          <cell r="C7921">
            <v>941</v>
          </cell>
          <cell r="D7921" t="str">
            <v>West Northamptonshire</v>
          </cell>
          <cell r="E7921">
            <v>2174</v>
          </cell>
          <cell r="F7921" t="str">
            <v>Vernon Terrace Primary School</v>
          </cell>
          <cell r="G7921" t="str">
            <v>Maintained</v>
          </cell>
          <cell r="H7921" t="str">
            <v>Community school</v>
          </cell>
          <cell r="I7921">
            <v>15691</v>
          </cell>
          <cell r="J7921">
            <v>24675.3</v>
          </cell>
        </row>
        <row r="7922">
          <cell r="B7922">
            <v>9412176</v>
          </cell>
          <cell r="C7922">
            <v>941</v>
          </cell>
          <cell r="D7922" t="str">
            <v>West Northamptonshire</v>
          </cell>
          <cell r="E7922">
            <v>2176</v>
          </cell>
          <cell r="F7922" t="str">
            <v>Lyncrest Primary School</v>
          </cell>
          <cell r="G7922" t="str">
            <v>Maintained</v>
          </cell>
          <cell r="H7922" t="str">
            <v>Community school</v>
          </cell>
          <cell r="I7922">
            <v>19063</v>
          </cell>
          <cell r="J7922">
            <v>34678.799999999996</v>
          </cell>
        </row>
        <row r="7923">
          <cell r="B7923">
            <v>9412181</v>
          </cell>
          <cell r="C7923">
            <v>941</v>
          </cell>
          <cell r="D7923" t="str">
            <v>West Northamptonshire</v>
          </cell>
          <cell r="E7923">
            <v>2181</v>
          </cell>
          <cell r="F7923" t="str">
            <v>Chiltern Primary School</v>
          </cell>
          <cell r="G7923" t="str">
            <v>Maintained</v>
          </cell>
          <cell r="H7923" t="str">
            <v>Community school</v>
          </cell>
          <cell r="I7923">
            <v>25935</v>
          </cell>
          <cell r="J7923">
            <v>34456.5</v>
          </cell>
        </row>
        <row r="7924">
          <cell r="B7924">
            <v>9412183</v>
          </cell>
          <cell r="C7924">
            <v>941</v>
          </cell>
          <cell r="D7924" t="str">
            <v>West Northamptonshire</v>
          </cell>
          <cell r="E7924">
            <v>2183</v>
          </cell>
          <cell r="F7924" t="str">
            <v>Whitehills Primary School</v>
          </cell>
          <cell r="G7924" t="str">
            <v>Maintained</v>
          </cell>
          <cell r="H7924" t="str">
            <v>Community school</v>
          </cell>
          <cell r="I7924">
            <v>33197</v>
          </cell>
          <cell r="J7924">
            <v>60243.299999999996</v>
          </cell>
        </row>
        <row r="7925">
          <cell r="B7925">
            <v>9412184</v>
          </cell>
          <cell r="C7925">
            <v>941</v>
          </cell>
          <cell r="D7925" t="str">
            <v>West Northamptonshire</v>
          </cell>
          <cell r="E7925">
            <v>2184</v>
          </cell>
          <cell r="F7925" t="str">
            <v>Hopping Hill Primary School</v>
          </cell>
          <cell r="G7925" t="str">
            <v>Maintained</v>
          </cell>
          <cell r="H7925" t="str">
            <v>Community school</v>
          </cell>
          <cell r="I7925">
            <v>25546</v>
          </cell>
          <cell r="J7925">
            <v>43348.5</v>
          </cell>
        </row>
        <row r="7926">
          <cell r="B7926">
            <v>9412188</v>
          </cell>
          <cell r="C7926">
            <v>941</v>
          </cell>
          <cell r="D7926" t="str">
            <v>West Northamptonshire</v>
          </cell>
          <cell r="E7926">
            <v>2188</v>
          </cell>
          <cell r="F7926" t="str">
            <v>Boothville Primary School</v>
          </cell>
          <cell r="G7926" t="str">
            <v>Maintained</v>
          </cell>
          <cell r="H7926" t="str">
            <v>Community school</v>
          </cell>
          <cell r="I7926">
            <v>47462</v>
          </cell>
          <cell r="J7926">
            <v>84029.4</v>
          </cell>
        </row>
        <row r="7927">
          <cell r="B7927">
            <v>9412197</v>
          </cell>
          <cell r="C7927">
            <v>941</v>
          </cell>
          <cell r="D7927" t="str">
            <v>West Northamptonshire</v>
          </cell>
          <cell r="E7927">
            <v>2197</v>
          </cell>
          <cell r="F7927" t="str">
            <v>Barry Primary School</v>
          </cell>
          <cell r="G7927" t="str">
            <v>Maintained</v>
          </cell>
          <cell r="H7927" t="str">
            <v>Community school</v>
          </cell>
          <cell r="I7927">
            <v>33975</v>
          </cell>
          <cell r="J7927">
            <v>54908.1</v>
          </cell>
        </row>
        <row r="7928">
          <cell r="B7928">
            <v>9402206</v>
          </cell>
          <cell r="C7928">
            <v>940</v>
          </cell>
          <cell r="D7928" t="str">
            <v>North Northamptonshire</v>
          </cell>
          <cell r="E7928">
            <v>2206</v>
          </cell>
          <cell r="F7928" t="str">
            <v>Denfield Park Primary School</v>
          </cell>
          <cell r="G7928" t="str">
            <v>Maintained</v>
          </cell>
          <cell r="H7928" t="str">
            <v>Community school</v>
          </cell>
          <cell r="I7928">
            <v>34105</v>
          </cell>
          <cell r="J7928">
            <v>53351.999999999993</v>
          </cell>
        </row>
        <row r="7929">
          <cell r="B7929">
            <v>9412208</v>
          </cell>
          <cell r="C7929">
            <v>941</v>
          </cell>
          <cell r="D7929" t="str">
            <v>West Northamptonshire</v>
          </cell>
          <cell r="E7929">
            <v>2208</v>
          </cell>
          <cell r="F7929" t="str">
            <v>Kingsthorpe Grove Primary School</v>
          </cell>
          <cell r="G7929" t="str">
            <v>Maintained</v>
          </cell>
          <cell r="H7929" t="str">
            <v>Community school</v>
          </cell>
          <cell r="I7929">
            <v>25806</v>
          </cell>
          <cell r="J7929">
            <v>40903.199999999997</v>
          </cell>
        </row>
        <row r="7930">
          <cell r="B7930">
            <v>9412210</v>
          </cell>
          <cell r="C7930">
            <v>941</v>
          </cell>
          <cell r="D7930" t="str">
            <v>West Northamptonshire</v>
          </cell>
          <cell r="E7930">
            <v>2210</v>
          </cell>
          <cell r="F7930" t="str">
            <v>Duston Eldean Primary School</v>
          </cell>
          <cell r="G7930" t="str">
            <v>Maintained</v>
          </cell>
          <cell r="H7930" t="str">
            <v>Community school</v>
          </cell>
          <cell r="I7930">
            <v>36439</v>
          </cell>
          <cell r="J7930">
            <v>54463.499999999993</v>
          </cell>
        </row>
        <row r="7931">
          <cell r="B7931">
            <v>9402215</v>
          </cell>
          <cell r="C7931">
            <v>940</v>
          </cell>
          <cell r="D7931" t="str">
            <v>North Northamptonshire</v>
          </cell>
          <cell r="E7931">
            <v>2215</v>
          </cell>
          <cell r="F7931" t="str">
            <v>Redwell Primary School</v>
          </cell>
          <cell r="G7931" t="str">
            <v>Maintained</v>
          </cell>
          <cell r="H7931" t="str">
            <v>Community school</v>
          </cell>
          <cell r="I7931">
            <v>51870</v>
          </cell>
          <cell r="J7931">
            <v>83807.099999999991</v>
          </cell>
        </row>
        <row r="7932">
          <cell r="B7932">
            <v>9402217</v>
          </cell>
          <cell r="C7932">
            <v>940</v>
          </cell>
          <cell r="D7932" t="str">
            <v>North Northamptonshire</v>
          </cell>
          <cell r="E7932">
            <v>2217</v>
          </cell>
          <cell r="F7932" t="str">
            <v>Barton Seagrave Primary School</v>
          </cell>
          <cell r="G7932" t="str">
            <v>Maintained</v>
          </cell>
          <cell r="H7932" t="str">
            <v>Community school</v>
          </cell>
          <cell r="I7932">
            <v>54334</v>
          </cell>
          <cell r="J7932">
            <v>91365.299999999988</v>
          </cell>
        </row>
        <row r="7933">
          <cell r="B7933">
            <v>9412218</v>
          </cell>
          <cell r="C7933">
            <v>941</v>
          </cell>
          <cell r="D7933" t="str">
            <v>West Northamptonshire</v>
          </cell>
          <cell r="E7933">
            <v>2218</v>
          </cell>
          <cell r="F7933" t="str">
            <v>Hunsbury Park Primary School</v>
          </cell>
          <cell r="G7933" t="str">
            <v>Maintained</v>
          </cell>
          <cell r="H7933" t="str">
            <v>Community school</v>
          </cell>
          <cell r="I7933">
            <v>21656</v>
          </cell>
          <cell r="J7933">
            <v>36457.199999999997</v>
          </cell>
        </row>
        <row r="7934">
          <cell r="B7934">
            <v>9413002</v>
          </cell>
          <cell r="C7934">
            <v>941</v>
          </cell>
          <cell r="D7934" t="str">
            <v>West Northamptonshire</v>
          </cell>
          <cell r="E7934">
            <v>3002</v>
          </cell>
          <cell r="F7934" t="str">
            <v>Ashton CofE Primary School</v>
          </cell>
          <cell r="G7934" t="str">
            <v>Maintained</v>
          </cell>
          <cell r="H7934" t="str">
            <v>Voluntary controlled school</v>
          </cell>
          <cell r="I7934">
            <v>1297</v>
          </cell>
          <cell r="J7934">
            <v>3112.2</v>
          </cell>
        </row>
        <row r="7935">
          <cell r="B7935">
            <v>9413012</v>
          </cell>
          <cell r="C7935">
            <v>941</v>
          </cell>
          <cell r="D7935" t="str">
            <v>West Northamptonshire</v>
          </cell>
          <cell r="E7935">
            <v>3012</v>
          </cell>
          <cell r="F7935" t="str">
            <v>Brixworth CofE VC Primary School</v>
          </cell>
          <cell r="G7935" t="str">
            <v>Maintained</v>
          </cell>
          <cell r="H7935" t="str">
            <v>Voluntary controlled school</v>
          </cell>
          <cell r="I7935">
            <v>34494</v>
          </cell>
          <cell r="J7935">
            <v>63355.499999999993</v>
          </cell>
        </row>
        <row r="7936">
          <cell r="B7936">
            <v>9413019</v>
          </cell>
          <cell r="C7936">
            <v>941</v>
          </cell>
          <cell r="D7936" t="str">
            <v>West Northamptonshire</v>
          </cell>
          <cell r="E7936">
            <v>3019</v>
          </cell>
          <cell r="F7936" t="str">
            <v>Croughton All Saints CofE Primary School</v>
          </cell>
          <cell r="G7936" t="str">
            <v>Maintained</v>
          </cell>
          <cell r="H7936" t="str">
            <v>Voluntary controlled school</v>
          </cell>
          <cell r="I7936">
            <v>10374</v>
          </cell>
          <cell r="J7936">
            <v>19784.699999999997</v>
          </cell>
        </row>
        <row r="7937">
          <cell r="B7937">
            <v>9413026</v>
          </cell>
          <cell r="C7937">
            <v>941</v>
          </cell>
          <cell r="D7937" t="str">
            <v>West Northamptonshire</v>
          </cell>
          <cell r="E7937">
            <v>3026</v>
          </cell>
          <cell r="F7937" t="str">
            <v>East Haddon Church of England Primary School</v>
          </cell>
          <cell r="G7937" t="str">
            <v>Maintained</v>
          </cell>
          <cell r="H7937" t="str">
            <v>Voluntary controlled school</v>
          </cell>
          <cell r="I7937">
            <v>8300</v>
          </cell>
          <cell r="J7937">
            <v>15338.699999999999</v>
          </cell>
        </row>
        <row r="7938">
          <cell r="B7938">
            <v>9413028</v>
          </cell>
          <cell r="C7938">
            <v>941</v>
          </cell>
          <cell r="D7938" t="str">
            <v>West Northamptonshire</v>
          </cell>
          <cell r="E7938">
            <v>3028</v>
          </cell>
          <cell r="F7938" t="str">
            <v>Flore Church of England Primary School</v>
          </cell>
          <cell r="G7938" t="str">
            <v>Maintained</v>
          </cell>
          <cell r="H7938" t="str">
            <v>Voluntary controlled school</v>
          </cell>
          <cell r="I7938">
            <v>7392</v>
          </cell>
          <cell r="J7938">
            <v>8892</v>
          </cell>
        </row>
        <row r="7939">
          <cell r="B7939">
            <v>9413029</v>
          </cell>
          <cell r="C7939">
            <v>941</v>
          </cell>
          <cell r="D7939" t="str">
            <v>West Northamptonshire</v>
          </cell>
          <cell r="E7939">
            <v>3029</v>
          </cell>
          <cell r="F7939" t="str">
            <v>Gayton Church of England Primary School</v>
          </cell>
          <cell r="G7939" t="str">
            <v>Maintained</v>
          </cell>
          <cell r="H7939" t="str">
            <v>Voluntary controlled school</v>
          </cell>
          <cell r="I7939">
            <v>4669</v>
          </cell>
          <cell r="J7939">
            <v>6002.0999999999995</v>
          </cell>
        </row>
        <row r="7940">
          <cell r="B7940">
            <v>9403030</v>
          </cell>
          <cell r="C7940">
            <v>940</v>
          </cell>
          <cell r="D7940" t="str">
            <v>North Northamptonshire</v>
          </cell>
          <cell r="E7940">
            <v>3030</v>
          </cell>
          <cell r="F7940" t="str">
            <v>Geddington Church of England Primary School</v>
          </cell>
          <cell r="G7940" t="str">
            <v>Maintained</v>
          </cell>
          <cell r="H7940" t="str">
            <v>Voluntary controlled school</v>
          </cell>
          <cell r="I7940">
            <v>20489</v>
          </cell>
          <cell r="J7940">
            <v>32678.1</v>
          </cell>
        </row>
        <row r="7941">
          <cell r="B7941">
            <v>9403033</v>
          </cell>
          <cell r="C7941">
            <v>940</v>
          </cell>
          <cell r="D7941" t="str">
            <v>North Northamptonshire</v>
          </cell>
          <cell r="E7941">
            <v>3033</v>
          </cell>
          <cell r="F7941" t="str">
            <v>Grendon Church of England Primary School</v>
          </cell>
          <cell r="G7941" t="str">
            <v>Maintained</v>
          </cell>
          <cell r="H7941" t="str">
            <v>Voluntary controlled school</v>
          </cell>
          <cell r="I7941">
            <v>9078</v>
          </cell>
          <cell r="J7941">
            <v>16450.199999999997</v>
          </cell>
        </row>
        <row r="7942">
          <cell r="B7942">
            <v>9413034</v>
          </cell>
          <cell r="C7942">
            <v>941</v>
          </cell>
          <cell r="D7942" t="str">
            <v>West Northamptonshire</v>
          </cell>
          <cell r="E7942">
            <v>3034</v>
          </cell>
          <cell r="F7942" t="str">
            <v>Harpole Primary School</v>
          </cell>
          <cell r="G7942" t="str">
            <v>Maintained</v>
          </cell>
          <cell r="H7942" t="str">
            <v>Voluntary controlled school</v>
          </cell>
          <cell r="I7942">
            <v>17896</v>
          </cell>
          <cell r="J7942">
            <v>30232.799999999999</v>
          </cell>
        </row>
        <row r="7943">
          <cell r="B7943">
            <v>9413049</v>
          </cell>
          <cell r="C7943">
            <v>941</v>
          </cell>
          <cell r="D7943" t="str">
            <v>West Northamptonshire</v>
          </cell>
          <cell r="E7943">
            <v>3049</v>
          </cell>
          <cell r="F7943" t="str">
            <v>Pattishall Church of England Primary School</v>
          </cell>
          <cell r="G7943" t="str">
            <v>Maintained</v>
          </cell>
          <cell r="H7943" t="str">
            <v>Voluntary controlled school</v>
          </cell>
          <cell r="I7943">
            <v>15043</v>
          </cell>
          <cell r="J7943">
            <v>26231.399999999998</v>
          </cell>
        </row>
        <row r="7944">
          <cell r="B7944">
            <v>9413050</v>
          </cell>
          <cell r="C7944">
            <v>941</v>
          </cell>
          <cell r="D7944" t="str">
            <v>West Northamptonshire</v>
          </cell>
          <cell r="E7944">
            <v>3050</v>
          </cell>
          <cell r="F7944" t="str">
            <v>Paulerspury Church of England Primary School</v>
          </cell>
          <cell r="G7944" t="str">
            <v>Maintained</v>
          </cell>
          <cell r="H7944" t="str">
            <v>Voluntary controlled school</v>
          </cell>
          <cell r="I7944">
            <v>7651</v>
          </cell>
          <cell r="J7944">
            <v>11337.3</v>
          </cell>
        </row>
        <row r="7945">
          <cell r="B7945">
            <v>9413060</v>
          </cell>
          <cell r="C7945">
            <v>941</v>
          </cell>
          <cell r="D7945" t="str">
            <v>West Northamptonshire</v>
          </cell>
          <cell r="E7945">
            <v>3060</v>
          </cell>
          <cell r="F7945" t="str">
            <v>Stoke Bruerne Church of England Primary School</v>
          </cell>
          <cell r="G7945" t="str">
            <v>Maintained</v>
          </cell>
          <cell r="H7945" t="str">
            <v>Voluntary controlled school</v>
          </cell>
          <cell r="I7945">
            <v>3891</v>
          </cell>
          <cell r="J7945">
            <v>8225.0999999999985</v>
          </cell>
        </row>
        <row r="7946">
          <cell r="B7946">
            <v>9413062</v>
          </cell>
          <cell r="C7946">
            <v>941</v>
          </cell>
          <cell r="D7946" t="str">
            <v>West Northamptonshire</v>
          </cell>
          <cell r="E7946">
            <v>3062</v>
          </cell>
          <cell r="F7946" t="str">
            <v>Syresham St James CofE Primary School and Nursery</v>
          </cell>
          <cell r="G7946" t="str">
            <v>Maintained</v>
          </cell>
          <cell r="H7946" t="str">
            <v>Voluntary controlled school</v>
          </cell>
          <cell r="I7946">
            <v>6744</v>
          </cell>
          <cell r="J7946">
            <v>12671.099999999999</v>
          </cell>
        </row>
        <row r="7947">
          <cell r="B7947">
            <v>9403066</v>
          </cell>
          <cell r="C7947">
            <v>940</v>
          </cell>
          <cell r="D7947" t="str">
            <v>North Northamptonshire</v>
          </cell>
          <cell r="E7947">
            <v>3066</v>
          </cell>
          <cell r="F7947" t="str">
            <v>Titchmarsh Church of England Primary School</v>
          </cell>
          <cell r="G7947" t="str">
            <v>Maintained</v>
          </cell>
          <cell r="H7947" t="str">
            <v>Voluntary controlled school</v>
          </cell>
          <cell r="I7947">
            <v>9467</v>
          </cell>
          <cell r="J7947">
            <v>16450.199999999997</v>
          </cell>
        </row>
        <row r="7948">
          <cell r="B7948">
            <v>9403070</v>
          </cell>
          <cell r="C7948">
            <v>940</v>
          </cell>
          <cell r="D7948" t="str">
            <v>North Northamptonshire</v>
          </cell>
          <cell r="E7948">
            <v>3070</v>
          </cell>
          <cell r="F7948" t="str">
            <v>All Saints CEVA Primary School and Nursery</v>
          </cell>
          <cell r="G7948" t="str">
            <v>Maintained</v>
          </cell>
          <cell r="H7948" t="str">
            <v>Voluntary aided school</v>
          </cell>
          <cell r="I7948">
            <v>14135</v>
          </cell>
          <cell r="J7948">
            <v>24008.399999999998</v>
          </cell>
        </row>
        <row r="7949">
          <cell r="B7949">
            <v>9413077</v>
          </cell>
          <cell r="C7949">
            <v>941</v>
          </cell>
          <cell r="D7949" t="str">
            <v>West Northamptonshire</v>
          </cell>
          <cell r="E7949">
            <v>3077</v>
          </cell>
          <cell r="F7949" t="str">
            <v>West Haddon Endowed Church of England Primary School</v>
          </cell>
          <cell r="G7949" t="str">
            <v>Maintained</v>
          </cell>
          <cell r="H7949" t="str">
            <v>Voluntary controlled school</v>
          </cell>
          <cell r="I7949">
            <v>18544</v>
          </cell>
          <cell r="J7949">
            <v>33789.599999999999</v>
          </cell>
        </row>
        <row r="7950">
          <cell r="B7950">
            <v>9413080</v>
          </cell>
          <cell r="C7950">
            <v>941</v>
          </cell>
          <cell r="D7950" t="str">
            <v>West Northamptonshire</v>
          </cell>
          <cell r="E7950">
            <v>3080</v>
          </cell>
          <cell r="F7950" t="str">
            <v>Whittlebury Church of England Primary School</v>
          </cell>
          <cell r="G7950" t="str">
            <v>Maintained</v>
          </cell>
          <cell r="H7950" t="str">
            <v>Voluntary controlled school</v>
          </cell>
          <cell r="I7950">
            <v>5706</v>
          </cell>
          <cell r="J7950">
            <v>10670.4</v>
          </cell>
        </row>
        <row r="7951">
          <cell r="B7951">
            <v>9413088</v>
          </cell>
          <cell r="C7951">
            <v>941</v>
          </cell>
          <cell r="D7951" t="str">
            <v>West Northamptonshire</v>
          </cell>
          <cell r="E7951">
            <v>3088</v>
          </cell>
          <cell r="F7951" t="str">
            <v>Yardley Gobion Church of England Primary School</v>
          </cell>
          <cell r="G7951" t="str">
            <v>Maintained</v>
          </cell>
          <cell r="H7951" t="str">
            <v>Voluntary controlled school</v>
          </cell>
          <cell r="I7951">
            <v>7522</v>
          </cell>
          <cell r="J7951">
            <v>13560.3</v>
          </cell>
        </row>
        <row r="7952">
          <cell r="B7952">
            <v>9403200</v>
          </cell>
          <cell r="C7952">
            <v>940</v>
          </cell>
          <cell r="D7952" t="str">
            <v>North Northamptonshire</v>
          </cell>
          <cell r="E7952">
            <v>3200</v>
          </cell>
          <cell r="F7952" t="str">
            <v>Brigstock Latham's Church of England Primary School</v>
          </cell>
          <cell r="G7952" t="str">
            <v>Maintained</v>
          </cell>
          <cell r="H7952" t="str">
            <v>Voluntary controlled school</v>
          </cell>
          <cell r="I7952">
            <v>8559</v>
          </cell>
          <cell r="J7952">
            <v>13782.599999999999</v>
          </cell>
        </row>
        <row r="7953">
          <cell r="B7953">
            <v>9403201</v>
          </cell>
          <cell r="C7953">
            <v>940</v>
          </cell>
          <cell r="D7953" t="str">
            <v>North Northamptonshire</v>
          </cell>
          <cell r="E7953">
            <v>3201</v>
          </cell>
          <cell r="F7953" t="str">
            <v>Kings Cliffe Endowed Primary School</v>
          </cell>
          <cell r="G7953" t="str">
            <v>Maintained</v>
          </cell>
          <cell r="H7953" t="str">
            <v>Voluntary controlled school</v>
          </cell>
          <cell r="I7953">
            <v>18025</v>
          </cell>
          <cell r="J7953">
            <v>32455.8</v>
          </cell>
        </row>
        <row r="7954">
          <cell r="B7954">
            <v>9413202</v>
          </cell>
          <cell r="C7954">
            <v>941</v>
          </cell>
          <cell r="D7954" t="str">
            <v>West Northamptonshire</v>
          </cell>
          <cell r="E7954">
            <v>3202</v>
          </cell>
          <cell r="F7954" t="str">
            <v>Clipston Endowed Voluntary Controlled Primary School</v>
          </cell>
          <cell r="G7954" t="str">
            <v>Maintained</v>
          </cell>
          <cell r="H7954" t="str">
            <v>Voluntary controlled school</v>
          </cell>
          <cell r="I7954">
            <v>11412</v>
          </cell>
          <cell r="J7954">
            <v>18006.3</v>
          </cell>
        </row>
        <row r="7955">
          <cell r="B7955">
            <v>9413203</v>
          </cell>
          <cell r="C7955">
            <v>941</v>
          </cell>
          <cell r="D7955" t="str">
            <v>West Northamptonshire</v>
          </cell>
          <cell r="E7955">
            <v>3203</v>
          </cell>
          <cell r="F7955" t="str">
            <v>Rothersthorpe Church of England Primary School</v>
          </cell>
          <cell r="G7955" t="str">
            <v>Maintained</v>
          </cell>
          <cell r="H7955" t="str">
            <v>Voluntary controlled school</v>
          </cell>
          <cell r="I7955">
            <v>6355</v>
          </cell>
          <cell r="J7955">
            <v>11559.599999999999</v>
          </cell>
        </row>
        <row r="7956">
          <cell r="B7956">
            <v>9413304</v>
          </cell>
          <cell r="C7956">
            <v>941</v>
          </cell>
          <cell r="D7956" t="str">
            <v>West Northamptonshire</v>
          </cell>
          <cell r="E7956">
            <v>3304</v>
          </cell>
          <cell r="F7956" t="str">
            <v>St Andrew's Ceva Primary School</v>
          </cell>
          <cell r="G7956" t="str">
            <v>Maintained</v>
          </cell>
          <cell r="H7956" t="str">
            <v>Voluntary aided school</v>
          </cell>
          <cell r="I7956">
            <v>23342</v>
          </cell>
          <cell r="J7956">
            <v>38235.599999999999</v>
          </cell>
        </row>
        <row r="7957">
          <cell r="B7957">
            <v>9413326</v>
          </cell>
          <cell r="C7957">
            <v>941</v>
          </cell>
          <cell r="D7957" t="str">
            <v>West Northamptonshire</v>
          </cell>
          <cell r="E7957">
            <v>3326</v>
          </cell>
          <cell r="F7957" t="str">
            <v>Little Houghton Church of England Primary</v>
          </cell>
          <cell r="G7957" t="str">
            <v>Maintained</v>
          </cell>
          <cell r="H7957" t="str">
            <v>Voluntary aided school</v>
          </cell>
          <cell r="I7957">
            <v>8170</v>
          </cell>
          <cell r="J7957">
            <v>14004.9</v>
          </cell>
        </row>
        <row r="7958">
          <cell r="B7958">
            <v>9413331</v>
          </cell>
          <cell r="C7958">
            <v>941</v>
          </cell>
          <cell r="D7958" t="str">
            <v>West Northamptonshire</v>
          </cell>
          <cell r="E7958">
            <v>3331</v>
          </cell>
          <cell r="F7958" t="str">
            <v>Newbottle and Charlton Church of England Primary School</v>
          </cell>
          <cell r="G7958" t="str">
            <v>Maintained</v>
          </cell>
          <cell r="H7958" t="str">
            <v>Voluntary aided school</v>
          </cell>
          <cell r="I7958">
            <v>12060</v>
          </cell>
          <cell r="J7958">
            <v>21563.1</v>
          </cell>
        </row>
        <row r="7959">
          <cell r="B7959">
            <v>9413340</v>
          </cell>
          <cell r="C7959">
            <v>941</v>
          </cell>
          <cell r="D7959" t="str">
            <v>West Northamptonshire</v>
          </cell>
          <cell r="E7959">
            <v>3340</v>
          </cell>
          <cell r="F7959" t="str">
            <v>Tiffield Church of England Voluntary Aided Primary School</v>
          </cell>
          <cell r="G7959" t="str">
            <v>Maintained</v>
          </cell>
          <cell r="H7959" t="str">
            <v>Voluntary aided school</v>
          </cell>
          <cell r="I7959">
            <v>2853</v>
          </cell>
          <cell r="J7959">
            <v>5779.7999999999993</v>
          </cell>
        </row>
        <row r="7960">
          <cell r="B7960">
            <v>9403345</v>
          </cell>
          <cell r="C7960">
            <v>940</v>
          </cell>
          <cell r="D7960" t="str">
            <v>North Northamptonshire</v>
          </cell>
          <cell r="E7960">
            <v>3345</v>
          </cell>
          <cell r="F7960" t="str">
            <v>Wilby Church of England Primary School</v>
          </cell>
          <cell r="G7960" t="str">
            <v>Maintained</v>
          </cell>
          <cell r="H7960" t="str">
            <v>Voluntary aided school</v>
          </cell>
          <cell r="I7960">
            <v>5058</v>
          </cell>
          <cell r="J7960">
            <v>8225.0999999999985</v>
          </cell>
        </row>
        <row r="7961">
          <cell r="B7961">
            <v>9413400</v>
          </cell>
          <cell r="C7961">
            <v>941</v>
          </cell>
          <cell r="D7961" t="str">
            <v>West Northamptonshire</v>
          </cell>
          <cell r="E7961">
            <v>3400</v>
          </cell>
          <cell r="F7961" t="str">
            <v>St Mary's Catholic Primary School, Aston-le-Walls</v>
          </cell>
          <cell r="G7961" t="str">
            <v>Maintained</v>
          </cell>
          <cell r="H7961" t="str">
            <v>Voluntary aided school</v>
          </cell>
          <cell r="I7961">
            <v>8300</v>
          </cell>
          <cell r="J7961">
            <v>11559.599999999999</v>
          </cell>
        </row>
        <row r="7962">
          <cell r="B7962">
            <v>9403406</v>
          </cell>
          <cell r="C7962">
            <v>940</v>
          </cell>
          <cell r="D7962" t="str">
            <v>North Northamptonshire</v>
          </cell>
          <cell r="E7962">
            <v>3406</v>
          </cell>
          <cell r="F7962" t="str">
            <v>St Patrick's Catholic Primary School, Corby</v>
          </cell>
          <cell r="G7962" t="str">
            <v>Maintained</v>
          </cell>
          <cell r="H7962" t="str">
            <v>Voluntary aided school</v>
          </cell>
          <cell r="I7962">
            <v>18025</v>
          </cell>
          <cell r="J7962">
            <v>29788.199999999997</v>
          </cell>
        </row>
        <row r="7963">
          <cell r="B7963">
            <v>9413500</v>
          </cell>
          <cell r="C7963">
            <v>941</v>
          </cell>
          <cell r="D7963" t="str">
            <v>West Northamptonshire</v>
          </cell>
          <cell r="E7963">
            <v>3500</v>
          </cell>
          <cell r="F7963" t="str">
            <v>The Bliss Charity School</v>
          </cell>
          <cell r="G7963" t="str">
            <v>Maintained</v>
          </cell>
          <cell r="H7963" t="str">
            <v>Voluntary aided school</v>
          </cell>
          <cell r="I7963">
            <v>15561</v>
          </cell>
          <cell r="J7963">
            <v>26231.399999999998</v>
          </cell>
        </row>
        <row r="7964">
          <cell r="B7964">
            <v>9412014</v>
          </cell>
          <cell r="C7964">
            <v>941</v>
          </cell>
          <cell r="D7964" t="str">
            <v>West Northamptonshire</v>
          </cell>
          <cell r="E7964">
            <v>2014</v>
          </cell>
          <cell r="F7964" t="str">
            <v>Delapre Primary School</v>
          </cell>
          <cell r="G7964" t="str">
            <v>Maintained</v>
          </cell>
          <cell r="H7964" t="str">
            <v>Community school</v>
          </cell>
          <cell r="I7964">
            <v>34105</v>
          </cell>
          <cell r="J7964">
            <v>52907.399999999994</v>
          </cell>
        </row>
        <row r="7965">
          <cell r="B7965">
            <v>9412010</v>
          </cell>
          <cell r="C7965">
            <v>941</v>
          </cell>
          <cell r="D7965" t="str">
            <v>West Northamptonshire</v>
          </cell>
          <cell r="E7965">
            <v>2010</v>
          </cell>
          <cell r="F7965" t="str">
            <v>Bridgewater Primary School</v>
          </cell>
          <cell r="G7965" t="str">
            <v>Maintained</v>
          </cell>
          <cell r="H7965" t="str">
            <v>Community school</v>
          </cell>
          <cell r="I7965">
            <v>66653</v>
          </cell>
          <cell r="J7965">
            <v>112039.2</v>
          </cell>
        </row>
        <row r="7966">
          <cell r="B7966">
            <v>9412016</v>
          </cell>
          <cell r="C7966">
            <v>941</v>
          </cell>
          <cell r="D7966" t="str">
            <v>West Northamptonshire</v>
          </cell>
          <cell r="E7966">
            <v>2016</v>
          </cell>
          <cell r="F7966" t="str">
            <v>Millway Primary School</v>
          </cell>
          <cell r="G7966" t="str">
            <v>Maintained</v>
          </cell>
          <cell r="H7966" t="str">
            <v>Community school</v>
          </cell>
          <cell r="I7966">
            <v>28010</v>
          </cell>
          <cell r="J7966">
            <v>44460</v>
          </cell>
        </row>
        <row r="7967">
          <cell r="B7967">
            <v>9412001</v>
          </cell>
          <cell r="C7967">
            <v>941</v>
          </cell>
          <cell r="D7967" t="str">
            <v>West Northamptonshire</v>
          </cell>
          <cell r="E7967">
            <v>2001</v>
          </cell>
          <cell r="F7967" t="str">
            <v>All Saints CofE VA Primary School</v>
          </cell>
          <cell r="G7967" t="str">
            <v>Maintained</v>
          </cell>
          <cell r="H7967" t="str">
            <v>Voluntary aided school</v>
          </cell>
          <cell r="I7967">
            <v>32808</v>
          </cell>
          <cell r="J7967">
            <v>57797.999999999993</v>
          </cell>
        </row>
        <row r="7968">
          <cell r="B7968">
            <v>9415200</v>
          </cell>
          <cell r="C7968">
            <v>941</v>
          </cell>
          <cell r="D7968" t="str">
            <v>West Northamptonshire</v>
          </cell>
          <cell r="E7968">
            <v>5200</v>
          </cell>
          <cell r="F7968" t="str">
            <v>Moulton Primary School</v>
          </cell>
          <cell r="G7968" t="str">
            <v>Maintained</v>
          </cell>
          <cell r="H7968" t="str">
            <v>Foundation school</v>
          </cell>
          <cell r="I7968">
            <v>51741</v>
          </cell>
          <cell r="J7968">
            <v>95366.7</v>
          </cell>
        </row>
        <row r="7969">
          <cell r="B7969">
            <v>9405206</v>
          </cell>
          <cell r="C7969">
            <v>940</v>
          </cell>
          <cell r="D7969" t="str">
            <v>North Northamptonshire</v>
          </cell>
          <cell r="E7969">
            <v>5206</v>
          </cell>
          <cell r="F7969" t="str">
            <v>Millbrook Infant School</v>
          </cell>
          <cell r="G7969" t="str">
            <v>Maintained</v>
          </cell>
          <cell r="H7969" t="str">
            <v>Foundation school</v>
          </cell>
          <cell r="I7969">
            <v>60688</v>
          </cell>
          <cell r="J7969">
            <v>95144.4</v>
          </cell>
        </row>
        <row r="7970">
          <cell r="B7970">
            <v>9405209</v>
          </cell>
          <cell r="C7970">
            <v>940</v>
          </cell>
          <cell r="D7970" t="str">
            <v>North Northamptonshire</v>
          </cell>
          <cell r="E7970">
            <v>5209</v>
          </cell>
          <cell r="F7970" t="str">
            <v>Thrapston Primary School</v>
          </cell>
          <cell r="G7970" t="str">
            <v>Maintained</v>
          </cell>
          <cell r="H7970" t="str">
            <v>Foundation school</v>
          </cell>
          <cell r="I7970">
            <v>42664</v>
          </cell>
          <cell r="J7970">
            <v>75137.399999999994</v>
          </cell>
        </row>
        <row r="7971">
          <cell r="B7971">
            <v>9405210</v>
          </cell>
          <cell r="C7971">
            <v>940</v>
          </cell>
          <cell r="D7971" t="str">
            <v>North Northamptonshire</v>
          </cell>
          <cell r="E7971">
            <v>5210</v>
          </cell>
          <cell r="F7971" t="str">
            <v>Stanion Church of England (Aided) Primary School</v>
          </cell>
          <cell r="G7971" t="str">
            <v>Maintained</v>
          </cell>
          <cell r="H7971" t="str">
            <v>Voluntary aided school</v>
          </cell>
          <cell r="I7971">
            <v>10893</v>
          </cell>
          <cell r="J7971">
            <v>17561.699999999997</v>
          </cell>
        </row>
        <row r="7972">
          <cell r="B7972">
            <v>9417014</v>
          </cell>
          <cell r="C7972">
            <v>941</v>
          </cell>
          <cell r="D7972" t="str">
            <v>West Northamptonshire</v>
          </cell>
          <cell r="E7972">
            <v>7014</v>
          </cell>
          <cell r="F7972" t="str">
            <v>Fairfields School</v>
          </cell>
          <cell r="G7972" t="str">
            <v>Maintained</v>
          </cell>
          <cell r="H7972" t="str">
            <v>Community special school</v>
          </cell>
          <cell r="I7972">
            <v>8040</v>
          </cell>
          <cell r="J7972">
            <v>15116.4</v>
          </cell>
        </row>
        <row r="7973">
          <cell r="B7973">
            <v>9417028</v>
          </cell>
          <cell r="C7973">
            <v>941</v>
          </cell>
          <cell r="D7973" t="str">
            <v>West Northamptonshire</v>
          </cell>
          <cell r="E7973">
            <v>7028</v>
          </cell>
          <cell r="F7973" t="str">
            <v>Kings Meadow School</v>
          </cell>
          <cell r="G7973" t="str">
            <v>Maintained</v>
          </cell>
          <cell r="H7973" t="str">
            <v>Community special school</v>
          </cell>
          <cell r="I7973">
            <v>0</v>
          </cell>
          <cell r="J7973">
            <v>889.19999999999993</v>
          </cell>
        </row>
        <row r="7974">
          <cell r="B7974">
            <v>9292002</v>
          </cell>
          <cell r="C7974">
            <v>929</v>
          </cell>
          <cell r="D7974" t="str">
            <v>Northumberland</v>
          </cell>
          <cell r="E7974">
            <v>2002</v>
          </cell>
          <cell r="F7974" t="str">
            <v>Acomb First School</v>
          </cell>
          <cell r="G7974" t="str">
            <v>Maintained</v>
          </cell>
          <cell r="H7974" t="str">
            <v>Community school</v>
          </cell>
          <cell r="I7974">
            <v>6355</v>
          </cell>
          <cell r="J7974">
            <v>12893.4</v>
          </cell>
        </row>
        <row r="7975">
          <cell r="B7975">
            <v>9292009</v>
          </cell>
          <cell r="C7975">
            <v>929</v>
          </cell>
          <cell r="D7975" t="str">
            <v>Northumberland</v>
          </cell>
          <cell r="E7975">
            <v>2009</v>
          </cell>
          <cell r="F7975" t="str">
            <v>Allendale Primary School</v>
          </cell>
          <cell r="G7975" t="str">
            <v>Maintained</v>
          </cell>
          <cell r="H7975" t="str">
            <v>Community school</v>
          </cell>
          <cell r="I7975">
            <v>12190</v>
          </cell>
          <cell r="J7975">
            <v>21118.5</v>
          </cell>
        </row>
        <row r="7976">
          <cell r="B7976">
            <v>9292015</v>
          </cell>
          <cell r="C7976">
            <v>929</v>
          </cell>
          <cell r="D7976" t="str">
            <v>Northumberland</v>
          </cell>
          <cell r="E7976">
            <v>2015</v>
          </cell>
          <cell r="F7976" t="str">
            <v>Swansfield Park Primary School</v>
          </cell>
          <cell r="G7976" t="str">
            <v>Maintained</v>
          </cell>
          <cell r="H7976" t="str">
            <v>Community school</v>
          </cell>
          <cell r="I7976">
            <v>25417</v>
          </cell>
          <cell r="J7976">
            <v>43348.5</v>
          </cell>
        </row>
        <row r="7977">
          <cell r="B7977">
            <v>9292018</v>
          </cell>
          <cell r="C7977">
            <v>929</v>
          </cell>
          <cell r="D7977" t="str">
            <v>Northumberland</v>
          </cell>
          <cell r="E7977">
            <v>2018</v>
          </cell>
          <cell r="F7977" t="str">
            <v>Amble Links First School</v>
          </cell>
          <cell r="G7977" t="str">
            <v>Maintained</v>
          </cell>
          <cell r="H7977" t="str">
            <v>Community school</v>
          </cell>
          <cell r="I7977">
            <v>15691</v>
          </cell>
          <cell r="J7977">
            <v>25119.899999999998</v>
          </cell>
        </row>
        <row r="7978">
          <cell r="B7978">
            <v>9292019</v>
          </cell>
          <cell r="C7978">
            <v>929</v>
          </cell>
          <cell r="D7978" t="str">
            <v>Northumberland</v>
          </cell>
          <cell r="E7978">
            <v>2019</v>
          </cell>
          <cell r="F7978" t="str">
            <v>Amble First School</v>
          </cell>
          <cell r="G7978" t="str">
            <v>Maintained</v>
          </cell>
          <cell r="H7978" t="str">
            <v>Community school</v>
          </cell>
          <cell r="I7978">
            <v>11542</v>
          </cell>
          <cell r="J7978">
            <v>15783.3</v>
          </cell>
        </row>
        <row r="7979">
          <cell r="B7979">
            <v>9292030</v>
          </cell>
          <cell r="C7979">
            <v>929</v>
          </cell>
          <cell r="D7979" t="str">
            <v>Northumberland</v>
          </cell>
          <cell r="E7979">
            <v>2030</v>
          </cell>
          <cell r="F7979" t="str">
            <v>Bedlington West End Primary School</v>
          </cell>
          <cell r="G7979" t="str">
            <v>Maintained</v>
          </cell>
          <cell r="H7979" t="str">
            <v>Community school</v>
          </cell>
          <cell r="I7979">
            <v>24639</v>
          </cell>
          <cell r="J7979">
            <v>30232.799999999999</v>
          </cell>
        </row>
        <row r="7980">
          <cell r="B7980">
            <v>9292032</v>
          </cell>
          <cell r="C7980">
            <v>929</v>
          </cell>
          <cell r="D7980" t="str">
            <v>Northumberland</v>
          </cell>
          <cell r="E7980">
            <v>2032</v>
          </cell>
          <cell r="F7980" t="str">
            <v>Bedlington Station Primary School</v>
          </cell>
          <cell r="G7980" t="str">
            <v>Maintained</v>
          </cell>
          <cell r="H7980" t="str">
            <v>Community school</v>
          </cell>
          <cell r="I7980">
            <v>14654</v>
          </cell>
          <cell r="J7980">
            <v>24452.999999999996</v>
          </cell>
        </row>
        <row r="7981">
          <cell r="B7981">
            <v>9292033</v>
          </cell>
          <cell r="C7981">
            <v>929</v>
          </cell>
          <cell r="D7981" t="str">
            <v>Northumberland</v>
          </cell>
          <cell r="E7981">
            <v>2033</v>
          </cell>
          <cell r="F7981" t="str">
            <v>Stakeford Primary School</v>
          </cell>
          <cell r="G7981" t="str">
            <v>Maintained</v>
          </cell>
          <cell r="H7981" t="str">
            <v>Community school</v>
          </cell>
          <cell r="I7981">
            <v>12060</v>
          </cell>
          <cell r="J7981">
            <v>18895.5</v>
          </cell>
        </row>
        <row r="7982">
          <cell r="B7982">
            <v>9292035</v>
          </cell>
          <cell r="C7982">
            <v>929</v>
          </cell>
          <cell r="D7982" t="str">
            <v>Northumberland</v>
          </cell>
          <cell r="E7982">
            <v>2035</v>
          </cell>
          <cell r="F7982" t="str">
            <v>Cambois Primary School</v>
          </cell>
          <cell r="G7982" t="str">
            <v>Maintained</v>
          </cell>
          <cell r="H7982" t="str">
            <v>Community school</v>
          </cell>
          <cell r="I7982">
            <v>2724</v>
          </cell>
          <cell r="J7982">
            <v>2223</v>
          </cell>
        </row>
        <row r="7983">
          <cell r="B7983">
            <v>9292037</v>
          </cell>
          <cell r="C7983">
            <v>929</v>
          </cell>
          <cell r="D7983" t="str">
            <v>Northumberland</v>
          </cell>
          <cell r="E7983">
            <v>2037</v>
          </cell>
          <cell r="F7983" t="str">
            <v>Choppington Primary School</v>
          </cell>
          <cell r="G7983" t="str">
            <v>Maintained</v>
          </cell>
          <cell r="H7983" t="str">
            <v>Community school</v>
          </cell>
          <cell r="I7983">
            <v>4280</v>
          </cell>
          <cell r="J7983">
            <v>6002.0999999999995</v>
          </cell>
        </row>
        <row r="7984">
          <cell r="B7984">
            <v>9292041</v>
          </cell>
          <cell r="C7984">
            <v>929</v>
          </cell>
          <cell r="D7984" t="str">
            <v>Northumberland</v>
          </cell>
          <cell r="E7984">
            <v>2041</v>
          </cell>
          <cell r="F7984" t="str">
            <v>Stead Lane Primary School</v>
          </cell>
          <cell r="G7984" t="str">
            <v>Maintained</v>
          </cell>
          <cell r="H7984" t="str">
            <v>Community school</v>
          </cell>
          <cell r="I7984">
            <v>14654</v>
          </cell>
          <cell r="J7984">
            <v>26453.699999999997</v>
          </cell>
        </row>
        <row r="7985">
          <cell r="B7985">
            <v>9292043</v>
          </cell>
          <cell r="C7985">
            <v>929</v>
          </cell>
          <cell r="D7985" t="str">
            <v>Northumberland</v>
          </cell>
          <cell r="E7985">
            <v>2043</v>
          </cell>
          <cell r="F7985" t="str">
            <v>Bellingham Primary School</v>
          </cell>
          <cell r="G7985" t="str">
            <v>Maintained</v>
          </cell>
          <cell r="H7985" t="str">
            <v>Foundation school</v>
          </cell>
          <cell r="I7985">
            <v>7262</v>
          </cell>
          <cell r="J7985">
            <v>15560.999999999998</v>
          </cell>
        </row>
        <row r="7986">
          <cell r="B7986">
            <v>9292046</v>
          </cell>
          <cell r="C7986">
            <v>929</v>
          </cell>
          <cell r="D7986" t="str">
            <v>Northumberland</v>
          </cell>
          <cell r="E7986">
            <v>2046</v>
          </cell>
          <cell r="F7986" t="str">
            <v>Spittal Community School</v>
          </cell>
          <cell r="G7986" t="str">
            <v>Maintained</v>
          </cell>
          <cell r="H7986" t="str">
            <v>Community school</v>
          </cell>
          <cell r="I7986">
            <v>11671</v>
          </cell>
          <cell r="J7986">
            <v>17339.399999999998</v>
          </cell>
        </row>
        <row r="7987">
          <cell r="B7987">
            <v>9292047</v>
          </cell>
          <cell r="C7987">
            <v>929</v>
          </cell>
          <cell r="D7987" t="str">
            <v>Northumberland</v>
          </cell>
          <cell r="E7987">
            <v>2047</v>
          </cell>
          <cell r="F7987" t="str">
            <v>Tweedmouth West First School</v>
          </cell>
          <cell r="G7987" t="str">
            <v>Maintained</v>
          </cell>
          <cell r="H7987" t="str">
            <v>Community school</v>
          </cell>
          <cell r="I7987">
            <v>13876</v>
          </cell>
          <cell r="J7987">
            <v>21785.399999999998</v>
          </cell>
        </row>
        <row r="7988">
          <cell r="B7988">
            <v>9292050</v>
          </cell>
          <cell r="C7988">
            <v>929</v>
          </cell>
          <cell r="D7988" t="str">
            <v>Northumberland</v>
          </cell>
          <cell r="E7988">
            <v>2050</v>
          </cell>
          <cell r="F7988" t="str">
            <v>Tweedmouth Prior Park First School</v>
          </cell>
          <cell r="G7988" t="str">
            <v>Maintained</v>
          </cell>
          <cell r="H7988" t="str">
            <v>Community school</v>
          </cell>
          <cell r="I7988">
            <v>14913</v>
          </cell>
          <cell r="J7988">
            <v>25119.899999999998</v>
          </cell>
        </row>
        <row r="7989">
          <cell r="B7989">
            <v>9292053</v>
          </cell>
          <cell r="C7989">
            <v>929</v>
          </cell>
          <cell r="D7989" t="str">
            <v>Northumberland</v>
          </cell>
          <cell r="E7989">
            <v>2053</v>
          </cell>
          <cell r="F7989" t="str">
            <v>Branton Community Primary School</v>
          </cell>
          <cell r="G7989" t="str">
            <v>Maintained</v>
          </cell>
          <cell r="H7989" t="str">
            <v>Community school</v>
          </cell>
          <cell r="I7989">
            <v>1686</v>
          </cell>
          <cell r="J7989">
            <v>3334.4999999999995</v>
          </cell>
        </row>
        <row r="7990">
          <cell r="B7990">
            <v>9292074</v>
          </cell>
          <cell r="C7990">
            <v>929</v>
          </cell>
          <cell r="D7990" t="str">
            <v>Northumberland</v>
          </cell>
          <cell r="E7990">
            <v>2074</v>
          </cell>
          <cell r="F7990" t="str">
            <v>Eastlea Primary School</v>
          </cell>
          <cell r="G7990" t="str">
            <v>Maintained</v>
          </cell>
          <cell r="H7990" t="str">
            <v>Community school</v>
          </cell>
          <cell r="I7990">
            <v>8559</v>
          </cell>
          <cell r="J7990">
            <v>19117.8</v>
          </cell>
        </row>
        <row r="7991">
          <cell r="B7991">
            <v>9292076</v>
          </cell>
          <cell r="C7991">
            <v>929</v>
          </cell>
          <cell r="D7991" t="str">
            <v>Northumberland</v>
          </cell>
          <cell r="E7991">
            <v>2076</v>
          </cell>
          <cell r="F7991" t="str">
            <v>Beaconhill Community Primary School</v>
          </cell>
          <cell r="G7991" t="str">
            <v>Maintained</v>
          </cell>
          <cell r="H7991" t="str">
            <v>Community school</v>
          </cell>
          <cell r="I7991">
            <v>10374</v>
          </cell>
          <cell r="J7991">
            <v>20451.599999999999</v>
          </cell>
        </row>
        <row r="7992">
          <cell r="B7992">
            <v>9292077</v>
          </cell>
          <cell r="C7992">
            <v>929</v>
          </cell>
          <cell r="D7992" t="str">
            <v>Northumberland</v>
          </cell>
          <cell r="E7992">
            <v>2077</v>
          </cell>
          <cell r="F7992" t="str">
            <v>Cramlington Shanklea Primary School</v>
          </cell>
          <cell r="G7992" t="str">
            <v>Maintained</v>
          </cell>
          <cell r="H7992" t="str">
            <v>Community school</v>
          </cell>
          <cell r="I7992">
            <v>24768</v>
          </cell>
          <cell r="J7992">
            <v>37568.699999999997</v>
          </cell>
        </row>
        <row r="7993">
          <cell r="B7993">
            <v>9292091</v>
          </cell>
          <cell r="C7993">
            <v>929</v>
          </cell>
          <cell r="D7993" t="str">
            <v>Northumberland</v>
          </cell>
          <cell r="E7993">
            <v>2091</v>
          </cell>
          <cell r="F7993" t="str">
            <v>Holywell Village First School</v>
          </cell>
          <cell r="G7993" t="str">
            <v>Maintained</v>
          </cell>
          <cell r="H7993" t="str">
            <v>Community school</v>
          </cell>
          <cell r="I7993">
            <v>18025</v>
          </cell>
          <cell r="J7993">
            <v>28676.699999999997</v>
          </cell>
        </row>
        <row r="7994">
          <cell r="B7994">
            <v>9292098</v>
          </cell>
          <cell r="C7994">
            <v>929</v>
          </cell>
          <cell r="D7994" t="str">
            <v>Northumberland</v>
          </cell>
          <cell r="E7994">
            <v>2098</v>
          </cell>
          <cell r="F7994" t="str">
            <v>Broomhill First School</v>
          </cell>
          <cell r="G7994" t="str">
            <v>Maintained</v>
          </cell>
          <cell r="H7994" t="str">
            <v>Community school</v>
          </cell>
          <cell r="I7994">
            <v>8948</v>
          </cell>
          <cell r="J7994">
            <v>12671.099999999999</v>
          </cell>
        </row>
        <row r="7995">
          <cell r="B7995">
            <v>9292101</v>
          </cell>
          <cell r="C7995">
            <v>929</v>
          </cell>
          <cell r="D7995" t="str">
            <v>Northumberland</v>
          </cell>
          <cell r="E7995">
            <v>2101</v>
          </cell>
          <cell r="F7995" t="str">
            <v>Red Row First School</v>
          </cell>
          <cell r="G7995" t="str">
            <v>Maintained</v>
          </cell>
          <cell r="H7995" t="str">
            <v>Community school</v>
          </cell>
          <cell r="I7995">
            <v>10115</v>
          </cell>
          <cell r="J7995">
            <v>15116.4</v>
          </cell>
        </row>
        <row r="7996">
          <cell r="B7996">
            <v>9292103</v>
          </cell>
          <cell r="C7996">
            <v>929</v>
          </cell>
          <cell r="D7996" t="str">
            <v>Northumberland</v>
          </cell>
          <cell r="E7996">
            <v>2103</v>
          </cell>
          <cell r="F7996" t="str">
            <v>Ellington Primary School</v>
          </cell>
          <cell r="G7996" t="str">
            <v>Maintained</v>
          </cell>
          <cell r="H7996" t="str">
            <v>Community school</v>
          </cell>
          <cell r="I7996">
            <v>14913</v>
          </cell>
          <cell r="J7996">
            <v>26009.1</v>
          </cell>
        </row>
        <row r="7997">
          <cell r="B7997">
            <v>9292105</v>
          </cell>
          <cell r="C7997">
            <v>929</v>
          </cell>
          <cell r="D7997" t="str">
            <v>Northumberland</v>
          </cell>
          <cell r="E7997">
            <v>2105</v>
          </cell>
          <cell r="F7997" t="str">
            <v>Linton Primary School</v>
          </cell>
          <cell r="G7997" t="str">
            <v>Maintained</v>
          </cell>
          <cell r="H7997" t="str">
            <v>Community school</v>
          </cell>
          <cell r="I7997">
            <v>1557</v>
          </cell>
          <cell r="J7997">
            <v>2667.6</v>
          </cell>
        </row>
        <row r="7998">
          <cell r="B7998">
            <v>9292138</v>
          </cell>
          <cell r="C7998">
            <v>929</v>
          </cell>
          <cell r="D7998" t="str">
            <v>Northumberland</v>
          </cell>
          <cell r="E7998">
            <v>2138</v>
          </cell>
          <cell r="F7998" t="str">
            <v>Stamfordham Primary School</v>
          </cell>
          <cell r="G7998" t="str">
            <v>Maintained</v>
          </cell>
          <cell r="H7998" t="str">
            <v>Community school</v>
          </cell>
          <cell r="I7998">
            <v>10893</v>
          </cell>
          <cell r="J7998">
            <v>18228.599999999999</v>
          </cell>
        </row>
        <row r="7999">
          <cell r="B7999">
            <v>9292142</v>
          </cell>
          <cell r="C7999">
            <v>929</v>
          </cell>
          <cell r="D7999" t="str">
            <v>Northumberland</v>
          </cell>
          <cell r="E7999">
            <v>2142</v>
          </cell>
          <cell r="F7999" t="str">
            <v>Hexham First School</v>
          </cell>
          <cell r="G7999" t="str">
            <v>Maintained</v>
          </cell>
          <cell r="H7999" t="str">
            <v>Community school</v>
          </cell>
          <cell r="I7999">
            <v>11931</v>
          </cell>
          <cell r="J7999">
            <v>16894.8</v>
          </cell>
        </row>
        <row r="8000">
          <cell r="B8000">
            <v>9292185</v>
          </cell>
          <cell r="C8000">
            <v>929</v>
          </cell>
          <cell r="D8000" t="str">
            <v>Northumberland</v>
          </cell>
          <cell r="E8000">
            <v>2185</v>
          </cell>
          <cell r="F8000" t="str">
            <v>Morpeth First School</v>
          </cell>
          <cell r="G8000" t="str">
            <v>Maintained</v>
          </cell>
          <cell r="H8000" t="str">
            <v>Community school</v>
          </cell>
          <cell r="I8000">
            <v>33846</v>
          </cell>
          <cell r="J8000">
            <v>59798.7</v>
          </cell>
        </row>
        <row r="8001">
          <cell r="B8001">
            <v>9292207</v>
          </cell>
          <cell r="C8001">
            <v>929</v>
          </cell>
          <cell r="D8001" t="str">
            <v>Northumberland</v>
          </cell>
          <cell r="E8001">
            <v>2207</v>
          </cell>
          <cell r="F8001" t="str">
            <v>Seahouses Primary School</v>
          </cell>
          <cell r="G8001" t="str">
            <v>Maintained</v>
          </cell>
          <cell r="H8001" t="str">
            <v>Community school</v>
          </cell>
          <cell r="I8001">
            <v>8040</v>
          </cell>
          <cell r="J8001">
            <v>13337.999999999998</v>
          </cell>
        </row>
        <row r="8002">
          <cell r="B8002">
            <v>9292209</v>
          </cell>
          <cell r="C8002">
            <v>929</v>
          </cell>
          <cell r="D8002" t="str">
            <v>Northumberland</v>
          </cell>
          <cell r="E8002">
            <v>2209</v>
          </cell>
          <cell r="F8002" t="str">
            <v>Otterburn Primary School</v>
          </cell>
          <cell r="G8002" t="str">
            <v>Maintained</v>
          </cell>
          <cell r="H8002" t="str">
            <v>Community school</v>
          </cell>
          <cell r="I8002">
            <v>5577</v>
          </cell>
          <cell r="J8002">
            <v>9781.1999999999989</v>
          </cell>
        </row>
        <row r="8003">
          <cell r="B8003">
            <v>9292212</v>
          </cell>
          <cell r="C8003">
            <v>929</v>
          </cell>
          <cell r="D8003" t="str">
            <v>Northumberland</v>
          </cell>
          <cell r="E8003">
            <v>2212</v>
          </cell>
          <cell r="F8003" t="str">
            <v>Pegswood Primary School</v>
          </cell>
          <cell r="G8003" t="str">
            <v>Maintained</v>
          </cell>
          <cell r="H8003" t="str">
            <v>Community school</v>
          </cell>
          <cell r="I8003">
            <v>12838</v>
          </cell>
          <cell r="J8003">
            <v>18228.599999999999</v>
          </cell>
        </row>
        <row r="8004">
          <cell r="B8004">
            <v>9292224</v>
          </cell>
          <cell r="C8004">
            <v>929</v>
          </cell>
          <cell r="D8004" t="str">
            <v>Northumberland</v>
          </cell>
          <cell r="E8004">
            <v>2224</v>
          </cell>
          <cell r="F8004" t="str">
            <v>Rothbury First School</v>
          </cell>
          <cell r="G8004" t="str">
            <v>Maintained</v>
          </cell>
          <cell r="H8004" t="str">
            <v>Community school</v>
          </cell>
          <cell r="I8004">
            <v>9985</v>
          </cell>
          <cell r="J8004">
            <v>15560.999999999998</v>
          </cell>
        </row>
        <row r="8005">
          <cell r="B8005">
            <v>9292227</v>
          </cell>
          <cell r="C8005">
            <v>929</v>
          </cell>
          <cell r="D8005" t="str">
            <v>Northumberland</v>
          </cell>
          <cell r="E8005">
            <v>2227</v>
          </cell>
          <cell r="F8005" t="str">
            <v>Beaufront First School</v>
          </cell>
          <cell r="G8005" t="str">
            <v>Maintained</v>
          </cell>
          <cell r="H8005" t="str">
            <v>Community school</v>
          </cell>
          <cell r="I8005">
            <v>9856</v>
          </cell>
          <cell r="J8005">
            <v>17784</v>
          </cell>
        </row>
        <row r="8006">
          <cell r="B8006">
            <v>9292228</v>
          </cell>
          <cell r="C8006">
            <v>929</v>
          </cell>
          <cell r="D8006" t="str">
            <v>Northumberland</v>
          </cell>
          <cell r="E8006">
            <v>2228</v>
          </cell>
          <cell r="F8006" t="str">
            <v>Seaton Delaval First School</v>
          </cell>
          <cell r="G8006" t="str">
            <v>Maintained</v>
          </cell>
          <cell r="H8006" t="str">
            <v>Community school</v>
          </cell>
          <cell r="I8006">
            <v>20878</v>
          </cell>
          <cell r="J8006">
            <v>29565.899999999998</v>
          </cell>
        </row>
        <row r="8007">
          <cell r="B8007">
            <v>9292229</v>
          </cell>
          <cell r="C8007">
            <v>929</v>
          </cell>
          <cell r="D8007" t="str">
            <v>Northumberland</v>
          </cell>
          <cell r="E8007">
            <v>2229</v>
          </cell>
          <cell r="F8007" t="str">
            <v>New Hartley First School</v>
          </cell>
          <cell r="G8007" t="str">
            <v>Maintained</v>
          </cell>
          <cell r="H8007" t="str">
            <v>Community school</v>
          </cell>
          <cell r="I8007">
            <v>16340</v>
          </cell>
          <cell r="J8007">
            <v>23341.5</v>
          </cell>
        </row>
        <row r="8008">
          <cell r="B8008">
            <v>9292232</v>
          </cell>
          <cell r="C8008">
            <v>929</v>
          </cell>
          <cell r="D8008" t="str">
            <v>Northumberland</v>
          </cell>
          <cell r="E8008">
            <v>2232</v>
          </cell>
          <cell r="F8008" t="str">
            <v>Seghill First School</v>
          </cell>
          <cell r="G8008" t="str">
            <v>Maintained</v>
          </cell>
          <cell r="H8008" t="str">
            <v>Community school</v>
          </cell>
          <cell r="I8008">
            <v>10115</v>
          </cell>
          <cell r="J8008">
            <v>16672.5</v>
          </cell>
        </row>
        <row r="8009">
          <cell r="B8009">
            <v>9292234</v>
          </cell>
          <cell r="C8009">
            <v>929</v>
          </cell>
          <cell r="D8009" t="str">
            <v>Northumberland</v>
          </cell>
          <cell r="E8009">
            <v>2234</v>
          </cell>
          <cell r="F8009" t="str">
            <v>Greenhaugh Primary School</v>
          </cell>
          <cell r="G8009" t="str">
            <v>Maintained</v>
          </cell>
          <cell r="H8009" t="str">
            <v>Community school</v>
          </cell>
          <cell r="I8009">
            <v>2594</v>
          </cell>
          <cell r="J8009">
            <v>7558.2</v>
          </cell>
        </row>
        <row r="8010">
          <cell r="B8010">
            <v>9292236</v>
          </cell>
          <cell r="C8010">
            <v>929</v>
          </cell>
          <cell r="D8010" t="str">
            <v>Northumberland</v>
          </cell>
          <cell r="E8010">
            <v>2236</v>
          </cell>
          <cell r="F8010" t="str">
            <v>Slaley First School</v>
          </cell>
          <cell r="G8010" t="str">
            <v>Maintained</v>
          </cell>
          <cell r="H8010" t="str">
            <v>Community school</v>
          </cell>
          <cell r="I8010">
            <v>5447</v>
          </cell>
          <cell r="J8010">
            <v>9336.5999999999985</v>
          </cell>
        </row>
        <row r="8011">
          <cell r="B8011">
            <v>9292239</v>
          </cell>
          <cell r="C8011">
            <v>929</v>
          </cell>
          <cell r="D8011" t="str">
            <v>Northumberland</v>
          </cell>
          <cell r="E8011">
            <v>2239</v>
          </cell>
          <cell r="F8011" t="str">
            <v>Stannington First School</v>
          </cell>
          <cell r="G8011" t="str">
            <v>Maintained</v>
          </cell>
          <cell r="H8011" t="str">
            <v>Community school</v>
          </cell>
          <cell r="I8011">
            <v>16858</v>
          </cell>
          <cell r="J8011">
            <v>28898.999999999996</v>
          </cell>
        </row>
        <row r="8012">
          <cell r="B8012">
            <v>9292246</v>
          </cell>
          <cell r="C8012">
            <v>929</v>
          </cell>
          <cell r="D8012" t="str">
            <v>Northumberland</v>
          </cell>
          <cell r="E8012">
            <v>2246</v>
          </cell>
          <cell r="F8012" t="str">
            <v>Cambo First School</v>
          </cell>
          <cell r="G8012" t="str">
            <v>Maintained</v>
          </cell>
          <cell r="H8012" t="str">
            <v>Community school</v>
          </cell>
          <cell r="I8012">
            <v>7003</v>
          </cell>
          <cell r="J8012">
            <v>10892.699999999999</v>
          </cell>
        </row>
        <row r="8013">
          <cell r="B8013">
            <v>9292254</v>
          </cell>
          <cell r="C8013">
            <v>929</v>
          </cell>
          <cell r="D8013" t="str">
            <v>Northumberland</v>
          </cell>
          <cell r="E8013">
            <v>2254</v>
          </cell>
          <cell r="F8013" t="str">
            <v>Kielder Primary School and Nursery</v>
          </cell>
          <cell r="G8013" t="str">
            <v>Maintained</v>
          </cell>
          <cell r="H8013" t="str">
            <v>Community school</v>
          </cell>
          <cell r="I8013">
            <v>1168</v>
          </cell>
          <cell r="J8013">
            <v>1556.1</v>
          </cell>
        </row>
        <row r="8014">
          <cell r="B8014">
            <v>9292268</v>
          </cell>
          <cell r="C8014">
            <v>929</v>
          </cell>
          <cell r="D8014" t="str">
            <v>Northumberland</v>
          </cell>
          <cell r="E8014">
            <v>2268</v>
          </cell>
          <cell r="F8014" t="str">
            <v>Seaton Sluice First School</v>
          </cell>
          <cell r="G8014" t="str">
            <v>Maintained</v>
          </cell>
          <cell r="H8014" t="str">
            <v>Community school</v>
          </cell>
          <cell r="I8014">
            <v>20619</v>
          </cell>
          <cell r="J8014">
            <v>35345.699999999997</v>
          </cell>
        </row>
        <row r="8015">
          <cell r="B8015">
            <v>9292277</v>
          </cell>
          <cell r="C8015">
            <v>929</v>
          </cell>
          <cell r="D8015" t="str">
            <v>Northumberland</v>
          </cell>
          <cell r="E8015">
            <v>2277</v>
          </cell>
          <cell r="F8015" t="str">
            <v>Wooler First School</v>
          </cell>
          <cell r="G8015" t="str">
            <v>Maintained</v>
          </cell>
          <cell r="H8015" t="str">
            <v>Community school</v>
          </cell>
          <cell r="I8015">
            <v>9856</v>
          </cell>
          <cell r="J8015">
            <v>15338.699999999999</v>
          </cell>
        </row>
        <row r="8016">
          <cell r="B8016">
            <v>9292281</v>
          </cell>
          <cell r="C8016">
            <v>929</v>
          </cell>
          <cell r="D8016" t="str">
            <v>Northumberland</v>
          </cell>
          <cell r="E8016">
            <v>2281</v>
          </cell>
          <cell r="F8016" t="str">
            <v>Shilbottle Primary School</v>
          </cell>
          <cell r="G8016" t="str">
            <v>Maintained</v>
          </cell>
          <cell r="H8016" t="str">
            <v>Community school</v>
          </cell>
          <cell r="I8016">
            <v>8040</v>
          </cell>
          <cell r="J8016">
            <v>12004.199999999999</v>
          </cell>
        </row>
        <row r="8017">
          <cell r="B8017">
            <v>9292291</v>
          </cell>
          <cell r="C8017">
            <v>929</v>
          </cell>
          <cell r="D8017" t="str">
            <v>Northumberland</v>
          </cell>
          <cell r="E8017">
            <v>2291</v>
          </cell>
          <cell r="F8017" t="str">
            <v>Bothal Primary School</v>
          </cell>
          <cell r="G8017" t="str">
            <v>Maintained</v>
          </cell>
          <cell r="H8017" t="str">
            <v>Foundation school</v>
          </cell>
          <cell r="I8017">
            <v>46813</v>
          </cell>
          <cell r="J8017">
            <v>75137.399999999994</v>
          </cell>
        </row>
        <row r="8018">
          <cell r="B8018">
            <v>9292293</v>
          </cell>
          <cell r="C8018">
            <v>929</v>
          </cell>
          <cell r="D8018" t="str">
            <v>Northumberland</v>
          </cell>
          <cell r="E8018">
            <v>2293</v>
          </cell>
          <cell r="F8018" t="str">
            <v>Swarland Primary School</v>
          </cell>
          <cell r="G8018" t="str">
            <v>Maintained</v>
          </cell>
          <cell r="H8018" t="str">
            <v>Community school</v>
          </cell>
          <cell r="I8018">
            <v>10764</v>
          </cell>
          <cell r="J8018">
            <v>19784.699999999997</v>
          </cell>
        </row>
        <row r="8019">
          <cell r="B8019">
            <v>9292299</v>
          </cell>
          <cell r="C8019">
            <v>929</v>
          </cell>
          <cell r="D8019" t="str">
            <v>Northumberland</v>
          </cell>
          <cell r="E8019">
            <v>2299</v>
          </cell>
          <cell r="F8019" t="str">
            <v>The Sele First School</v>
          </cell>
          <cell r="G8019" t="str">
            <v>Maintained</v>
          </cell>
          <cell r="H8019" t="str">
            <v>Community school</v>
          </cell>
          <cell r="I8019">
            <v>49796</v>
          </cell>
          <cell r="J8019">
            <v>78471.899999999994</v>
          </cell>
        </row>
        <row r="8020">
          <cell r="B8020">
            <v>9292323</v>
          </cell>
          <cell r="C8020">
            <v>929</v>
          </cell>
          <cell r="D8020" t="str">
            <v>Northumberland</v>
          </cell>
          <cell r="E8020">
            <v>2323</v>
          </cell>
          <cell r="F8020" t="str">
            <v>Mowbray Primary School</v>
          </cell>
          <cell r="G8020" t="str">
            <v>Maintained</v>
          </cell>
          <cell r="H8020" t="str">
            <v>Community school</v>
          </cell>
          <cell r="I8020">
            <v>10764</v>
          </cell>
          <cell r="J8020">
            <v>23786.1</v>
          </cell>
        </row>
        <row r="8021">
          <cell r="B8021">
            <v>9292325</v>
          </cell>
          <cell r="C8021">
            <v>929</v>
          </cell>
          <cell r="D8021" t="str">
            <v>Northumberland</v>
          </cell>
          <cell r="E8021">
            <v>2325</v>
          </cell>
          <cell r="F8021" t="str">
            <v>Belford Primary School</v>
          </cell>
          <cell r="G8021" t="str">
            <v>Maintained</v>
          </cell>
          <cell r="H8021" t="str">
            <v>Community school</v>
          </cell>
          <cell r="I8021">
            <v>6355</v>
          </cell>
          <cell r="J8021">
            <v>10670.4</v>
          </cell>
        </row>
        <row r="8022">
          <cell r="B8022">
            <v>9292370</v>
          </cell>
          <cell r="C8022">
            <v>929</v>
          </cell>
          <cell r="D8022" t="str">
            <v>Northumberland</v>
          </cell>
          <cell r="E8022">
            <v>2370</v>
          </cell>
          <cell r="F8022" t="str">
            <v>Ringway Primary School</v>
          </cell>
          <cell r="G8022" t="str">
            <v>Maintained</v>
          </cell>
          <cell r="H8022" t="str">
            <v>Community school</v>
          </cell>
          <cell r="I8022">
            <v>18285</v>
          </cell>
          <cell r="J8022">
            <v>30010.499999999996</v>
          </cell>
        </row>
        <row r="8023">
          <cell r="B8023">
            <v>9292372</v>
          </cell>
          <cell r="C8023">
            <v>929</v>
          </cell>
          <cell r="D8023" t="str">
            <v>Northumberland</v>
          </cell>
          <cell r="E8023">
            <v>2372</v>
          </cell>
          <cell r="F8023" t="str">
            <v>Scremerston First School</v>
          </cell>
          <cell r="G8023" t="str">
            <v>Maintained</v>
          </cell>
          <cell r="H8023" t="str">
            <v>Community school</v>
          </cell>
          <cell r="I8023">
            <v>5706</v>
          </cell>
          <cell r="J8023">
            <v>9114.2999999999993</v>
          </cell>
        </row>
        <row r="8024">
          <cell r="B8024">
            <v>9292397</v>
          </cell>
          <cell r="C8024">
            <v>929</v>
          </cell>
          <cell r="D8024" t="str">
            <v>Northumberland</v>
          </cell>
          <cell r="E8024">
            <v>2397</v>
          </cell>
          <cell r="F8024" t="str">
            <v>Horton Grange Primary School</v>
          </cell>
          <cell r="G8024" t="str">
            <v>Maintained</v>
          </cell>
          <cell r="H8024" t="str">
            <v>Community school</v>
          </cell>
          <cell r="I8024">
            <v>31382</v>
          </cell>
          <cell r="J8024">
            <v>58020.299999999996</v>
          </cell>
        </row>
        <row r="8025">
          <cell r="B8025">
            <v>9292407</v>
          </cell>
          <cell r="C8025">
            <v>929</v>
          </cell>
          <cell r="D8025" t="str">
            <v>Northumberland</v>
          </cell>
          <cell r="E8025">
            <v>2407</v>
          </cell>
          <cell r="F8025" t="str">
            <v>New Delaval Primary School</v>
          </cell>
          <cell r="G8025" t="str">
            <v>Maintained</v>
          </cell>
          <cell r="H8025" t="str">
            <v>Community school</v>
          </cell>
          <cell r="I8025">
            <v>11153</v>
          </cell>
          <cell r="J8025">
            <v>21340.799999999999</v>
          </cell>
        </row>
        <row r="8026">
          <cell r="B8026">
            <v>9292415</v>
          </cell>
          <cell r="C8026">
            <v>929</v>
          </cell>
          <cell r="D8026" t="str">
            <v>Northumberland</v>
          </cell>
          <cell r="E8026">
            <v>2415</v>
          </cell>
          <cell r="F8026" t="str">
            <v>Newsham Primary School</v>
          </cell>
          <cell r="G8026" t="str">
            <v>Maintained</v>
          </cell>
          <cell r="H8026" t="str">
            <v>Community school</v>
          </cell>
          <cell r="I8026">
            <v>28918</v>
          </cell>
          <cell r="J8026">
            <v>51128.999999999993</v>
          </cell>
        </row>
        <row r="8027">
          <cell r="B8027">
            <v>9292525</v>
          </cell>
          <cell r="C8027">
            <v>929</v>
          </cell>
          <cell r="D8027" t="str">
            <v>Northumberland</v>
          </cell>
          <cell r="E8027">
            <v>2525</v>
          </cell>
          <cell r="F8027" t="str">
            <v>Hipsburn Primary School</v>
          </cell>
          <cell r="G8027" t="str">
            <v>Maintained</v>
          </cell>
          <cell r="H8027" t="str">
            <v>Community school</v>
          </cell>
          <cell r="I8027">
            <v>9726</v>
          </cell>
          <cell r="J8027">
            <v>11559.599999999999</v>
          </cell>
        </row>
        <row r="8028">
          <cell r="B8028">
            <v>9292527</v>
          </cell>
          <cell r="C8028">
            <v>929</v>
          </cell>
          <cell r="D8028" t="str">
            <v>Northumberland</v>
          </cell>
          <cell r="E8028">
            <v>2527</v>
          </cell>
          <cell r="F8028" t="str">
            <v>Burnside Primary School</v>
          </cell>
          <cell r="G8028" t="str">
            <v>Maintained</v>
          </cell>
          <cell r="H8028" t="str">
            <v>Community school</v>
          </cell>
          <cell r="I8028">
            <v>30215</v>
          </cell>
          <cell r="J8028">
            <v>58687.199999999997</v>
          </cell>
        </row>
        <row r="8029">
          <cell r="B8029">
            <v>9292529</v>
          </cell>
          <cell r="C8029">
            <v>929</v>
          </cell>
          <cell r="D8029" t="str">
            <v>Northumberland</v>
          </cell>
          <cell r="E8029">
            <v>2529</v>
          </cell>
          <cell r="F8029" t="str">
            <v>Hareside Primary School</v>
          </cell>
          <cell r="G8029" t="str">
            <v>Maintained</v>
          </cell>
          <cell r="H8029" t="str">
            <v>Community school</v>
          </cell>
          <cell r="I8029">
            <v>28270</v>
          </cell>
          <cell r="J8029">
            <v>52240.499999999993</v>
          </cell>
        </row>
        <row r="8030">
          <cell r="B8030">
            <v>9292530</v>
          </cell>
          <cell r="C8030">
            <v>929</v>
          </cell>
          <cell r="D8030" t="str">
            <v>Northumberland</v>
          </cell>
          <cell r="E8030">
            <v>2530</v>
          </cell>
          <cell r="F8030" t="str">
            <v>Cramlington Northburn Primary School</v>
          </cell>
          <cell r="G8030" t="str">
            <v>Maintained</v>
          </cell>
          <cell r="H8030" t="str">
            <v>Community school</v>
          </cell>
          <cell r="I8030">
            <v>26195</v>
          </cell>
          <cell r="J8030">
            <v>47572.2</v>
          </cell>
        </row>
        <row r="8031">
          <cell r="B8031">
            <v>9293046</v>
          </cell>
          <cell r="C8031">
            <v>929</v>
          </cell>
          <cell r="D8031" t="str">
            <v>Northumberland</v>
          </cell>
          <cell r="E8031">
            <v>3046</v>
          </cell>
          <cell r="F8031" t="str">
            <v>Berwick St Mary's Church of England First School</v>
          </cell>
          <cell r="G8031" t="str">
            <v>Maintained</v>
          </cell>
          <cell r="H8031" t="str">
            <v>Voluntary controlled school</v>
          </cell>
          <cell r="I8031">
            <v>6225</v>
          </cell>
          <cell r="J8031">
            <v>9558.9</v>
          </cell>
        </row>
        <row r="8032">
          <cell r="B8032">
            <v>9293065</v>
          </cell>
          <cell r="C8032">
            <v>929</v>
          </cell>
          <cell r="D8032" t="str">
            <v>Northumberland</v>
          </cell>
          <cell r="E8032">
            <v>3065</v>
          </cell>
          <cell r="F8032" t="str">
            <v>Chollerton Church of England Aided First School</v>
          </cell>
          <cell r="G8032" t="str">
            <v>Maintained</v>
          </cell>
          <cell r="H8032" t="str">
            <v>Voluntary aided school</v>
          </cell>
          <cell r="I8032">
            <v>5317</v>
          </cell>
          <cell r="J8032">
            <v>10670.4</v>
          </cell>
        </row>
        <row r="8033">
          <cell r="B8033">
            <v>9293095</v>
          </cell>
          <cell r="C8033">
            <v>929</v>
          </cell>
          <cell r="D8033" t="str">
            <v>Northumberland</v>
          </cell>
          <cell r="E8033">
            <v>3095</v>
          </cell>
          <cell r="F8033" t="str">
            <v>Felton Church of England Primary School</v>
          </cell>
          <cell r="G8033" t="str">
            <v>Maintained</v>
          </cell>
          <cell r="H8033" t="str">
            <v>Voluntary controlled school</v>
          </cell>
          <cell r="I8033">
            <v>10374</v>
          </cell>
          <cell r="J8033">
            <v>18006.3</v>
          </cell>
        </row>
        <row r="8034">
          <cell r="B8034">
            <v>9293135</v>
          </cell>
          <cell r="C8034">
            <v>929</v>
          </cell>
          <cell r="D8034" t="str">
            <v>Northumberland</v>
          </cell>
          <cell r="E8034">
            <v>3135</v>
          </cell>
          <cell r="F8034" t="str">
            <v>Henshaw Church of England Voluntary Aided Primary School</v>
          </cell>
          <cell r="G8034" t="str">
            <v>Maintained</v>
          </cell>
          <cell r="H8034" t="str">
            <v>Voluntary aided school</v>
          </cell>
          <cell r="I8034">
            <v>8170</v>
          </cell>
          <cell r="J8034">
            <v>13782.599999999999</v>
          </cell>
        </row>
        <row r="8035">
          <cell r="B8035">
            <v>9293173</v>
          </cell>
          <cell r="C8035">
            <v>929</v>
          </cell>
          <cell r="D8035" t="str">
            <v>Northumberland</v>
          </cell>
          <cell r="E8035">
            <v>3173</v>
          </cell>
          <cell r="F8035" t="str">
            <v>Longhoughton Church of England Primary School</v>
          </cell>
          <cell r="G8035" t="str">
            <v>Maintained</v>
          </cell>
          <cell r="H8035" t="str">
            <v>Voluntary controlled school</v>
          </cell>
          <cell r="I8035">
            <v>7392</v>
          </cell>
          <cell r="J8035">
            <v>13782.599999999999</v>
          </cell>
        </row>
        <row r="8036">
          <cell r="B8036">
            <v>9293264</v>
          </cell>
          <cell r="C8036">
            <v>929</v>
          </cell>
          <cell r="D8036" t="str">
            <v>Northumberland</v>
          </cell>
          <cell r="E8036">
            <v>3264</v>
          </cell>
          <cell r="F8036" t="str">
            <v>Whittingham Church of England Primary School</v>
          </cell>
          <cell r="G8036" t="str">
            <v>Maintained</v>
          </cell>
          <cell r="H8036" t="str">
            <v>Voluntary controlled school</v>
          </cell>
          <cell r="I8036">
            <v>8689</v>
          </cell>
          <cell r="J8036">
            <v>14671.8</v>
          </cell>
        </row>
        <row r="8037">
          <cell r="B8037">
            <v>9293312</v>
          </cell>
          <cell r="C8037">
            <v>929</v>
          </cell>
          <cell r="D8037" t="str">
            <v>Northumberland</v>
          </cell>
          <cell r="E8037">
            <v>3312</v>
          </cell>
          <cell r="F8037" t="str">
            <v>St Michael's Church of England Primary School</v>
          </cell>
          <cell r="G8037" t="str">
            <v>Maintained</v>
          </cell>
          <cell r="H8037" t="str">
            <v>Voluntary aided school</v>
          </cell>
          <cell r="I8037">
            <v>5836</v>
          </cell>
          <cell r="J8037">
            <v>12226.499999999998</v>
          </cell>
        </row>
        <row r="8038">
          <cell r="B8038">
            <v>9293333</v>
          </cell>
          <cell r="C8038">
            <v>929</v>
          </cell>
          <cell r="D8038" t="str">
            <v>Northumberland</v>
          </cell>
          <cell r="E8038">
            <v>3333</v>
          </cell>
          <cell r="F8038" t="str">
            <v>Bedlington Whitley Memorial Church of England Primary School</v>
          </cell>
          <cell r="G8038" t="str">
            <v>Maintained</v>
          </cell>
          <cell r="H8038" t="str">
            <v>Voluntary aided school</v>
          </cell>
          <cell r="I8038">
            <v>22305</v>
          </cell>
          <cell r="J8038">
            <v>30677.399999999998</v>
          </cell>
        </row>
        <row r="8039">
          <cell r="B8039">
            <v>9293346</v>
          </cell>
          <cell r="C8039">
            <v>929</v>
          </cell>
          <cell r="D8039" t="str">
            <v>Northumberland</v>
          </cell>
          <cell r="E8039">
            <v>3346</v>
          </cell>
          <cell r="F8039" t="str">
            <v>Holy Trinity Church of England First School</v>
          </cell>
          <cell r="G8039" t="str">
            <v>Maintained</v>
          </cell>
          <cell r="H8039" t="str">
            <v>Voluntary aided school</v>
          </cell>
          <cell r="I8039">
            <v>16729</v>
          </cell>
          <cell r="J8039">
            <v>28232.1</v>
          </cell>
        </row>
        <row r="8040">
          <cell r="B8040">
            <v>9293347</v>
          </cell>
          <cell r="C8040">
            <v>929</v>
          </cell>
          <cell r="D8040" t="str">
            <v>Northumberland</v>
          </cell>
          <cell r="E8040">
            <v>3347</v>
          </cell>
          <cell r="F8040" t="str">
            <v>Longhorsley St Helen's Church of England Aided First School</v>
          </cell>
          <cell r="G8040" t="str">
            <v>Maintained</v>
          </cell>
          <cell r="H8040" t="str">
            <v>Voluntary aided school</v>
          </cell>
          <cell r="I8040">
            <v>10245</v>
          </cell>
          <cell r="J8040">
            <v>18228.599999999999</v>
          </cell>
        </row>
        <row r="8041">
          <cell r="B8041">
            <v>9293349</v>
          </cell>
          <cell r="C8041">
            <v>929</v>
          </cell>
          <cell r="D8041" t="str">
            <v>Northumberland</v>
          </cell>
          <cell r="E8041">
            <v>3349</v>
          </cell>
          <cell r="F8041" t="str">
            <v>Greenhead Church of England Primary School</v>
          </cell>
          <cell r="G8041" t="str">
            <v>Maintained</v>
          </cell>
          <cell r="H8041" t="str">
            <v>Voluntary aided school</v>
          </cell>
          <cell r="I8041">
            <v>5577</v>
          </cell>
          <cell r="J8041">
            <v>6891.2999999999993</v>
          </cell>
        </row>
        <row r="8042">
          <cell r="B8042">
            <v>9293355</v>
          </cell>
          <cell r="C8042">
            <v>929</v>
          </cell>
          <cell r="D8042" t="str">
            <v>Northumberland</v>
          </cell>
          <cell r="E8042">
            <v>3355</v>
          </cell>
          <cell r="F8042" t="str">
            <v>Broomhaugh Church of England First School</v>
          </cell>
          <cell r="G8042" t="str">
            <v>Maintained</v>
          </cell>
          <cell r="H8042" t="str">
            <v>Voluntary aided school</v>
          </cell>
          <cell r="I8042">
            <v>8300</v>
          </cell>
          <cell r="J8042">
            <v>16672.5</v>
          </cell>
        </row>
        <row r="8043">
          <cell r="B8043">
            <v>9293367</v>
          </cell>
          <cell r="C8043">
            <v>929</v>
          </cell>
          <cell r="D8043" t="str">
            <v>Northumberland</v>
          </cell>
          <cell r="E8043">
            <v>3367</v>
          </cell>
          <cell r="F8043" t="str">
            <v>Corbridge Church of England Aided First School</v>
          </cell>
          <cell r="G8043" t="str">
            <v>Maintained</v>
          </cell>
          <cell r="H8043" t="str">
            <v>Voluntary aided school</v>
          </cell>
          <cell r="I8043">
            <v>16858</v>
          </cell>
          <cell r="J8043">
            <v>28898.999999999996</v>
          </cell>
        </row>
        <row r="8044">
          <cell r="B8044">
            <v>9293403</v>
          </cell>
          <cell r="C8044">
            <v>929</v>
          </cell>
          <cell r="D8044" t="str">
            <v>Northumberland</v>
          </cell>
          <cell r="E8044">
            <v>3403</v>
          </cell>
          <cell r="F8044" t="str">
            <v>Ellingham Church of England Aided Primary School</v>
          </cell>
          <cell r="G8044" t="str">
            <v>Maintained</v>
          </cell>
          <cell r="H8044" t="str">
            <v>Voluntary aided school</v>
          </cell>
          <cell r="I8044">
            <v>5317</v>
          </cell>
          <cell r="J8044">
            <v>7780.4999999999991</v>
          </cell>
        </row>
        <row r="8045">
          <cell r="B8045">
            <v>9293408</v>
          </cell>
          <cell r="C8045">
            <v>929</v>
          </cell>
          <cell r="D8045" t="str">
            <v>Northumberland</v>
          </cell>
          <cell r="E8045">
            <v>3408</v>
          </cell>
          <cell r="F8045" t="str">
            <v>Embleton Vincent Edwards Church of England Primary School</v>
          </cell>
          <cell r="G8045" t="str">
            <v>Maintained</v>
          </cell>
          <cell r="H8045" t="str">
            <v>Voluntary aided school</v>
          </cell>
          <cell r="I8045">
            <v>4928</v>
          </cell>
          <cell r="J8045">
            <v>9114.2999999999993</v>
          </cell>
        </row>
        <row r="8046">
          <cell r="B8046">
            <v>9293411</v>
          </cell>
          <cell r="C8046">
            <v>929</v>
          </cell>
          <cell r="D8046" t="str">
            <v>Northumberland</v>
          </cell>
          <cell r="E8046">
            <v>3411</v>
          </cell>
          <cell r="F8046" t="str">
            <v>Hugh Joicey Church of England First School, Ford</v>
          </cell>
          <cell r="G8046" t="str">
            <v>Maintained</v>
          </cell>
          <cell r="H8046" t="str">
            <v>Voluntary aided school</v>
          </cell>
          <cell r="I8046">
            <v>6873</v>
          </cell>
          <cell r="J8046">
            <v>10892.699999999999</v>
          </cell>
        </row>
        <row r="8047">
          <cell r="B8047">
            <v>9293443</v>
          </cell>
          <cell r="C8047">
            <v>929</v>
          </cell>
          <cell r="D8047" t="str">
            <v>Northumberland</v>
          </cell>
          <cell r="E8047">
            <v>3443</v>
          </cell>
          <cell r="F8047" t="str">
            <v>Whitley Chapel Church of England First School</v>
          </cell>
          <cell r="G8047" t="str">
            <v>Maintained</v>
          </cell>
          <cell r="H8047" t="str">
            <v>Voluntary aided school</v>
          </cell>
          <cell r="I8047">
            <v>4150</v>
          </cell>
          <cell r="J8047">
            <v>8892</v>
          </cell>
        </row>
        <row r="8048">
          <cell r="B8048">
            <v>9293447</v>
          </cell>
          <cell r="C8048">
            <v>929</v>
          </cell>
          <cell r="D8048" t="str">
            <v>Northumberland</v>
          </cell>
          <cell r="E8048">
            <v>3447</v>
          </cell>
          <cell r="F8048" t="str">
            <v>Holy Island Church of England First School</v>
          </cell>
          <cell r="G8048" t="str">
            <v>Maintained</v>
          </cell>
          <cell r="H8048" t="str">
            <v>Voluntary aided school</v>
          </cell>
          <cell r="I8048">
            <v>260</v>
          </cell>
          <cell r="J8048">
            <v>889.19999999999993</v>
          </cell>
        </row>
        <row r="8049">
          <cell r="B8049">
            <v>9293454</v>
          </cell>
          <cell r="C8049">
            <v>929</v>
          </cell>
          <cell r="D8049" t="str">
            <v>Northumberland</v>
          </cell>
          <cell r="E8049">
            <v>3454</v>
          </cell>
          <cell r="F8049" t="str">
            <v>Humshaugh Church of England First School</v>
          </cell>
          <cell r="G8049" t="str">
            <v>Maintained</v>
          </cell>
          <cell r="H8049" t="str">
            <v>Voluntary aided school</v>
          </cell>
          <cell r="I8049">
            <v>4928</v>
          </cell>
          <cell r="J8049">
            <v>9558.9</v>
          </cell>
        </row>
        <row r="8050">
          <cell r="B8050">
            <v>9293487</v>
          </cell>
          <cell r="C8050">
            <v>929</v>
          </cell>
          <cell r="D8050" t="str">
            <v>Northumberland</v>
          </cell>
          <cell r="E8050">
            <v>3487</v>
          </cell>
          <cell r="F8050" t="str">
            <v>Morpeth All Saints Church of England Aided First School</v>
          </cell>
          <cell r="G8050" t="str">
            <v>Maintained</v>
          </cell>
          <cell r="H8050" t="str">
            <v>Voluntary aided school</v>
          </cell>
          <cell r="I8050">
            <v>26714</v>
          </cell>
          <cell r="J8050">
            <v>44904.6</v>
          </cell>
        </row>
        <row r="8051">
          <cell r="B8051">
            <v>9293492</v>
          </cell>
          <cell r="C8051">
            <v>929</v>
          </cell>
          <cell r="D8051" t="str">
            <v>Northumberland</v>
          </cell>
          <cell r="E8051">
            <v>3492</v>
          </cell>
          <cell r="F8051" t="str">
            <v>Newbrough Church of England Primary School</v>
          </cell>
          <cell r="G8051" t="str">
            <v>Maintained</v>
          </cell>
          <cell r="H8051" t="str">
            <v>Voluntary aided school</v>
          </cell>
          <cell r="I8051">
            <v>8040</v>
          </cell>
          <cell r="J8051">
            <v>10003.5</v>
          </cell>
        </row>
        <row r="8052">
          <cell r="B8052">
            <v>9293542</v>
          </cell>
          <cell r="C8052">
            <v>929</v>
          </cell>
          <cell r="D8052" t="str">
            <v>Northumberland</v>
          </cell>
          <cell r="E8052">
            <v>3542</v>
          </cell>
          <cell r="F8052" t="str">
            <v>Tritlington Church of England First School</v>
          </cell>
          <cell r="G8052" t="str">
            <v>Maintained</v>
          </cell>
          <cell r="H8052" t="str">
            <v>Voluntary aided school</v>
          </cell>
          <cell r="I8052">
            <v>5706</v>
          </cell>
          <cell r="J8052">
            <v>7335.9</v>
          </cell>
        </row>
        <row r="8053">
          <cell r="B8053">
            <v>9293548</v>
          </cell>
          <cell r="C8053">
            <v>929</v>
          </cell>
          <cell r="D8053" t="str">
            <v>Northumberland</v>
          </cell>
          <cell r="E8053">
            <v>3548</v>
          </cell>
          <cell r="F8053" t="str">
            <v>Wark Church of England Primary School</v>
          </cell>
          <cell r="G8053" t="str">
            <v>Maintained</v>
          </cell>
          <cell r="H8053" t="str">
            <v>Voluntary aided school</v>
          </cell>
          <cell r="I8053">
            <v>3891</v>
          </cell>
          <cell r="J8053">
            <v>7558.2</v>
          </cell>
        </row>
        <row r="8054">
          <cell r="B8054">
            <v>9293560</v>
          </cell>
          <cell r="C8054">
            <v>929</v>
          </cell>
          <cell r="D8054" t="str">
            <v>Northumberland</v>
          </cell>
          <cell r="E8054">
            <v>3560</v>
          </cell>
          <cell r="F8054" t="str">
            <v>Whalton Church of England Aided Primary School</v>
          </cell>
          <cell r="G8054" t="str">
            <v>Maintained</v>
          </cell>
          <cell r="H8054" t="str">
            <v>Voluntary aided school</v>
          </cell>
          <cell r="I8054">
            <v>4409</v>
          </cell>
          <cell r="J8054">
            <v>9781.1999999999989</v>
          </cell>
        </row>
        <row r="8055">
          <cell r="B8055">
            <v>9293726</v>
          </cell>
          <cell r="C8055">
            <v>929</v>
          </cell>
          <cell r="D8055" t="str">
            <v>Northumberland</v>
          </cell>
          <cell r="E8055">
            <v>3726</v>
          </cell>
          <cell r="F8055" t="str">
            <v>St Aidan's Roman Catholic Voluntary Aided Primary School</v>
          </cell>
          <cell r="G8055" t="str">
            <v>Maintained</v>
          </cell>
          <cell r="H8055" t="str">
            <v>Voluntary aided school</v>
          </cell>
          <cell r="I8055">
            <v>14524</v>
          </cell>
          <cell r="J8055">
            <v>26009.1</v>
          </cell>
        </row>
        <row r="8056">
          <cell r="B8056">
            <v>9293746</v>
          </cell>
          <cell r="C8056">
            <v>929</v>
          </cell>
          <cell r="D8056" t="str">
            <v>Northumberland</v>
          </cell>
          <cell r="E8056">
            <v>3746</v>
          </cell>
          <cell r="F8056" t="str">
            <v>St Cuthbert's Roman Catholic Voluntary Aided First School, Berwick</v>
          </cell>
          <cell r="G8056" t="str">
            <v>Maintained</v>
          </cell>
          <cell r="H8056" t="str">
            <v>Voluntary aided school</v>
          </cell>
          <cell r="I8056">
            <v>7133</v>
          </cell>
          <cell r="J8056">
            <v>13337.999999999998</v>
          </cell>
        </row>
        <row r="8057">
          <cell r="B8057">
            <v>9293888</v>
          </cell>
          <cell r="C8057">
            <v>929</v>
          </cell>
          <cell r="D8057" t="str">
            <v>Northumberland</v>
          </cell>
          <cell r="E8057">
            <v>3888</v>
          </cell>
          <cell r="F8057" t="str">
            <v>St Robert's Roman Catholic Voluntary Aided First School</v>
          </cell>
          <cell r="G8057" t="str">
            <v>Maintained</v>
          </cell>
          <cell r="H8057" t="str">
            <v>Voluntary aided school</v>
          </cell>
          <cell r="I8057">
            <v>17896</v>
          </cell>
          <cell r="J8057">
            <v>32900.399999999994</v>
          </cell>
        </row>
        <row r="8058">
          <cell r="B8058">
            <v>9297003</v>
          </cell>
          <cell r="C8058">
            <v>929</v>
          </cell>
          <cell r="D8058" t="str">
            <v>Northumberland</v>
          </cell>
          <cell r="E8058">
            <v>7003</v>
          </cell>
          <cell r="F8058" t="str">
            <v>Cleaswell Hill School</v>
          </cell>
          <cell r="G8058" t="str">
            <v>Maintained</v>
          </cell>
          <cell r="H8058" t="str">
            <v>Community special school</v>
          </cell>
          <cell r="I8058">
            <v>6744</v>
          </cell>
          <cell r="J8058">
            <v>8892</v>
          </cell>
        </row>
        <row r="8059">
          <cell r="B8059">
            <v>9297010</v>
          </cell>
          <cell r="C8059">
            <v>929</v>
          </cell>
          <cell r="D8059" t="str">
            <v>Northumberland</v>
          </cell>
          <cell r="E8059">
            <v>7010</v>
          </cell>
          <cell r="F8059" t="str">
            <v>Barndale House School</v>
          </cell>
          <cell r="G8059" t="str">
            <v>Maintained</v>
          </cell>
          <cell r="H8059" t="str">
            <v>Community special school</v>
          </cell>
          <cell r="I8059">
            <v>2075</v>
          </cell>
          <cell r="J8059">
            <v>2889.8999999999996</v>
          </cell>
        </row>
        <row r="8060">
          <cell r="B8060">
            <v>9297012</v>
          </cell>
          <cell r="C8060">
            <v>929</v>
          </cell>
          <cell r="D8060" t="str">
            <v>Northumberland</v>
          </cell>
          <cell r="E8060">
            <v>7012</v>
          </cell>
          <cell r="F8060" t="str">
            <v>The Grove Special School</v>
          </cell>
          <cell r="G8060" t="str">
            <v>Maintained</v>
          </cell>
          <cell r="H8060" t="str">
            <v>Community special school</v>
          </cell>
          <cell r="I8060">
            <v>1427</v>
          </cell>
          <cell r="J8060">
            <v>2000.6999999999998</v>
          </cell>
        </row>
        <row r="8061">
          <cell r="B8061">
            <v>9297021</v>
          </cell>
          <cell r="C8061">
            <v>929</v>
          </cell>
          <cell r="D8061" t="str">
            <v>Northumberland</v>
          </cell>
          <cell r="E8061">
            <v>7021</v>
          </cell>
          <cell r="F8061" t="str">
            <v>The Dales School</v>
          </cell>
          <cell r="G8061" t="str">
            <v>Maintained</v>
          </cell>
          <cell r="H8061" t="str">
            <v>Community special school</v>
          </cell>
          <cell r="I8061">
            <v>4798</v>
          </cell>
          <cell r="J8061">
            <v>6891.2999999999993</v>
          </cell>
        </row>
        <row r="8062">
          <cell r="B8062">
            <v>9297022</v>
          </cell>
          <cell r="C8062">
            <v>929</v>
          </cell>
          <cell r="D8062" t="str">
            <v>Northumberland</v>
          </cell>
          <cell r="E8062">
            <v>7022</v>
          </cell>
          <cell r="F8062" t="str">
            <v>Collingwood School &amp; Media Arts College</v>
          </cell>
          <cell r="G8062" t="str">
            <v>Maintained</v>
          </cell>
          <cell r="H8062" t="str">
            <v>Community special school</v>
          </cell>
          <cell r="I8062">
            <v>519</v>
          </cell>
          <cell r="J8062">
            <v>444.59999999999997</v>
          </cell>
        </row>
        <row r="8063">
          <cell r="B8063">
            <v>8912010</v>
          </cell>
          <cell r="C8063">
            <v>891</v>
          </cell>
          <cell r="D8063" t="str">
            <v>Nottinghamshire</v>
          </cell>
          <cell r="E8063">
            <v>2010</v>
          </cell>
          <cell r="F8063" t="str">
            <v>Annesley Primary and Nursery School</v>
          </cell>
          <cell r="G8063" t="str">
            <v>Maintained</v>
          </cell>
          <cell r="H8063" t="str">
            <v>Community school</v>
          </cell>
          <cell r="I8063">
            <v>17247</v>
          </cell>
          <cell r="J8063">
            <v>29343.599999999999</v>
          </cell>
        </row>
        <row r="8064">
          <cell r="B8064">
            <v>8922045</v>
          </cell>
          <cell r="C8064">
            <v>892</v>
          </cell>
          <cell r="D8064" t="str">
            <v>Nottingham</v>
          </cell>
          <cell r="E8064">
            <v>2045</v>
          </cell>
          <cell r="F8064" t="str">
            <v>Bentinck Primary and Nursery School</v>
          </cell>
          <cell r="G8064" t="str">
            <v>Maintained</v>
          </cell>
          <cell r="H8064" t="str">
            <v>Community school</v>
          </cell>
          <cell r="I8064">
            <v>14005</v>
          </cell>
          <cell r="J8064">
            <v>24230.699999999997</v>
          </cell>
        </row>
        <row r="8065">
          <cell r="B8065">
            <v>8922056</v>
          </cell>
          <cell r="C8065">
            <v>892</v>
          </cell>
          <cell r="D8065" t="str">
            <v>Nottingham</v>
          </cell>
          <cell r="E8065">
            <v>2056</v>
          </cell>
          <cell r="F8065" t="str">
            <v>Cantrell Primary and Nursery School</v>
          </cell>
          <cell r="G8065" t="str">
            <v>Maintained</v>
          </cell>
          <cell r="H8065" t="str">
            <v>Community school</v>
          </cell>
          <cell r="I8065">
            <v>26195</v>
          </cell>
          <cell r="J8065">
            <v>34234.199999999997</v>
          </cell>
        </row>
        <row r="8066">
          <cell r="B8066">
            <v>8922057</v>
          </cell>
          <cell r="C8066">
            <v>892</v>
          </cell>
          <cell r="D8066" t="str">
            <v>Nottingham</v>
          </cell>
          <cell r="E8066">
            <v>2057</v>
          </cell>
          <cell r="F8066" t="str">
            <v>Carrington Primary and Nursery School</v>
          </cell>
          <cell r="G8066" t="str">
            <v>Maintained</v>
          </cell>
          <cell r="H8066" t="str">
            <v>Community school</v>
          </cell>
          <cell r="I8066">
            <v>19581</v>
          </cell>
          <cell r="J8066">
            <v>31788.899999999998</v>
          </cell>
        </row>
        <row r="8067">
          <cell r="B8067">
            <v>8922061</v>
          </cell>
          <cell r="C8067">
            <v>892</v>
          </cell>
          <cell r="D8067" t="str">
            <v>Nottingham</v>
          </cell>
          <cell r="E8067">
            <v>2061</v>
          </cell>
          <cell r="F8067" t="str">
            <v>Dunkirk Primary and Nursery School</v>
          </cell>
          <cell r="G8067" t="str">
            <v>Maintained</v>
          </cell>
          <cell r="H8067" t="str">
            <v>Community school</v>
          </cell>
          <cell r="I8067">
            <v>30863</v>
          </cell>
          <cell r="J8067">
            <v>44015.399999999994</v>
          </cell>
        </row>
        <row r="8068">
          <cell r="B8068">
            <v>8922079</v>
          </cell>
          <cell r="C8068">
            <v>892</v>
          </cell>
          <cell r="D8068" t="str">
            <v>Nottingham</v>
          </cell>
          <cell r="E8068">
            <v>2079</v>
          </cell>
          <cell r="F8068" t="str">
            <v>Melbury Primary School</v>
          </cell>
          <cell r="G8068" t="str">
            <v>Maintained</v>
          </cell>
          <cell r="H8068" t="str">
            <v>Community school</v>
          </cell>
          <cell r="I8068">
            <v>11542</v>
          </cell>
          <cell r="J8068">
            <v>20896.199999999997</v>
          </cell>
        </row>
        <row r="8069">
          <cell r="B8069">
            <v>8922080</v>
          </cell>
          <cell r="C8069">
            <v>892</v>
          </cell>
          <cell r="D8069" t="str">
            <v>Nottingham</v>
          </cell>
          <cell r="E8069">
            <v>2080</v>
          </cell>
          <cell r="F8069" t="str">
            <v>Middleton Primary and Nursery School</v>
          </cell>
          <cell r="G8069" t="str">
            <v>Maintained</v>
          </cell>
          <cell r="H8069" t="str">
            <v>Community school</v>
          </cell>
          <cell r="I8069">
            <v>57447</v>
          </cell>
          <cell r="J8069">
            <v>102702.59999999999</v>
          </cell>
        </row>
        <row r="8070">
          <cell r="B8070">
            <v>8912093</v>
          </cell>
          <cell r="C8070">
            <v>891</v>
          </cell>
          <cell r="D8070" t="str">
            <v>Nottinghamshire</v>
          </cell>
          <cell r="E8070">
            <v>2093</v>
          </cell>
          <cell r="F8070" t="str">
            <v>Nettleworth Infant and Nursery School</v>
          </cell>
          <cell r="G8070" t="str">
            <v>Maintained</v>
          </cell>
          <cell r="H8070" t="str">
            <v>Community school</v>
          </cell>
          <cell r="I8070">
            <v>40978</v>
          </cell>
          <cell r="J8070">
            <v>72914.399999999994</v>
          </cell>
        </row>
        <row r="8071">
          <cell r="B8071">
            <v>8922095</v>
          </cell>
          <cell r="C8071">
            <v>892</v>
          </cell>
          <cell r="D8071" t="str">
            <v>Nottingham</v>
          </cell>
          <cell r="E8071">
            <v>2095</v>
          </cell>
          <cell r="F8071" t="str">
            <v>Heathfield Primary and Nursery School</v>
          </cell>
          <cell r="G8071" t="str">
            <v>Maintained</v>
          </cell>
          <cell r="H8071" t="str">
            <v>Community school</v>
          </cell>
          <cell r="I8071">
            <v>42275</v>
          </cell>
          <cell r="J8071">
            <v>78027.299999999988</v>
          </cell>
        </row>
        <row r="8072">
          <cell r="B8072">
            <v>8912107</v>
          </cell>
          <cell r="C8072">
            <v>891</v>
          </cell>
          <cell r="D8072" t="str">
            <v>Nottinghamshire</v>
          </cell>
          <cell r="E8072">
            <v>2107</v>
          </cell>
          <cell r="F8072" t="str">
            <v>John T Rice Infant and Nursery School</v>
          </cell>
          <cell r="G8072" t="str">
            <v>Maintained</v>
          </cell>
          <cell r="H8072" t="str">
            <v>Community school</v>
          </cell>
          <cell r="I8072">
            <v>28270</v>
          </cell>
          <cell r="J8072">
            <v>42014.7</v>
          </cell>
        </row>
        <row r="8073">
          <cell r="B8073">
            <v>8922117</v>
          </cell>
          <cell r="C8073">
            <v>892</v>
          </cell>
          <cell r="D8073" t="str">
            <v>Nottingham</v>
          </cell>
          <cell r="E8073">
            <v>2117</v>
          </cell>
          <cell r="F8073" t="str">
            <v>Walter Halls Primary and Early Years School</v>
          </cell>
          <cell r="G8073" t="str">
            <v>Maintained</v>
          </cell>
          <cell r="H8073" t="str">
            <v>Community school</v>
          </cell>
          <cell r="I8073">
            <v>30215</v>
          </cell>
          <cell r="J8073">
            <v>49128.299999999996</v>
          </cell>
        </row>
        <row r="8074">
          <cell r="B8074">
            <v>8912126</v>
          </cell>
          <cell r="C8074">
            <v>891</v>
          </cell>
          <cell r="D8074" t="str">
            <v>Nottinghamshire</v>
          </cell>
          <cell r="E8074">
            <v>2126</v>
          </cell>
          <cell r="F8074" t="str">
            <v>Croft Primary School</v>
          </cell>
          <cell r="G8074" t="str">
            <v>Maintained</v>
          </cell>
          <cell r="H8074" t="str">
            <v>Community school</v>
          </cell>
          <cell r="I8074">
            <v>38255</v>
          </cell>
          <cell r="J8074">
            <v>64689.299999999996</v>
          </cell>
        </row>
        <row r="8075">
          <cell r="B8075">
            <v>8922128</v>
          </cell>
          <cell r="C8075">
            <v>892</v>
          </cell>
          <cell r="D8075" t="str">
            <v>Nottingham</v>
          </cell>
          <cell r="E8075">
            <v>2128</v>
          </cell>
          <cell r="F8075" t="str">
            <v>Southwold Primary School and Early Years' Centre</v>
          </cell>
          <cell r="G8075" t="str">
            <v>Maintained</v>
          </cell>
          <cell r="H8075" t="str">
            <v>Community school</v>
          </cell>
          <cell r="I8075">
            <v>14394</v>
          </cell>
          <cell r="J8075">
            <v>21785.399999999998</v>
          </cell>
        </row>
        <row r="8076">
          <cell r="B8076">
            <v>8912140</v>
          </cell>
          <cell r="C8076">
            <v>891</v>
          </cell>
          <cell r="D8076" t="str">
            <v>Nottinghamshire</v>
          </cell>
          <cell r="E8076">
            <v>2140</v>
          </cell>
          <cell r="F8076" t="str">
            <v>Priestsic Primary and Nursery School</v>
          </cell>
          <cell r="G8076" t="str">
            <v>Maintained</v>
          </cell>
          <cell r="H8076" t="str">
            <v>Community school</v>
          </cell>
          <cell r="I8076">
            <v>29566</v>
          </cell>
          <cell r="J8076">
            <v>49128.299999999996</v>
          </cell>
        </row>
        <row r="8077">
          <cell r="B8077">
            <v>8912150</v>
          </cell>
          <cell r="C8077">
            <v>891</v>
          </cell>
          <cell r="D8077" t="str">
            <v>Nottinghamshire</v>
          </cell>
          <cell r="E8077">
            <v>2150</v>
          </cell>
          <cell r="F8077" t="str">
            <v>Woodland View Primary School</v>
          </cell>
          <cell r="G8077" t="str">
            <v>Maintained</v>
          </cell>
          <cell r="H8077" t="str">
            <v>Community school</v>
          </cell>
          <cell r="I8077">
            <v>19970</v>
          </cell>
          <cell r="J8077">
            <v>32678.1</v>
          </cell>
        </row>
        <row r="8078">
          <cell r="B8078">
            <v>8922151</v>
          </cell>
          <cell r="C8078">
            <v>892</v>
          </cell>
          <cell r="D8078" t="str">
            <v>Nottingham</v>
          </cell>
          <cell r="E8078">
            <v>2151</v>
          </cell>
          <cell r="F8078" t="str">
            <v>Rise Park Primary and Nursery School</v>
          </cell>
          <cell r="G8078" t="str">
            <v>Maintained</v>
          </cell>
          <cell r="H8078" t="str">
            <v>Community school</v>
          </cell>
          <cell r="I8078">
            <v>21527</v>
          </cell>
          <cell r="J8078">
            <v>34901.1</v>
          </cell>
        </row>
        <row r="8079">
          <cell r="B8079">
            <v>8922153</v>
          </cell>
          <cell r="C8079">
            <v>892</v>
          </cell>
          <cell r="D8079" t="str">
            <v>Nottingham</v>
          </cell>
          <cell r="E8079">
            <v>2153</v>
          </cell>
          <cell r="F8079" t="str">
            <v>Crabtree Farm Primary School</v>
          </cell>
          <cell r="G8079" t="str">
            <v>Maintained</v>
          </cell>
          <cell r="H8079" t="str">
            <v>Community school</v>
          </cell>
          <cell r="I8079">
            <v>24120</v>
          </cell>
          <cell r="J8079">
            <v>26898.3</v>
          </cell>
        </row>
        <row r="8080">
          <cell r="B8080">
            <v>8922157</v>
          </cell>
          <cell r="C8080">
            <v>892</v>
          </cell>
          <cell r="D8080" t="str">
            <v>Nottingham</v>
          </cell>
          <cell r="E8080">
            <v>2157</v>
          </cell>
          <cell r="F8080" t="str">
            <v>Welbeck Primary School</v>
          </cell>
          <cell r="G8080" t="str">
            <v>Maintained</v>
          </cell>
          <cell r="H8080" t="str">
            <v>Community school</v>
          </cell>
          <cell r="I8080">
            <v>26714</v>
          </cell>
          <cell r="J8080">
            <v>45126.899999999994</v>
          </cell>
        </row>
        <row r="8081">
          <cell r="B8081">
            <v>8922158</v>
          </cell>
          <cell r="C8081">
            <v>892</v>
          </cell>
          <cell r="D8081" t="str">
            <v>Nottingham</v>
          </cell>
          <cell r="E8081">
            <v>2158</v>
          </cell>
          <cell r="F8081" t="str">
            <v>Mellers Primary School</v>
          </cell>
          <cell r="G8081" t="str">
            <v>Maintained</v>
          </cell>
          <cell r="H8081" t="str">
            <v>Community school</v>
          </cell>
          <cell r="I8081">
            <v>28010</v>
          </cell>
          <cell r="J8081">
            <v>41570.1</v>
          </cell>
        </row>
        <row r="8082">
          <cell r="B8082">
            <v>8922163</v>
          </cell>
          <cell r="C8082">
            <v>892</v>
          </cell>
          <cell r="D8082" t="str">
            <v>Nottingham</v>
          </cell>
          <cell r="E8082">
            <v>2163</v>
          </cell>
          <cell r="F8082" t="str">
            <v>Haydn Primary School</v>
          </cell>
          <cell r="G8082" t="str">
            <v>Maintained</v>
          </cell>
          <cell r="H8082" t="str">
            <v>Community school</v>
          </cell>
          <cell r="I8082">
            <v>36050</v>
          </cell>
          <cell r="J8082">
            <v>60243.299999999996</v>
          </cell>
        </row>
        <row r="8083">
          <cell r="B8083">
            <v>8912165</v>
          </cell>
          <cell r="C8083">
            <v>891</v>
          </cell>
          <cell r="D8083" t="str">
            <v>Nottinghamshire</v>
          </cell>
          <cell r="E8083">
            <v>2165</v>
          </cell>
          <cell r="F8083" t="str">
            <v>Healdswood Infants' and Nursery School</v>
          </cell>
          <cell r="G8083" t="str">
            <v>Maintained</v>
          </cell>
          <cell r="H8083" t="str">
            <v>Community school</v>
          </cell>
          <cell r="I8083">
            <v>21916</v>
          </cell>
          <cell r="J8083">
            <v>32233.499999999996</v>
          </cell>
        </row>
        <row r="8084">
          <cell r="B8084">
            <v>8912167</v>
          </cell>
          <cell r="C8084">
            <v>891</v>
          </cell>
          <cell r="D8084" t="str">
            <v>Nottinghamshire</v>
          </cell>
          <cell r="E8084">
            <v>2167</v>
          </cell>
          <cell r="F8084" t="str">
            <v>Dalestorth Primary and Nursery School</v>
          </cell>
          <cell r="G8084" t="str">
            <v>Maintained</v>
          </cell>
          <cell r="H8084" t="str">
            <v>Community school</v>
          </cell>
          <cell r="I8084">
            <v>28140</v>
          </cell>
          <cell r="J8084">
            <v>48683.7</v>
          </cell>
        </row>
        <row r="8085">
          <cell r="B8085">
            <v>8922170</v>
          </cell>
          <cell r="C8085">
            <v>892</v>
          </cell>
          <cell r="D8085" t="str">
            <v>Nottingham</v>
          </cell>
          <cell r="E8085">
            <v>2170</v>
          </cell>
          <cell r="F8085" t="str">
            <v>Hempshill Hall Primary School</v>
          </cell>
          <cell r="G8085" t="str">
            <v>Maintained</v>
          </cell>
          <cell r="H8085" t="str">
            <v>Community school</v>
          </cell>
          <cell r="I8085">
            <v>35142</v>
          </cell>
          <cell r="J8085">
            <v>57797.999999999993</v>
          </cell>
        </row>
        <row r="8086">
          <cell r="B8086">
            <v>8912174</v>
          </cell>
          <cell r="C8086">
            <v>891</v>
          </cell>
          <cell r="D8086" t="str">
            <v>Nottinghamshire</v>
          </cell>
          <cell r="E8086">
            <v>2174</v>
          </cell>
          <cell r="F8086" t="str">
            <v>Hetts Lane Infant and Nursery School</v>
          </cell>
          <cell r="G8086" t="str">
            <v>Maintained</v>
          </cell>
          <cell r="H8086" t="str">
            <v>Community school</v>
          </cell>
          <cell r="I8086">
            <v>26195</v>
          </cell>
          <cell r="J8086">
            <v>42459.299999999996</v>
          </cell>
        </row>
        <row r="8087">
          <cell r="B8087">
            <v>8912176</v>
          </cell>
          <cell r="C8087">
            <v>891</v>
          </cell>
          <cell r="D8087" t="str">
            <v>Nottinghamshire</v>
          </cell>
          <cell r="E8087">
            <v>2176</v>
          </cell>
          <cell r="F8087" t="str">
            <v>Netherfield Infant School (Welbeck Federation of Schools)</v>
          </cell>
          <cell r="G8087" t="str">
            <v>Maintained</v>
          </cell>
          <cell r="H8087" t="str">
            <v>Community school</v>
          </cell>
          <cell r="I8087">
            <v>14913</v>
          </cell>
          <cell r="J8087">
            <v>24675.3</v>
          </cell>
        </row>
        <row r="8088">
          <cell r="B8088">
            <v>8912202</v>
          </cell>
          <cell r="C8088">
            <v>891</v>
          </cell>
          <cell r="D8088" t="str">
            <v>Nottinghamshire</v>
          </cell>
          <cell r="E8088">
            <v>2202</v>
          </cell>
          <cell r="F8088" t="str">
            <v>Woodthorpe Infant School</v>
          </cell>
          <cell r="G8088" t="str">
            <v>Maintained</v>
          </cell>
          <cell r="H8088" t="str">
            <v>Community school</v>
          </cell>
          <cell r="I8088">
            <v>45516</v>
          </cell>
          <cell r="J8088">
            <v>75137.399999999994</v>
          </cell>
        </row>
        <row r="8089">
          <cell r="B8089">
            <v>8912213</v>
          </cell>
          <cell r="C8089">
            <v>891</v>
          </cell>
          <cell r="D8089" t="str">
            <v>Nottinghamshire</v>
          </cell>
          <cell r="E8089">
            <v>2213</v>
          </cell>
          <cell r="F8089" t="str">
            <v>Coppice Farm Primary School</v>
          </cell>
          <cell r="G8089" t="str">
            <v>Maintained</v>
          </cell>
          <cell r="H8089" t="str">
            <v>Community school</v>
          </cell>
          <cell r="I8089">
            <v>16080</v>
          </cell>
          <cell r="J8089">
            <v>29343.599999999999</v>
          </cell>
        </row>
        <row r="8090">
          <cell r="B8090">
            <v>8912223</v>
          </cell>
          <cell r="C8090">
            <v>891</v>
          </cell>
          <cell r="D8090" t="str">
            <v>Nottinghamshire</v>
          </cell>
          <cell r="E8090">
            <v>2223</v>
          </cell>
          <cell r="F8090" t="str">
            <v>Pinewood Infant and Nursery School</v>
          </cell>
          <cell r="G8090" t="str">
            <v>Maintained</v>
          </cell>
          <cell r="H8090" t="str">
            <v>Community school</v>
          </cell>
          <cell r="I8090">
            <v>24509</v>
          </cell>
          <cell r="J8090">
            <v>36457.199999999997</v>
          </cell>
        </row>
        <row r="8091">
          <cell r="B8091">
            <v>8912228</v>
          </cell>
          <cell r="C8091">
            <v>891</v>
          </cell>
          <cell r="D8091" t="str">
            <v>Nottinghamshire</v>
          </cell>
          <cell r="E8091">
            <v>2228</v>
          </cell>
          <cell r="F8091" t="str">
            <v>Mapperley Plains Primary and Nursery School</v>
          </cell>
          <cell r="G8091" t="str">
            <v>Maintained</v>
          </cell>
          <cell r="H8091" t="str">
            <v>Community school</v>
          </cell>
          <cell r="I8091">
            <v>33327</v>
          </cell>
          <cell r="J8091">
            <v>56019.6</v>
          </cell>
        </row>
        <row r="8092">
          <cell r="B8092">
            <v>8912237</v>
          </cell>
          <cell r="C8092">
            <v>891</v>
          </cell>
          <cell r="D8092" t="str">
            <v>Nottinghamshire</v>
          </cell>
          <cell r="E8092">
            <v>2237</v>
          </cell>
          <cell r="F8092" t="str">
            <v>Standhill Infants' School</v>
          </cell>
          <cell r="G8092" t="str">
            <v>Maintained</v>
          </cell>
          <cell r="H8092" t="str">
            <v>Community school</v>
          </cell>
          <cell r="I8092">
            <v>25417</v>
          </cell>
          <cell r="J8092">
            <v>36012.6</v>
          </cell>
        </row>
        <row r="8093">
          <cell r="B8093">
            <v>8912239</v>
          </cell>
          <cell r="C8093">
            <v>891</v>
          </cell>
          <cell r="D8093" t="str">
            <v>Nottinghamshire</v>
          </cell>
          <cell r="E8093">
            <v>2239</v>
          </cell>
          <cell r="F8093" t="str">
            <v>Phoenix Infant and Nursery School</v>
          </cell>
          <cell r="G8093" t="str">
            <v>Maintained</v>
          </cell>
          <cell r="H8093" t="str">
            <v>Community school</v>
          </cell>
          <cell r="I8093">
            <v>33327</v>
          </cell>
          <cell r="J8093">
            <v>58242.6</v>
          </cell>
        </row>
        <row r="8094">
          <cell r="B8094">
            <v>8912248</v>
          </cell>
          <cell r="C8094">
            <v>891</v>
          </cell>
          <cell r="D8094" t="str">
            <v>Nottinghamshire</v>
          </cell>
          <cell r="E8094">
            <v>2248</v>
          </cell>
          <cell r="F8094" t="str">
            <v>Westdale Infant School</v>
          </cell>
          <cell r="G8094" t="str">
            <v>Maintained</v>
          </cell>
          <cell r="H8094" t="str">
            <v>Community school</v>
          </cell>
          <cell r="I8094">
            <v>39811</v>
          </cell>
          <cell r="J8094">
            <v>65578.5</v>
          </cell>
        </row>
        <row r="8095">
          <cell r="B8095">
            <v>8912271</v>
          </cell>
          <cell r="C8095">
            <v>891</v>
          </cell>
          <cell r="D8095" t="str">
            <v>Nottinghamshire</v>
          </cell>
          <cell r="E8095">
            <v>2271</v>
          </cell>
          <cell r="F8095" t="str">
            <v>Bramcote Hills Primary School</v>
          </cell>
          <cell r="G8095" t="str">
            <v>Maintained</v>
          </cell>
          <cell r="H8095" t="str">
            <v>Community school</v>
          </cell>
          <cell r="I8095">
            <v>39940</v>
          </cell>
          <cell r="J8095">
            <v>69135.299999999988</v>
          </cell>
        </row>
        <row r="8096">
          <cell r="B8096">
            <v>8912286</v>
          </cell>
          <cell r="C8096">
            <v>891</v>
          </cell>
          <cell r="D8096" t="str">
            <v>Nottinghamshire</v>
          </cell>
          <cell r="E8096">
            <v>2286</v>
          </cell>
          <cell r="F8096" t="str">
            <v>Trent Vale Infant School</v>
          </cell>
          <cell r="G8096" t="str">
            <v>Maintained</v>
          </cell>
          <cell r="H8096" t="str">
            <v>Community school</v>
          </cell>
          <cell r="I8096">
            <v>27881</v>
          </cell>
          <cell r="J8096">
            <v>45571.5</v>
          </cell>
        </row>
        <row r="8097">
          <cell r="B8097">
            <v>8912301</v>
          </cell>
          <cell r="C8097">
            <v>891</v>
          </cell>
          <cell r="D8097" t="str">
            <v>Nottinghamshire</v>
          </cell>
          <cell r="E8097">
            <v>2301</v>
          </cell>
          <cell r="F8097" t="str">
            <v>Albany Infant and Nursery School</v>
          </cell>
          <cell r="G8097" t="str">
            <v>Maintained</v>
          </cell>
          <cell r="H8097" t="str">
            <v>Community school</v>
          </cell>
          <cell r="I8097">
            <v>23990</v>
          </cell>
          <cell r="J8097">
            <v>32678.1</v>
          </cell>
        </row>
        <row r="8098">
          <cell r="B8098">
            <v>8912308</v>
          </cell>
          <cell r="C8098">
            <v>891</v>
          </cell>
          <cell r="D8098" t="str">
            <v>Nottinghamshire</v>
          </cell>
          <cell r="E8098">
            <v>2308</v>
          </cell>
          <cell r="F8098" t="str">
            <v>William Lilley Infant and Nursery School</v>
          </cell>
          <cell r="G8098" t="str">
            <v>Maintained</v>
          </cell>
          <cell r="H8098" t="str">
            <v>Community school</v>
          </cell>
          <cell r="I8098">
            <v>28918</v>
          </cell>
          <cell r="J8098">
            <v>44015.399999999994</v>
          </cell>
        </row>
        <row r="8099">
          <cell r="B8099">
            <v>8912317</v>
          </cell>
          <cell r="C8099">
            <v>891</v>
          </cell>
          <cell r="D8099" t="str">
            <v>Nottinghamshire</v>
          </cell>
          <cell r="E8099">
            <v>2317</v>
          </cell>
          <cell r="F8099" t="str">
            <v>Toton Banks Road Infant and Nursery School</v>
          </cell>
          <cell r="G8099" t="str">
            <v>Maintained</v>
          </cell>
          <cell r="H8099" t="str">
            <v>Community school</v>
          </cell>
          <cell r="I8099">
            <v>39940</v>
          </cell>
          <cell r="J8099">
            <v>64244.7</v>
          </cell>
        </row>
        <row r="8100">
          <cell r="B8100">
            <v>8912346</v>
          </cell>
          <cell r="C8100">
            <v>891</v>
          </cell>
          <cell r="D8100" t="str">
            <v>Nottinghamshire</v>
          </cell>
          <cell r="E8100">
            <v>2346</v>
          </cell>
          <cell r="F8100" t="str">
            <v>Hallcroft Infant and Nursery School</v>
          </cell>
          <cell r="G8100" t="str">
            <v>Maintained</v>
          </cell>
          <cell r="H8100" t="str">
            <v>Community school</v>
          </cell>
          <cell r="I8100">
            <v>18933</v>
          </cell>
          <cell r="J8100">
            <v>23786.1</v>
          </cell>
        </row>
        <row r="8101">
          <cell r="B8101">
            <v>8922360</v>
          </cell>
          <cell r="C8101">
            <v>892</v>
          </cell>
          <cell r="D8101" t="str">
            <v>Nottingham</v>
          </cell>
          <cell r="E8101">
            <v>2360</v>
          </cell>
          <cell r="F8101" t="str">
            <v>Glade Hill Primary &amp; Nursery School</v>
          </cell>
          <cell r="G8101" t="str">
            <v>Maintained</v>
          </cell>
          <cell r="H8101" t="str">
            <v>Community school</v>
          </cell>
          <cell r="I8101">
            <v>19841</v>
          </cell>
          <cell r="J8101">
            <v>32233.499999999996</v>
          </cell>
        </row>
        <row r="8102">
          <cell r="B8102">
            <v>8912395</v>
          </cell>
          <cell r="C8102">
            <v>891</v>
          </cell>
          <cell r="D8102" t="str">
            <v>Nottinghamshire</v>
          </cell>
          <cell r="E8102">
            <v>2395</v>
          </cell>
          <cell r="F8102" t="str">
            <v>Brinsley Primary and Nursery School</v>
          </cell>
          <cell r="G8102" t="str">
            <v>Maintained</v>
          </cell>
          <cell r="H8102" t="str">
            <v>Community school</v>
          </cell>
          <cell r="I8102">
            <v>19063</v>
          </cell>
          <cell r="J8102">
            <v>30455.1</v>
          </cell>
        </row>
        <row r="8103">
          <cell r="B8103">
            <v>8912406</v>
          </cell>
          <cell r="C8103">
            <v>891</v>
          </cell>
          <cell r="D8103" t="str">
            <v>Nottinghamshire</v>
          </cell>
          <cell r="E8103">
            <v>2406</v>
          </cell>
          <cell r="F8103" t="str">
            <v>Lawrence View Primary and Nursery School</v>
          </cell>
          <cell r="G8103" t="str">
            <v>Maintained</v>
          </cell>
          <cell r="H8103" t="str">
            <v>Community school</v>
          </cell>
          <cell r="I8103">
            <v>14265</v>
          </cell>
          <cell r="J8103">
            <v>21340.799999999999</v>
          </cell>
        </row>
        <row r="8104">
          <cell r="B8104">
            <v>8912436</v>
          </cell>
          <cell r="C8104">
            <v>891</v>
          </cell>
          <cell r="D8104" t="str">
            <v>Nottinghamshire</v>
          </cell>
          <cell r="E8104">
            <v>2436</v>
          </cell>
          <cell r="F8104" t="str">
            <v>Bagthorpe Primary School</v>
          </cell>
          <cell r="G8104" t="str">
            <v>Maintained</v>
          </cell>
          <cell r="H8104" t="str">
            <v>Community school</v>
          </cell>
          <cell r="I8104">
            <v>12579</v>
          </cell>
          <cell r="J8104">
            <v>18006.3</v>
          </cell>
        </row>
        <row r="8105">
          <cell r="B8105">
            <v>8912440</v>
          </cell>
          <cell r="C8105">
            <v>891</v>
          </cell>
          <cell r="D8105" t="str">
            <v>Nottinghamshire</v>
          </cell>
          <cell r="E8105">
            <v>2440</v>
          </cell>
          <cell r="F8105" t="str">
            <v>Holly Hill Primary and Nursery School</v>
          </cell>
          <cell r="G8105" t="str">
            <v>Maintained</v>
          </cell>
          <cell r="H8105" t="str">
            <v>Community school</v>
          </cell>
          <cell r="I8105">
            <v>9467</v>
          </cell>
          <cell r="J8105">
            <v>12893.4</v>
          </cell>
        </row>
        <row r="8106">
          <cell r="B8106">
            <v>8912444</v>
          </cell>
          <cell r="C8106">
            <v>891</v>
          </cell>
          <cell r="D8106" t="str">
            <v>Nottinghamshire</v>
          </cell>
          <cell r="E8106">
            <v>2444</v>
          </cell>
          <cell r="F8106" t="str">
            <v>Jacksdale Primary and Nursery School</v>
          </cell>
          <cell r="G8106" t="str">
            <v>Maintained</v>
          </cell>
          <cell r="H8106" t="str">
            <v>Community school</v>
          </cell>
          <cell r="I8106">
            <v>12449</v>
          </cell>
          <cell r="J8106">
            <v>19117.8</v>
          </cell>
        </row>
        <row r="8107">
          <cell r="B8107">
            <v>8912450</v>
          </cell>
          <cell r="C8107">
            <v>891</v>
          </cell>
          <cell r="D8107" t="str">
            <v>Nottinghamshire</v>
          </cell>
          <cell r="E8107">
            <v>2450</v>
          </cell>
          <cell r="F8107" t="str">
            <v>Westwood Infant and Nursery School</v>
          </cell>
          <cell r="G8107" t="str">
            <v>Maintained</v>
          </cell>
          <cell r="H8107" t="str">
            <v>Community school</v>
          </cell>
          <cell r="I8107">
            <v>6355</v>
          </cell>
          <cell r="J8107">
            <v>8002.7999999999993</v>
          </cell>
        </row>
        <row r="8108">
          <cell r="B8108">
            <v>8912464</v>
          </cell>
          <cell r="C8108">
            <v>891</v>
          </cell>
          <cell r="D8108" t="str">
            <v>Nottinghamshire</v>
          </cell>
          <cell r="E8108">
            <v>2464</v>
          </cell>
          <cell r="F8108" t="str">
            <v>Beardall Fields Primary and Nursery School</v>
          </cell>
          <cell r="G8108" t="str">
            <v>Maintained</v>
          </cell>
          <cell r="H8108" t="str">
            <v>Community school</v>
          </cell>
          <cell r="I8108">
            <v>37606</v>
          </cell>
          <cell r="J8108">
            <v>62021.7</v>
          </cell>
        </row>
        <row r="8109">
          <cell r="B8109">
            <v>8912470</v>
          </cell>
          <cell r="C8109">
            <v>891</v>
          </cell>
          <cell r="D8109" t="str">
            <v>Nottinghamshire</v>
          </cell>
          <cell r="E8109">
            <v>2470</v>
          </cell>
          <cell r="F8109" t="str">
            <v>Butler's Hill Infant and Nursery School</v>
          </cell>
          <cell r="G8109" t="str">
            <v>Maintained</v>
          </cell>
          <cell r="H8109" t="str">
            <v>Community school</v>
          </cell>
          <cell r="I8109">
            <v>29696</v>
          </cell>
          <cell r="J8109">
            <v>45126.899999999994</v>
          </cell>
        </row>
        <row r="8110">
          <cell r="B8110">
            <v>8912471</v>
          </cell>
          <cell r="C8110">
            <v>891</v>
          </cell>
          <cell r="D8110" t="str">
            <v>Nottinghamshire</v>
          </cell>
          <cell r="E8110">
            <v>2471</v>
          </cell>
          <cell r="F8110" t="str">
            <v>Edgewood Primary and Nursery School</v>
          </cell>
          <cell r="G8110" t="str">
            <v>Maintained</v>
          </cell>
          <cell r="H8110" t="str">
            <v>Community school</v>
          </cell>
          <cell r="I8110">
            <v>19581</v>
          </cell>
          <cell r="J8110">
            <v>32678.1</v>
          </cell>
        </row>
        <row r="8111">
          <cell r="B8111">
            <v>8912490</v>
          </cell>
          <cell r="C8111">
            <v>891</v>
          </cell>
          <cell r="D8111" t="str">
            <v>Nottinghamshire</v>
          </cell>
          <cell r="E8111">
            <v>2490</v>
          </cell>
          <cell r="F8111" t="str">
            <v>Leen Mills Primary School</v>
          </cell>
          <cell r="G8111" t="str">
            <v>Maintained</v>
          </cell>
          <cell r="H8111" t="str">
            <v>Community school</v>
          </cell>
          <cell r="I8111">
            <v>32679</v>
          </cell>
          <cell r="J8111">
            <v>51573.599999999999</v>
          </cell>
        </row>
        <row r="8112">
          <cell r="B8112">
            <v>8912532</v>
          </cell>
          <cell r="C8112">
            <v>891</v>
          </cell>
          <cell r="D8112" t="str">
            <v>Nottinghamshire</v>
          </cell>
          <cell r="E8112">
            <v>2532</v>
          </cell>
          <cell r="F8112" t="str">
            <v>Lovers Lane Primary and Nursery School</v>
          </cell>
          <cell r="G8112" t="str">
            <v>Maintained</v>
          </cell>
          <cell r="H8112" t="str">
            <v>Community school</v>
          </cell>
          <cell r="I8112">
            <v>11153</v>
          </cell>
          <cell r="J8112">
            <v>13560.3</v>
          </cell>
        </row>
        <row r="8113">
          <cell r="B8113">
            <v>8912560</v>
          </cell>
          <cell r="C8113">
            <v>891</v>
          </cell>
          <cell r="D8113" t="str">
            <v>Nottinghamshire</v>
          </cell>
          <cell r="E8113">
            <v>2560</v>
          </cell>
          <cell r="F8113" t="str">
            <v>Lady Bay Primary School</v>
          </cell>
          <cell r="G8113" t="str">
            <v>Maintained</v>
          </cell>
          <cell r="H8113" t="str">
            <v>Community school</v>
          </cell>
          <cell r="I8113">
            <v>39422</v>
          </cell>
          <cell r="J8113">
            <v>63577.799999999996</v>
          </cell>
        </row>
        <row r="8114">
          <cell r="B8114">
            <v>8912565</v>
          </cell>
          <cell r="C8114">
            <v>891</v>
          </cell>
          <cell r="D8114" t="str">
            <v>Nottinghamshire</v>
          </cell>
          <cell r="E8114">
            <v>2565</v>
          </cell>
          <cell r="F8114" t="str">
            <v>Jesse Gray Primary School</v>
          </cell>
          <cell r="G8114" t="str">
            <v>Maintained</v>
          </cell>
          <cell r="H8114" t="str">
            <v>Community school</v>
          </cell>
          <cell r="I8114">
            <v>42923</v>
          </cell>
          <cell r="J8114">
            <v>73803.599999999991</v>
          </cell>
        </row>
        <row r="8115">
          <cell r="B8115">
            <v>8912568</v>
          </cell>
          <cell r="C8115">
            <v>891</v>
          </cell>
          <cell r="D8115" t="str">
            <v>Nottinghamshire</v>
          </cell>
          <cell r="E8115">
            <v>2568</v>
          </cell>
          <cell r="F8115" t="str">
            <v>West Bridgford Infant School</v>
          </cell>
          <cell r="G8115" t="str">
            <v>Maintained</v>
          </cell>
          <cell r="H8115" t="str">
            <v>Community school</v>
          </cell>
          <cell r="I8115">
            <v>63412</v>
          </cell>
          <cell r="J8115">
            <v>105147.9</v>
          </cell>
        </row>
        <row r="8116">
          <cell r="B8116">
            <v>8912611</v>
          </cell>
          <cell r="C8116">
            <v>891</v>
          </cell>
          <cell r="D8116" t="str">
            <v>Nottinghamshire</v>
          </cell>
          <cell r="E8116">
            <v>2611</v>
          </cell>
          <cell r="F8116" t="str">
            <v>Redlands Primary and Nursery School</v>
          </cell>
          <cell r="G8116" t="str">
            <v>Maintained</v>
          </cell>
          <cell r="H8116" t="str">
            <v>Community school</v>
          </cell>
          <cell r="I8116">
            <v>24379</v>
          </cell>
          <cell r="J8116">
            <v>36901.799999999996</v>
          </cell>
        </row>
        <row r="8117">
          <cell r="B8117">
            <v>8912616</v>
          </cell>
          <cell r="C8117">
            <v>891</v>
          </cell>
          <cell r="D8117" t="str">
            <v>Nottinghamshire</v>
          </cell>
          <cell r="E8117">
            <v>2616</v>
          </cell>
          <cell r="F8117" t="str">
            <v>Sir Edmund Hillary Primary and Nursery School</v>
          </cell>
          <cell r="G8117" t="str">
            <v>Maintained</v>
          </cell>
          <cell r="H8117" t="str">
            <v>Community school</v>
          </cell>
          <cell r="I8117">
            <v>27362</v>
          </cell>
          <cell r="J8117">
            <v>46905.299999999996</v>
          </cell>
        </row>
        <row r="8118">
          <cell r="B8118">
            <v>8912673</v>
          </cell>
          <cell r="C8118">
            <v>891</v>
          </cell>
          <cell r="D8118" t="str">
            <v>Nottinghamshire</v>
          </cell>
          <cell r="E8118">
            <v>2673</v>
          </cell>
          <cell r="F8118" t="str">
            <v>Manners Sutton Primary School</v>
          </cell>
          <cell r="G8118" t="str">
            <v>Maintained</v>
          </cell>
          <cell r="H8118" t="str">
            <v>Community school</v>
          </cell>
          <cell r="I8118">
            <v>1946</v>
          </cell>
          <cell r="J8118">
            <v>0</v>
          </cell>
        </row>
        <row r="8119">
          <cell r="B8119">
            <v>8912674</v>
          </cell>
          <cell r="C8119">
            <v>891</v>
          </cell>
          <cell r="D8119" t="str">
            <v>Nottinghamshire</v>
          </cell>
          <cell r="E8119">
            <v>2674</v>
          </cell>
          <cell r="F8119" t="str">
            <v>Chuter Ede Primary School</v>
          </cell>
          <cell r="G8119" t="str">
            <v>Maintained</v>
          </cell>
          <cell r="H8119" t="str">
            <v>Community school</v>
          </cell>
          <cell r="I8119">
            <v>57057</v>
          </cell>
          <cell r="J8119">
            <v>87808.5</v>
          </cell>
        </row>
        <row r="8120">
          <cell r="B8120">
            <v>8912679</v>
          </cell>
          <cell r="C8120">
            <v>891</v>
          </cell>
          <cell r="D8120" t="str">
            <v>Nottinghamshire</v>
          </cell>
          <cell r="E8120">
            <v>2679</v>
          </cell>
          <cell r="F8120" t="str">
            <v>Beckingham Primary School</v>
          </cell>
          <cell r="G8120" t="str">
            <v>Maintained</v>
          </cell>
          <cell r="H8120" t="str">
            <v>Community school</v>
          </cell>
          <cell r="I8120">
            <v>6095</v>
          </cell>
          <cell r="J8120">
            <v>9781.1999999999989</v>
          </cell>
        </row>
        <row r="8121">
          <cell r="B8121">
            <v>8912685</v>
          </cell>
          <cell r="C8121">
            <v>891</v>
          </cell>
          <cell r="D8121" t="str">
            <v>Nottinghamshire</v>
          </cell>
          <cell r="E8121">
            <v>2685</v>
          </cell>
          <cell r="F8121" t="str">
            <v>Hawthorne Primary and Nursery School</v>
          </cell>
          <cell r="G8121" t="str">
            <v>Maintained</v>
          </cell>
          <cell r="H8121" t="str">
            <v>Community school</v>
          </cell>
          <cell r="I8121">
            <v>16988</v>
          </cell>
          <cell r="J8121">
            <v>25342.199999999997</v>
          </cell>
        </row>
        <row r="8122">
          <cell r="B8122">
            <v>8912693</v>
          </cell>
          <cell r="C8122">
            <v>891</v>
          </cell>
          <cell r="D8122" t="str">
            <v>Nottinghamshire</v>
          </cell>
          <cell r="E8122">
            <v>2693</v>
          </cell>
          <cell r="F8122" t="str">
            <v>Carnarvon Primary School</v>
          </cell>
          <cell r="G8122" t="str">
            <v>Maintained</v>
          </cell>
          <cell r="H8122" t="str">
            <v>Community school</v>
          </cell>
          <cell r="I8122">
            <v>49925</v>
          </cell>
          <cell r="J8122">
            <v>78027.299999999988</v>
          </cell>
        </row>
        <row r="8123">
          <cell r="B8123">
            <v>8912700</v>
          </cell>
          <cell r="C8123">
            <v>891</v>
          </cell>
          <cell r="D8123" t="str">
            <v>Nottinghamshire</v>
          </cell>
          <cell r="E8123">
            <v>2700</v>
          </cell>
          <cell r="F8123" t="str">
            <v>Manor Park Infant and Nursery School</v>
          </cell>
          <cell r="G8123" t="str">
            <v>Maintained</v>
          </cell>
          <cell r="H8123" t="str">
            <v>Community school</v>
          </cell>
          <cell r="I8123">
            <v>24898</v>
          </cell>
          <cell r="J8123">
            <v>44904.6</v>
          </cell>
        </row>
        <row r="8124">
          <cell r="B8124">
            <v>8912704</v>
          </cell>
          <cell r="C8124">
            <v>891</v>
          </cell>
          <cell r="D8124" t="str">
            <v>Nottinghamshire</v>
          </cell>
          <cell r="E8124">
            <v>2704</v>
          </cell>
          <cell r="F8124" t="str">
            <v>Ramsden Primary School</v>
          </cell>
          <cell r="G8124" t="str">
            <v>Maintained</v>
          </cell>
          <cell r="H8124" t="str">
            <v>Community school</v>
          </cell>
          <cell r="I8124">
            <v>15432</v>
          </cell>
          <cell r="J8124">
            <v>25786.799999999999</v>
          </cell>
        </row>
        <row r="8125">
          <cell r="B8125">
            <v>8912705</v>
          </cell>
          <cell r="C8125">
            <v>891</v>
          </cell>
          <cell r="D8125" t="str">
            <v>Nottinghamshire</v>
          </cell>
          <cell r="E8125">
            <v>2705</v>
          </cell>
          <cell r="F8125" t="str">
            <v>Clarborough Primary School</v>
          </cell>
          <cell r="G8125" t="str">
            <v>Maintained</v>
          </cell>
          <cell r="H8125" t="str">
            <v>Community school</v>
          </cell>
          <cell r="I8125">
            <v>11542</v>
          </cell>
          <cell r="J8125">
            <v>28009.8</v>
          </cell>
        </row>
        <row r="8126">
          <cell r="B8126">
            <v>8912718</v>
          </cell>
          <cell r="C8126">
            <v>891</v>
          </cell>
          <cell r="D8126" t="str">
            <v>Nottinghamshire</v>
          </cell>
          <cell r="E8126">
            <v>2718</v>
          </cell>
          <cell r="F8126" t="str">
            <v>John Blow Primary School</v>
          </cell>
          <cell r="G8126" t="str">
            <v>Maintained</v>
          </cell>
          <cell r="H8126" t="str">
            <v>Community school</v>
          </cell>
          <cell r="I8126">
            <v>16729</v>
          </cell>
          <cell r="J8126">
            <v>30677.399999999998</v>
          </cell>
        </row>
        <row r="8127">
          <cell r="B8127">
            <v>8912731</v>
          </cell>
          <cell r="C8127">
            <v>891</v>
          </cell>
          <cell r="D8127" t="str">
            <v>Nottinghamshire</v>
          </cell>
          <cell r="E8127">
            <v>2731</v>
          </cell>
          <cell r="F8127" t="str">
            <v>Lantern Lane Primary and Nursery School</v>
          </cell>
          <cell r="G8127" t="str">
            <v>Maintained</v>
          </cell>
          <cell r="H8127" t="str">
            <v>Community school</v>
          </cell>
          <cell r="I8127">
            <v>34883</v>
          </cell>
          <cell r="J8127">
            <v>60465.599999999999</v>
          </cell>
        </row>
        <row r="8128">
          <cell r="B8128">
            <v>8912734</v>
          </cell>
          <cell r="C8128">
            <v>891</v>
          </cell>
          <cell r="D8128" t="str">
            <v>Nottinghamshire</v>
          </cell>
          <cell r="E8128">
            <v>2734</v>
          </cell>
          <cell r="F8128" t="str">
            <v>East Markham Primary School</v>
          </cell>
          <cell r="G8128" t="str">
            <v>Maintained</v>
          </cell>
          <cell r="H8128" t="str">
            <v>Community school</v>
          </cell>
          <cell r="I8128">
            <v>11412</v>
          </cell>
          <cell r="J8128">
            <v>22674.6</v>
          </cell>
        </row>
        <row r="8129">
          <cell r="B8129">
            <v>8912737</v>
          </cell>
          <cell r="C8129">
            <v>891</v>
          </cell>
          <cell r="D8129" t="str">
            <v>Nottinghamshire</v>
          </cell>
          <cell r="E8129">
            <v>2737</v>
          </cell>
          <cell r="F8129" t="str">
            <v>King Edwin Primary and Nursery School</v>
          </cell>
          <cell r="G8129" t="str">
            <v>Maintained</v>
          </cell>
          <cell r="H8129" t="str">
            <v>Community school</v>
          </cell>
          <cell r="I8129">
            <v>34624</v>
          </cell>
          <cell r="J8129">
            <v>60243.299999999996</v>
          </cell>
        </row>
        <row r="8130">
          <cell r="B8130">
            <v>8912741</v>
          </cell>
          <cell r="C8130">
            <v>891</v>
          </cell>
          <cell r="D8130" t="str">
            <v>Nottinghamshire</v>
          </cell>
          <cell r="E8130">
            <v>2741</v>
          </cell>
          <cell r="F8130" t="str">
            <v>Elkesley Primary and Nursery School</v>
          </cell>
          <cell r="G8130" t="str">
            <v>Maintained</v>
          </cell>
          <cell r="H8130" t="str">
            <v>Community school</v>
          </cell>
          <cell r="I8130">
            <v>7133</v>
          </cell>
          <cell r="J8130">
            <v>9781.1999999999989</v>
          </cell>
        </row>
        <row r="8131">
          <cell r="B8131">
            <v>8912742</v>
          </cell>
          <cell r="C8131">
            <v>891</v>
          </cell>
          <cell r="D8131" t="str">
            <v>Nottinghamshire</v>
          </cell>
          <cell r="E8131">
            <v>2742</v>
          </cell>
          <cell r="F8131" t="str">
            <v>Everton Primary School</v>
          </cell>
          <cell r="G8131" t="str">
            <v>Maintained</v>
          </cell>
          <cell r="H8131" t="str">
            <v>Community school</v>
          </cell>
          <cell r="I8131">
            <v>7392</v>
          </cell>
          <cell r="J8131">
            <v>14449.499999999998</v>
          </cell>
        </row>
        <row r="8132">
          <cell r="B8132">
            <v>8912748</v>
          </cell>
          <cell r="C8132">
            <v>891</v>
          </cell>
          <cell r="D8132" t="str">
            <v>Nottinghamshire</v>
          </cell>
          <cell r="E8132">
            <v>2748</v>
          </cell>
          <cell r="F8132" t="str">
            <v>Gotham Primary School</v>
          </cell>
          <cell r="G8132" t="str">
            <v>Maintained</v>
          </cell>
          <cell r="H8132" t="str">
            <v>Community school</v>
          </cell>
          <cell r="I8132">
            <v>14654</v>
          </cell>
          <cell r="J8132">
            <v>19340.099999999999</v>
          </cell>
        </row>
        <row r="8133">
          <cell r="B8133">
            <v>8912751</v>
          </cell>
          <cell r="C8133">
            <v>891</v>
          </cell>
          <cell r="D8133" t="str">
            <v>Nottinghamshire</v>
          </cell>
          <cell r="E8133">
            <v>2751</v>
          </cell>
          <cell r="F8133" t="str">
            <v>Queen Eleanor Primary School</v>
          </cell>
          <cell r="G8133" t="str">
            <v>Maintained</v>
          </cell>
          <cell r="H8133" t="str">
            <v>Community school</v>
          </cell>
          <cell r="I8133">
            <v>3502</v>
          </cell>
          <cell r="J8133">
            <v>4446</v>
          </cell>
        </row>
        <row r="8134">
          <cell r="B8134">
            <v>8912768</v>
          </cell>
          <cell r="C8134">
            <v>891</v>
          </cell>
          <cell r="D8134" t="str">
            <v>Nottinghamshire</v>
          </cell>
          <cell r="E8134">
            <v>2768</v>
          </cell>
          <cell r="F8134" t="str">
            <v>Willow Brook Primary School</v>
          </cell>
          <cell r="G8134" t="str">
            <v>Maintained</v>
          </cell>
          <cell r="H8134" t="str">
            <v>Community school</v>
          </cell>
          <cell r="I8134">
            <v>16729</v>
          </cell>
          <cell r="J8134">
            <v>29121.3</v>
          </cell>
        </row>
        <row r="8135">
          <cell r="B8135">
            <v>8912769</v>
          </cell>
          <cell r="C8135">
            <v>891</v>
          </cell>
          <cell r="D8135" t="str">
            <v>Nottinghamshire</v>
          </cell>
          <cell r="E8135">
            <v>2769</v>
          </cell>
          <cell r="F8135" t="str">
            <v>Kinoulton Primary School</v>
          </cell>
          <cell r="G8135" t="str">
            <v>Maintained</v>
          </cell>
          <cell r="H8135" t="str">
            <v>Community school</v>
          </cell>
          <cell r="I8135">
            <v>14783</v>
          </cell>
          <cell r="J8135">
            <v>25786.799999999999</v>
          </cell>
        </row>
        <row r="8136">
          <cell r="B8136">
            <v>8912772</v>
          </cell>
          <cell r="C8136">
            <v>891</v>
          </cell>
          <cell r="D8136" t="str">
            <v>Nottinghamshire</v>
          </cell>
          <cell r="E8136">
            <v>2772</v>
          </cell>
          <cell r="F8136" t="str">
            <v>Kirklington Primary School</v>
          </cell>
          <cell r="G8136" t="str">
            <v>Maintained</v>
          </cell>
          <cell r="H8136" t="str">
            <v>Community school</v>
          </cell>
          <cell r="I8136">
            <v>6355</v>
          </cell>
          <cell r="J8136">
            <v>12893.4</v>
          </cell>
        </row>
        <row r="8137">
          <cell r="B8137">
            <v>8912775</v>
          </cell>
          <cell r="C8137">
            <v>891</v>
          </cell>
          <cell r="D8137" t="str">
            <v>Nottinghamshire</v>
          </cell>
          <cell r="E8137">
            <v>2775</v>
          </cell>
          <cell r="F8137" t="str">
            <v>Lambley Primary School</v>
          </cell>
          <cell r="G8137" t="str">
            <v>Maintained</v>
          </cell>
          <cell r="H8137" t="str">
            <v>Community school</v>
          </cell>
          <cell r="I8137">
            <v>16210</v>
          </cell>
          <cell r="J8137">
            <v>31121.999999999996</v>
          </cell>
        </row>
        <row r="8138">
          <cell r="B8138">
            <v>8912779</v>
          </cell>
          <cell r="C8138">
            <v>891</v>
          </cell>
          <cell r="D8138" t="str">
            <v>Nottinghamshire</v>
          </cell>
          <cell r="E8138">
            <v>2779</v>
          </cell>
          <cell r="F8138" t="str">
            <v>Mattersey Primary School</v>
          </cell>
          <cell r="G8138" t="str">
            <v>Maintained</v>
          </cell>
          <cell r="H8138" t="str">
            <v>Community school</v>
          </cell>
          <cell r="I8138">
            <v>908</v>
          </cell>
          <cell r="J8138">
            <v>1778.3999999999999</v>
          </cell>
        </row>
        <row r="8139">
          <cell r="B8139">
            <v>8912781</v>
          </cell>
          <cell r="C8139">
            <v>891</v>
          </cell>
          <cell r="D8139" t="str">
            <v>Nottinghamshire</v>
          </cell>
          <cell r="E8139">
            <v>2781</v>
          </cell>
          <cell r="F8139" t="str">
            <v>Misson Primary School</v>
          </cell>
          <cell r="G8139" t="str">
            <v>Maintained</v>
          </cell>
          <cell r="H8139" t="str">
            <v>Community school</v>
          </cell>
          <cell r="I8139">
            <v>7262</v>
          </cell>
          <cell r="J8139">
            <v>14449.499999999998</v>
          </cell>
        </row>
        <row r="8140">
          <cell r="B8140">
            <v>8912784</v>
          </cell>
          <cell r="C8140">
            <v>891</v>
          </cell>
          <cell r="D8140" t="str">
            <v>Nottinghamshire</v>
          </cell>
          <cell r="E8140">
            <v>2784</v>
          </cell>
          <cell r="F8140" t="str">
            <v>Misterton Primary and Nursery School</v>
          </cell>
          <cell r="G8140" t="str">
            <v>Maintained</v>
          </cell>
          <cell r="H8140" t="str">
            <v>Community school</v>
          </cell>
          <cell r="I8140">
            <v>19841</v>
          </cell>
          <cell r="J8140">
            <v>29343.599999999999</v>
          </cell>
        </row>
        <row r="8141">
          <cell r="B8141">
            <v>8912787</v>
          </cell>
          <cell r="C8141">
            <v>891</v>
          </cell>
          <cell r="D8141" t="str">
            <v>Nottinghamshire</v>
          </cell>
          <cell r="E8141">
            <v>2787</v>
          </cell>
          <cell r="F8141" t="str">
            <v>Newstead Primary and Nursery School</v>
          </cell>
          <cell r="G8141" t="str">
            <v>Maintained</v>
          </cell>
          <cell r="H8141" t="str">
            <v>Community school</v>
          </cell>
          <cell r="I8141">
            <v>8559</v>
          </cell>
          <cell r="J8141">
            <v>12671.099999999999</v>
          </cell>
        </row>
        <row r="8142">
          <cell r="B8142">
            <v>8912788</v>
          </cell>
          <cell r="C8142">
            <v>891</v>
          </cell>
          <cell r="D8142" t="str">
            <v>Nottinghamshire</v>
          </cell>
          <cell r="E8142">
            <v>2788</v>
          </cell>
          <cell r="F8142" t="str">
            <v>Abbey Gates Primary School</v>
          </cell>
          <cell r="G8142" t="str">
            <v>Maintained</v>
          </cell>
          <cell r="H8142" t="str">
            <v>Community school</v>
          </cell>
          <cell r="I8142">
            <v>21527</v>
          </cell>
          <cell r="J8142">
            <v>37568.699999999997</v>
          </cell>
        </row>
        <row r="8143">
          <cell r="B8143">
            <v>8912790</v>
          </cell>
          <cell r="C8143">
            <v>891</v>
          </cell>
          <cell r="D8143" t="str">
            <v>Nottinghamshire</v>
          </cell>
          <cell r="E8143">
            <v>2790</v>
          </cell>
          <cell r="F8143" t="str">
            <v>Normanton-on-Soar Primary School</v>
          </cell>
          <cell r="G8143" t="str">
            <v>Maintained</v>
          </cell>
          <cell r="H8143" t="str">
            <v>Community school</v>
          </cell>
          <cell r="I8143">
            <v>7781</v>
          </cell>
          <cell r="J8143">
            <v>12893.4</v>
          </cell>
        </row>
        <row r="8144">
          <cell r="B8144">
            <v>8912793</v>
          </cell>
          <cell r="C8144">
            <v>891</v>
          </cell>
          <cell r="D8144" t="str">
            <v>Nottinghamshire</v>
          </cell>
          <cell r="E8144">
            <v>2793</v>
          </cell>
          <cell r="F8144" t="str">
            <v>North Clifton Primary School</v>
          </cell>
          <cell r="G8144" t="str">
            <v>Maintained</v>
          </cell>
          <cell r="H8144" t="str">
            <v>Community school</v>
          </cell>
          <cell r="I8144">
            <v>2594</v>
          </cell>
          <cell r="J8144">
            <v>4446</v>
          </cell>
        </row>
        <row r="8145">
          <cell r="B8145">
            <v>8912796</v>
          </cell>
          <cell r="C8145">
            <v>891</v>
          </cell>
          <cell r="D8145" t="str">
            <v>Nottinghamshire</v>
          </cell>
          <cell r="E8145">
            <v>2796</v>
          </cell>
          <cell r="F8145" t="str">
            <v>Muskham Primary School</v>
          </cell>
          <cell r="G8145" t="str">
            <v>Maintained</v>
          </cell>
          <cell r="H8145" t="str">
            <v>Community school</v>
          </cell>
          <cell r="I8145">
            <v>12579</v>
          </cell>
          <cell r="J8145">
            <v>21118.5</v>
          </cell>
        </row>
        <row r="8146">
          <cell r="B8146">
            <v>8912802</v>
          </cell>
          <cell r="C8146">
            <v>891</v>
          </cell>
          <cell r="D8146" t="str">
            <v>Nottinghamshire</v>
          </cell>
          <cell r="E8146">
            <v>2802</v>
          </cell>
          <cell r="F8146" t="str">
            <v>Maun Infant and Nursery School</v>
          </cell>
          <cell r="G8146" t="str">
            <v>Maintained</v>
          </cell>
          <cell r="H8146" t="str">
            <v>Community school</v>
          </cell>
          <cell r="I8146">
            <v>32808</v>
          </cell>
          <cell r="J8146">
            <v>51795.899999999994</v>
          </cell>
        </row>
        <row r="8147">
          <cell r="B8147">
            <v>8912806</v>
          </cell>
          <cell r="C8147">
            <v>891</v>
          </cell>
          <cell r="D8147" t="str">
            <v>Nottinghamshire</v>
          </cell>
          <cell r="E8147">
            <v>2806</v>
          </cell>
          <cell r="F8147" t="str">
            <v>Orston Primary School</v>
          </cell>
          <cell r="G8147" t="str">
            <v>Maintained</v>
          </cell>
          <cell r="H8147" t="str">
            <v>Community school</v>
          </cell>
          <cell r="I8147">
            <v>14783</v>
          </cell>
          <cell r="J8147">
            <v>21563.1</v>
          </cell>
        </row>
        <row r="8148">
          <cell r="B8148">
            <v>8912810</v>
          </cell>
          <cell r="C8148">
            <v>891</v>
          </cell>
          <cell r="D8148" t="str">
            <v>Nottinghamshire</v>
          </cell>
          <cell r="E8148">
            <v>2810</v>
          </cell>
          <cell r="F8148" t="str">
            <v>Radcliffe-on-Trent Infant and Nursery School</v>
          </cell>
          <cell r="G8148" t="str">
            <v>Maintained</v>
          </cell>
          <cell r="H8148" t="str">
            <v>Community school</v>
          </cell>
          <cell r="I8148">
            <v>49277</v>
          </cell>
          <cell r="J8148">
            <v>81139.5</v>
          </cell>
        </row>
        <row r="8149">
          <cell r="B8149">
            <v>8912813</v>
          </cell>
          <cell r="C8149">
            <v>891</v>
          </cell>
          <cell r="D8149" t="str">
            <v>Nottinghamshire</v>
          </cell>
          <cell r="E8149">
            <v>2813</v>
          </cell>
          <cell r="F8149" t="str">
            <v>Rampton Primary School</v>
          </cell>
          <cell r="G8149" t="str">
            <v>Maintained</v>
          </cell>
          <cell r="H8149" t="str">
            <v>Community school</v>
          </cell>
          <cell r="I8149">
            <v>7392</v>
          </cell>
          <cell r="J8149">
            <v>10892.699999999999</v>
          </cell>
        </row>
        <row r="8150">
          <cell r="B8150">
            <v>8912821</v>
          </cell>
          <cell r="C8150">
            <v>891</v>
          </cell>
          <cell r="D8150" t="str">
            <v>Nottinghamshire</v>
          </cell>
          <cell r="E8150">
            <v>2821</v>
          </cell>
          <cell r="F8150" t="str">
            <v>Lake View Primary and Nursery School</v>
          </cell>
          <cell r="G8150" t="str">
            <v>Maintained</v>
          </cell>
          <cell r="H8150" t="str">
            <v>Community school</v>
          </cell>
          <cell r="I8150">
            <v>14654</v>
          </cell>
          <cell r="J8150">
            <v>22452.3</v>
          </cell>
        </row>
        <row r="8151">
          <cell r="B8151">
            <v>8912822</v>
          </cell>
          <cell r="C8151">
            <v>891</v>
          </cell>
          <cell r="D8151" t="str">
            <v>Nottinghamshire</v>
          </cell>
          <cell r="E8151">
            <v>2822</v>
          </cell>
          <cell r="F8151" t="str">
            <v>James Peacock Infant and Nursery School</v>
          </cell>
          <cell r="G8151" t="str">
            <v>Maintained</v>
          </cell>
          <cell r="H8151" t="str">
            <v>Community school</v>
          </cell>
          <cell r="I8151">
            <v>54983</v>
          </cell>
          <cell r="J8151">
            <v>91809.9</v>
          </cell>
        </row>
        <row r="8152">
          <cell r="B8152">
            <v>8912826</v>
          </cell>
          <cell r="C8152">
            <v>891</v>
          </cell>
          <cell r="D8152" t="str">
            <v>Nottinghamshire</v>
          </cell>
          <cell r="E8152">
            <v>2826</v>
          </cell>
          <cell r="F8152" t="str">
            <v>Sutton Bonington Primary School</v>
          </cell>
          <cell r="G8152" t="str">
            <v>Maintained</v>
          </cell>
          <cell r="H8152" t="str">
            <v>Community school</v>
          </cell>
          <cell r="I8152">
            <v>13487</v>
          </cell>
          <cell r="J8152">
            <v>22896.899999999998</v>
          </cell>
        </row>
        <row r="8153">
          <cell r="B8153">
            <v>8912829</v>
          </cell>
          <cell r="C8153">
            <v>891</v>
          </cell>
          <cell r="D8153" t="str">
            <v>Nottinghamshire</v>
          </cell>
          <cell r="E8153">
            <v>2829</v>
          </cell>
          <cell r="F8153" t="str">
            <v>Sutton-On-Trent Primary and Nursery School</v>
          </cell>
          <cell r="G8153" t="str">
            <v>Maintained</v>
          </cell>
          <cell r="H8153" t="str">
            <v>Community school</v>
          </cell>
          <cell r="I8153">
            <v>8170</v>
          </cell>
          <cell r="J8153">
            <v>15783.3</v>
          </cell>
        </row>
        <row r="8154">
          <cell r="B8154">
            <v>8912844</v>
          </cell>
          <cell r="C8154">
            <v>891</v>
          </cell>
          <cell r="D8154" t="str">
            <v>Nottinghamshire</v>
          </cell>
          <cell r="E8154">
            <v>2844</v>
          </cell>
          <cell r="F8154" t="str">
            <v>Walkeringham Primary School</v>
          </cell>
          <cell r="G8154" t="str">
            <v>Maintained</v>
          </cell>
          <cell r="H8154" t="str">
            <v>Community school</v>
          </cell>
          <cell r="I8154">
            <v>4928</v>
          </cell>
          <cell r="J8154">
            <v>4001.3999999999996</v>
          </cell>
        </row>
        <row r="8155">
          <cell r="B8155">
            <v>8912850</v>
          </cell>
          <cell r="C8155">
            <v>891</v>
          </cell>
          <cell r="D8155" t="str">
            <v>Nottinghamshire</v>
          </cell>
          <cell r="E8155">
            <v>2850</v>
          </cell>
          <cell r="F8155" t="str">
            <v>Willoughby Primary School</v>
          </cell>
          <cell r="G8155" t="str">
            <v>Maintained</v>
          </cell>
          <cell r="H8155" t="str">
            <v>Community school</v>
          </cell>
          <cell r="I8155">
            <v>4928</v>
          </cell>
          <cell r="J8155">
            <v>8892</v>
          </cell>
        </row>
        <row r="8156">
          <cell r="B8156">
            <v>8922894</v>
          </cell>
          <cell r="C8156">
            <v>892</v>
          </cell>
          <cell r="D8156" t="str">
            <v>Nottingham</v>
          </cell>
          <cell r="E8156">
            <v>2894</v>
          </cell>
          <cell r="F8156" t="str">
            <v>Claremont Primary and Nursery School</v>
          </cell>
          <cell r="G8156" t="str">
            <v>Maintained</v>
          </cell>
          <cell r="H8156" t="str">
            <v>Community school</v>
          </cell>
          <cell r="I8156">
            <v>27751</v>
          </cell>
          <cell r="J8156">
            <v>42459.299999999996</v>
          </cell>
        </row>
        <row r="8157">
          <cell r="B8157">
            <v>8922897</v>
          </cell>
          <cell r="C8157">
            <v>892</v>
          </cell>
          <cell r="D8157" t="str">
            <v>Nottingham</v>
          </cell>
          <cell r="E8157">
            <v>2897</v>
          </cell>
          <cell r="F8157" t="str">
            <v>Snape Wood Primary and Nursery School</v>
          </cell>
          <cell r="G8157" t="str">
            <v>Maintained</v>
          </cell>
          <cell r="H8157" t="str">
            <v>Community school</v>
          </cell>
          <cell r="I8157">
            <v>9337</v>
          </cell>
          <cell r="J8157">
            <v>12004.199999999999</v>
          </cell>
        </row>
        <row r="8158">
          <cell r="B8158">
            <v>8912901</v>
          </cell>
          <cell r="C8158">
            <v>891</v>
          </cell>
          <cell r="D8158" t="str">
            <v>Nottinghamshire</v>
          </cell>
          <cell r="E8158">
            <v>2901</v>
          </cell>
          <cell r="F8158" t="str">
            <v>Round Hill Primary School</v>
          </cell>
          <cell r="G8158" t="str">
            <v>Maintained</v>
          </cell>
          <cell r="H8158" t="str">
            <v>Community school</v>
          </cell>
          <cell r="I8158">
            <v>54075</v>
          </cell>
          <cell r="J8158">
            <v>89142.299999999988</v>
          </cell>
        </row>
        <row r="8159">
          <cell r="B8159">
            <v>8912911</v>
          </cell>
          <cell r="C8159">
            <v>891</v>
          </cell>
          <cell r="D8159" t="str">
            <v>Nottinghamshire</v>
          </cell>
          <cell r="E8159">
            <v>2911</v>
          </cell>
          <cell r="F8159" t="str">
            <v>Stanhope Primary and Nursery School</v>
          </cell>
          <cell r="G8159" t="str">
            <v>Maintained</v>
          </cell>
          <cell r="H8159" t="str">
            <v>Community school</v>
          </cell>
          <cell r="I8159">
            <v>31771</v>
          </cell>
          <cell r="J8159">
            <v>54018.899999999994</v>
          </cell>
        </row>
        <row r="8160">
          <cell r="B8160">
            <v>8912912</v>
          </cell>
          <cell r="C8160">
            <v>891</v>
          </cell>
          <cell r="D8160" t="str">
            <v>Nottinghamshire</v>
          </cell>
          <cell r="E8160">
            <v>2912</v>
          </cell>
          <cell r="F8160" t="str">
            <v>Kingsway Primary School</v>
          </cell>
          <cell r="G8160" t="str">
            <v>Maintained</v>
          </cell>
          <cell r="H8160" t="str">
            <v>Community school</v>
          </cell>
          <cell r="I8160">
            <v>22694</v>
          </cell>
          <cell r="J8160">
            <v>36457.199999999997</v>
          </cell>
        </row>
        <row r="8161">
          <cell r="B8161">
            <v>8912913</v>
          </cell>
          <cell r="C8161">
            <v>891</v>
          </cell>
          <cell r="D8161" t="str">
            <v>Nottinghamshire</v>
          </cell>
          <cell r="E8161">
            <v>2913</v>
          </cell>
          <cell r="F8161" t="str">
            <v>Morven Park Primary and Nursery School</v>
          </cell>
          <cell r="G8161" t="str">
            <v>Maintained</v>
          </cell>
          <cell r="H8161" t="str">
            <v>Community school</v>
          </cell>
          <cell r="I8161">
            <v>28010</v>
          </cell>
          <cell r="J8161">
            <v>45571.5</v>
          </cell>
        </row>
        <row r="8162">
          <cell r="B8162">
            <v>8912916</v>
          </cell>
          <cell r="C8162">
            <v>891</v>
          </cell>
          <cell r="D8162" t="str">
            <v>Nottinghamshire</v>
          </cell>
          <cell r="E8162">
            <v>2916</v>
          </cell>
          <cell r="F8162" t="str">
            <v>Arnold Mill Primary and Nursery School</v>
          </cell>
          <cell r="G8162" t="str">
            <v>Maintained</v>
          </cell>
          <cell r="H8162" t="str">
            <v>Community school</v>
          </cell>
          <cell r="I8162">
            <v>25287</v>
          </cell>
          <cell r="J8162">
            <v>44237.7</v>
          </cell>
        </row>
        <row r="8163">
          <cell r="B8163">
            <v>8912918</v>
          </cell>
          <cell r="C8163">
            <v>891</v>
          </cell>
          <cell r="D8163" t="str">
            <v>Nottinghamshire</v>
          </cell>
          <cell r="E8163">
            <v>2918</v>
          </cell>
          <cell r="F8163" t="str">
            <v>Orchard Primary School and Nursery</v>
          </cell>
          <cell r="G8163" t="str">
            <v>Maintained</v>
          </cell>
          <cell r="H8163" t="str">
            <v>Community school</v>
          </cell>
          <cell r="I8163">
            <v>28659</v>
          </cell>
          <cell r="J8163">
            <v>47127.6</v>
          </cell>
        </row>
        <row r="8164">
          <cell r="B8164">
            <v>8912923</v>
          </cell>
          <cell r="C8164">
            <v>891</v>
          </cell>
          <cell r="D8164" t="str">
            <v>Nottinghamshire</v>
          </cell>
          <cell r="E8164">
            <v>2923</v>
          </cell>
          <cell r="F8164" t="str">
            <v>Holly Primary School</v>
          </cell>
          <cell r="G8164" t="str">
            <v>Maintained</v>
          </cell>
          <cell r="H8164" t="str">
            <v>Community school</v>
          </cell>
          <cell r="I8164">
            <v>26195</v>
          </cell>
          <cell r="J8164">
            <v>38235.599999999999</v>
          </cell>
        </row>
        <row r="8165">
          <cell r="B8165">
            <v>8912925</v>
          </cell>
          <cell r="C8165">
            <v>891</v>
          </cell>
          <cell r="D8165" t="str">
            <v>Nottinghamshire</v>
          </cell>
          <cell r="E8165">
            <v>2925</v>
          </cell>
          <cell r="F8165" t="str">
            <v>Prospect Hill Infant and Nursery School</v>
          </cell>
          <cell r="G8165" t="str">
            <v>Maintained</v>
          </cell>
          <cell r="H8165" t="str">
            <v>Community school</v>
          </cell>
          <cell r="I8165">
            <v>34364</v>
          </cell>
          <cell r="J8165">
            <v>53796.6</v>
          </cell>
        </row>
        <row r="8166">
          <cell r="B8166">
            <v>8912927</v>
          </cell>
          <cell r="C8166">
            <v>891</v>
          </cell>
          <cell r="D8166" t="str">
            <v>Nottinghamshire</v>
          </cell>
          <cell r="E8166">
            <v>2927</v>
          </cell>
          <cell r="F8166" t="str">
            <v>Church Vale Primary School and Foundation Unit</v>
          </cell>
          <cell r="G8166" t="str">
            <v>Maintained</v>
          </cell>
          <cell r="H8166" t="str">
            <v>Community school</v>
          </cell>
          <cell r="I8166">
            <v>14524</v>
          </cell>
          <cell r="J8166">
            <v>22674.6</v>
          </cell>
        </row>
        <row r="8167">
          <cell r="B8167">
            <v>8912928</v>
          </cell>
          <cell r="C8167">
            <v>891</v>
          </cell>
          <cell r="D8167" t="str">
            <v>Nottinghamshire</v>
          </cell>
          <cell r="E8167">
            <v>2928</v>
          </cell>
          <cell r="F8167" t="str">
            <v>Carr Hill Primary and Nursery School</v>
          </cell>
          <cell r="G8167" t="str">
            <v>Maintained</v>
          </cell>
          <cell r="H8167" t="str">
            <v>Community school</v>
          </cell>
          <cell r="I8167">
            <v>21008</v>
          </cell>
          <cell r="J8167">
            <v>28232.1</v>
          </cell>
        </row>
        <row r="8168">
          <cell r="B8168">
            <v>8922929</v>
          </cell>
          <cell r="C8168">
            <v>892</v>
          </cell>
          <cell r="D8168" t="str">
            <v>Nottingham</v>
          </cell>
          <cell r="E8168">
            <v>2929</v>
          </cell>
          <cell r="F8168" t="str">
            <v>Forest Fields Primary and Nursery School</v>
          </cell>
          <cell r="G8168" t="str">
            <v>Maintained</v>
          </cell>
          <cell r="H8168" t="str">
            <v>Community school</v>
          </cell>
          <cell r="I8168">
            <v>39162</v>
          </cell>
          <cell r="J8168">
            <v>64911.6</v>
          </cell>
        </row>
        <row r="8169">
          <cell r="B8169">
            <v>8912930</v>
          </cell>
          <cell r="C8169">
            <v>891</v>
          </cell>
          <cell r="D8169" t="str">
            <v>Nottinghamshire</v>
          </cell>
          <cell r="E8169">
            <v>2930</v>
          </cell>
          <cell r="F8169" t="str">
            <v>Heatherley Primary School</v>
          </cell>
          <cell r="G8169" t="str">
            <v>Maintained</v>
          </cell>
          <cell r="H8169" t="str">
            <v>Community school</v>
          </cell>
          <cell r="I8169">
            <v>27103</v>
          </cell>
          <cell r="J8169">
            <v>48683.7</v>
          </cell>
        </row>
        <row r="8170">
          <cell r="B8170">
            <v>8913004</v>
          </cell>
          <cell r="C8170">
            <v>891</v>
          </cell>
          <cell r="D8170" t="str">
            <v>Nottinghamshire</v>
          </cell>
          <cell r="E8170">
            <v>3004</v>
          </cell>
          <cell r="F8170" t="str">
            <v>St Edmund's CofE (C) Primary School</v>
          </cell>
          <cell r="G8170" t="str">
            <v>Maintained</v>
          </cell>
          <cell r="H8170" t="str">
            <v>Voluntary controlled school</v>
          </cell>
          <cell r="I8170">
            <v>18155</v>
          </cell>
          <cell r="J8170">
            <v>32678.1</v>
          </cell>
        </row>
        <row r="8171">
          <cell r="B8171">
            <v>8913008</v>
          </cell>
          <cell r="C8171">
            <v>891</v>
          </cell>
          <cell r="D8171" t="str">
            <v>Nottinghamshire</v>
          </cell>
          <cell r="E8171">
            <v>3008</v>
          </cell>
          <cell r="F8171" t="str">
            <v>St Andrew's CofE Primary and Nursery School</v>
          </cell>
          <cell r="G8171" t="str">
            <v>Maintained</v>
          </cell>
          <cell r="H8171" t="str">
            <v>Voluntary controlled school</v>
          </cell>
          <cell r="I8171">
            <v>31771</v>
          </cell>
          <cell r="J8171">
            <v>50906.7</v>
          </cell>
        </row>
        <row r="8172">
          <cell r="B8172">
            <v>8913018</v>
          </cell>
          <cell r="C8172">
            <v>891</v>
          </cell>
          <cell r="D8172" t="str">
            <v>Nottinghamshire</v>
          </cell>
          <cell r="E8172">
            <v>3018</v>
          </cell>
          <cell r="F8172" t="str">
            <v>All Hallows CofE Primary School</v>
          </cell>
          <cell r="G8172" t="str">
            <v>Maintained</v>
          </cell>
          <cell r="H8172" t="str">
            <v>Voluntary controlled school</v>
          </cell>
          <cell r="I8172">
            <v>21916</v>
          </cell>
          <cell r="J8172">
            <v>36901.799999999996</v>
          </cell>
        </row>
        <row r="8173">
          <cell r="B8173">
            <v>8913021</v>
          </cell>
          <cell r="C8173">
            <v>891</v>
          </cell>
          <cell r="D8173" t="str">
            <v>Nottinghamshire</v>
          </cell>
          <cell r="E8173">
            <v>3021</v>
          </cell>
          <cell r="F8173" t="str">
            <v>St John's CofE Primary School</v>
          </cell>
          <cell r="G8173" t="str">
            <v>Maintained</v>
          </cell>
          <cell r="H8173" t="str">
            <v>Voluntary controlled school</v>
          </cell>
          <cell r="I8173">
            <v>7781</v>
          </cell>
          <cell r="J8173">
            <v>13560.3</v>
          </cell>
        </row>
        <row r="8174">
          <cell r="B8174">
            <v>8913031</v>
          </cell>
          <cell r="C8174">
            <v>891</v>
          </cell>
          <cell r="D8174" t="str">
            <v>Nottinghamshire</v>
          </cell>
          <cell r="E8174">
            <v>3031</v>
          </cell>
          <cell r="F8174" t="str">
            <v>Selston CofE Infant and Nursery School</v>
          </cell>
          <cell r="G8174" t="str">
            <v>Maintained</v>
          </cell>
          <cell r="H8174" t="str">
            <v>Voluntary controlled school</v>
          </cell>
          <cell r="I8174">
            <v>13616</v>
          </cell>
          <cell r="J8174">
            <v>20451.599999999999</v>
          </cell>
        </row>
        <row r="8175">
          <cell r="B8175">
            <v>8913032</v>
          </cell>
          <cell r="C8175">
            <v>891</v>
          </cell>
          <cell r="D8175" t="str">
            <v>Nottinghamshire</v>
          </cell>
          <cell r="E8175">
            <v>3032</v>
          </cell>
          <cell r="F8175" t="str">
            <v>Underwood Church of England Primary School</v>
          </cell>
          <cell r="G8175" t="str">
            <v>Maintained</v>
          </cell>
          <cell r="H8175" t="str">
            <v>Voluntary controlled school</v>
          </cell>
          <cell r="I8175">
            <v>14783</v>
          </cell>
          <cell r="J8175">
            <v>22230</v>
          </cell>
        </row>
        <row r="8176">
          <cell r="B8176">
            <v>8913040</v>
          </cell>
          <cell r="C8176">
            <v>891</v>
          </cell>
          <cell r="D8176" t="str">
            <v>Nottinghamshire</v>
          </cell>
          <cell r="E8176">
            <v>3040</v>
          </cell>
          <cell r="F8176" t="str">
            <v>Mount CofE Primary and Nursery School</v>
          </cell>
          <cell r="G8176" t="str">
            <v>Maintained</v>
          </cell>
          <cell r="H8176" t="str">
            <v>Voluntary controlled school</v>
          </cell>
          <cell r="I8176">
            <v>16988</v>
          </cell>
          <cell r="J8176">
            <v>26898.3</v>
          </cell>
        </row>
        <row r="8177">
          <cell r="B8177">
            <v>8913061</v>
          </cell>
          <cell r="C8177">
            <v>891</v>
          </cell>
          <cell r="D8177" t="str">
            <v>Nottinghamshire</v>
          </cell>
          <cell r="E8177">
            <v>3061</v>
          </cell>
          <cell r="F8177" t="str">
            <v>Ranby CofE Primary School</v>
          </cell>
          <cell r="G8177" t="str">
            <v>Maintained</v>
          </cell>
          <cell r="H8177" t="str">
            <v>Voluntary controlled school</v>
          </cell>
          <cell r="I8177">
            <v>9856</v>
          </cell>
          <cell r="J8177">
            <v>18006.3</v>
          </cell>
        </row>
        <row r="8178">
          <cell r="B8178">
            <v>8913072</v>
          </cell>
          <cell r="C8178">
            <v>891</v>
          </cell>
          <cell r="D8178" t="str">
            <v>Nottinghamshire</v>
          </cell>
          <cell r="E8178">
            <v>3072</v>
          </cell>
          <cell r="F8178" t="str">
            <v>Bunny CofE Primary School</v>
          </cell>
          <cell r="G8178" t="str">
            <v>Maintained</v>
          </cell>
          <cell r="H8178" t="str">
            <v>Voluntary controlled school</v>
          </cell>
          <cell r="I8178">
            <v>8559</v>
          </cell>
          <cell r="J8178">
            <v>15783.3</v>
          </cell>
        </row>
        <row r="8179">
          <cell r="B8179">
            <v>8913073</v>
          </cell>
          <cell r="C8179">
            <v>891</v>
          </cell>
          <cell r="D8179" t="str">
            <v>Nottinghamshire</v>
          </cell>
          <cell r="E8179">
            <v>3073</v>
          </cell>
          <cell r="F8179" t="str">
            <v>St Wilfrid's CofE Primary School</v>
          </cell>
          <cell r="G8179" t="str">
            <v>Maintained</v>
          </cell>
          <cell r="H8179" t="str">
            <v>Voluntary controlled school</v>
          </cell>
          <cell r="I8179">
            <v>21267</v>
          </cell>
          <cell r="J8179">
            <v>33567.299999999996</v>
          </cell>
        </row>
        <row r="8180">
          <cell r="B8180">
            <v>8913076</v>
          </cell>
          <cell r="C8180">
            <v>891</v>
          </cell>
          <cell r="D8180" t="str">
            <v>Nottinghamshire</v>
          </cell>
          <cell r="E8180">
            <v>3076</v>
          </cell>
          <cell r="F8180" t="str">
            <v>Caunton Dean Hole CofE Primary School</v>
          </cell>
          <cell r="G8180" t="str">
            <v>Maintained</v>
          </cell>
          <cell r="H8180" t="str">
            <v>Voluntary controlled school</v>
          </cell>
          <cell r="I8180">
            <v>2724</v>
          </cell>
          <cell r="J8180">
            <v>5335.2</v>
          </cell>
        </row>
        <row r="8181">
          <cell r="B8181">
            <v>8913081</v>
          </cell>
          <cell r="C8181">
            <v>891</v>
          </cell>
          <cell r="D8181" t="str">
            <v>Nottinghamshire</v>
          </cell>
          <cell r="E8181">
            <v>3081</v>
          </cell>
          <cell r="F8181" t="str">
            <v>Coddington CofE Primary and Nursery School</v>
          </cell>
          <cell r="G8181" t="str">
            <v>Maintained</v>
          </cell>
          <cell r="H8181" t="str">
            <v>Voluntary controlled school</v>
          </cell>
          <cell r="I8181">
            <v>34235</v>
          </cell>
          <cell r="J8181">
            <v>52018.2</v>
          </cell>
        </row>
        <row r="8182">
          <cell r="B8182">
            <v>8913084</v>
          </cell>
          <cell r="C8182">
            <v>891</v>
          </cell>
          <cell r="D8182" t="str">
            <v>Nottinghamshire</v>
          </cell>
          <cell r="E8182">
            <v>3084</v>
          </cell>
          <cell r="F8182" t="str">
            <v>Costock CofE Primary School</v>
          </cell>
          <cell r="G8182" t="str">
            <v>Maintained</v>
          </cell>
          <cell r="H8182" t="str">
            <v>Voluntary controlled school</v>
          </cell>
          <cell r="I8182">
            <v>7392</v>
          </cell>
          <cell r="J8182">
            <v>13115.699999999999</v>
          </cell>
        </row>
        <row r="8183">
          <cell r="B8183">
            <v>8913087</v>
          </cell>
          <cell r="C8183">
            <v>891</v>
          </cell>
          <cell r="D8183" t="str">
            <v>Nottinghamshire</v>
          </cell>
          <cell r="E8183">
            <v>3087</v>
          </cell>
          <cell r="F8183" t="str">
            <v>Cuckney CofE Primary School</v>
          </cell>
          <cell r="G8183" t="str">
            <v>Maintained</v>
          </cell>
          <cell r="H8183" t="str">
            <v>Voluntary controlled school</v>
          </cell>
          <cell r="I8183">
            <v>14135</v>
          </cell>
          <cell r="J8183">
            <v>19562.399999999998</v>
          </cell>
        </row>
        <row r="8184">
          <cell r="B8184">
            <v>8913088</v>
          </cell>
          <cell r="C8184">
            <v>891</v>
          </cell>
          <cell r="D8184" t="str">
            <v>Nottinghamshire</v>
          </cell>
          <cell r="E8184">
            <v>3088</v>
          </cell>
          <cell r="F8184" t="str">
            <v>Dunham-on-Trent CofE Primary School</v>
          </cell>
          <cell r="G8184" t="str">
            <v>Maintained</v>
          </cell>
          <cell r="H8184" t="str">
            <v>Voluntary controlled school</v>
          </cell>
          <cell r="I8184">
            <v>9467</v>
          </cell>
          <cell r="J8184">
            <v>18450.899999999998</v>
          </cell>
        </row>
        <row r="8185">
          <cell r="B8185">
            <v>8913112</v>
          </cell>
          <cell r="C8185">
            <v>891</v>
          </cell>
          <cell r="D8185" t="str">
            <v>Nottinghamshire</v>
          </cell>
          <cell r="E8185">
            <v>3112</v>
          </cell>
          <cell r="F8185" t="str">
            <v>Kneesall CofE Primary School</v>
          </cell>
          <cell r="G8185" t="str">
            <v>Maintained</v>
          </cell>
          <cell r="H8185" t="str">
            <v>Voluntary controlled school</v>
          </cell>
          <cell r="I8185">
            <v>8689</v>
          </cell>
          <cell r="J8185">
            <v>14449.499999999998</v>
          </cell>
        </row>
        <row r="8186">
          <cell r="B8186">
            <v>8913113</v>
          </cell>
          <cell r="C8186">
            <v>891</v>
          </cell>
          <cell r="D8186" t="str">
            <v>Nottinghamshire</v>
          </cell>
          <cell r="E8186">
            <v>3113</v>
          </cell>
          <cell r="F8186" t="str">
            <v>Langar CofE Primary School</v>
          </cell>
          <cell r="G8186" t="str">
            <v>Maintained</v>
          </cell>
          <cell r="H8186" t="str">
            <v>Voluntary controlled school</v>
          </cell>
          <cell r="I8186">
            <v>10245</v>
          </cell>
          <cell r="J8186">
            <v>16005.599999999999</v>
          </cell>
        </row>
        <row r="8187">
          <cell r="B8187">
            <v>8913117</v>
          </cell>
          <cell r="C8187">
            <v>891</v>
          </cell>
          <cell r="D8187" t="str">
            <v>Nottinghamshire</v>
          </cell>
          <cell r="E8187">
            <v>3117</v>
          </cell>
          <cell r="F8187" t="str">
            <v>St Matthew's CofE Primary School</v>
          </cell>
          <cell r="G8187" t="str">
            <v>Maintained</v>
          </cell>
          <cell r="H8187" t="str">
            <v>Voluntary controlled school</v>
          </cell>
          <cell r="I8187">
            <v>1946</v>
          </cell>
          <cell r="J8187">
            <v>6224.4</v>
          </cell>
        </row>
        <row r="8188">
          <cell r="B8188">
            <v>8913119</v>
          </cell>
          <cell r="C8188">
            <v>891</v>
          </cell>
          <cell r="D8188" t="str">
            <v>Nottinghamshire</v>
          </cell>
          <cell r="E8188">
            <v>3119</v>
          </cell>
          <cell r="F8188" t="str">
            <v>Norwell CofE Primary School</v>
          </cell>
          <cell r="G8188" t="str">
            <v>Maintained</v>
          </cell>
          <cell r="H8188" t="str">
            <v>Voluntary controlled school</v>
          </cell>
          <cell r="I8188">
            <v>4150</v>
          </cell>
          <cell r="J8188">
            <v>6891.2999999999993</v>
          </cell>
        </row>
        <row r="8189">
          <cell r="B8189">
            <v>8913143</v>
          </cell>
          <cell r="C8189">
            <v>891</v>
          </cell>
          <cell r="D8189" t="str">
            <v>Nottinghamshire</v>
          </cell>
          <cell r="E8189">
            <v>3143</v>
          </cell>
          <cell r="F8189" t="str">
            <v>Trowell CofE Primary School</v>
          </cell>
          <cell r="G8189" t="str">
            <v>Maintained</v>
          </cell>
          <cell r="H8189" t="str">
            <v>Voluntary controlled school</v>
          </cell>
          <cell r="I8189">
            <v>14654</v>
          </cell>
          <cell r="J8189">
            <v>23563.8</v>
          </cell>
        </row>
        <row r="8190">
          <cell r="B8190">
            <v>8913145</v>
          </cell>
          <cell r="C8190">
            <v>891</v>
          </cell>
          <cell r="D8190" t="str">
            <v>Nottinghamshire</v>
          </cell>
          <cell r="E8190">
            <v>3145</v>
          </cell>
          <cell r="F8190" t="str">
            <v>Walesby CofE Primary School</v>
          </cell>
          <cell r="G8190" t="str">
            <v>Maintained</v>
          </cell>
          <cell r="H8190" t="str">
            <v>Voluntary controlled school</v>
          </cell>
          <cell r="I8190">
            <v>10504</v>
          </cell>
          <cell r="J8190">
            <v>16894.8</v>
          </cell>
        </row>
        <row r="8191">
          <cell r="B8191">
            <v>8913287</v>
          </cell>
          <cell r="C8191">
            <v>891</v>
          </cell>
          <cell r="D8191" t="str">
            <v>Nottinghamshire</v>
          </cell>
          <cell r="E8191">
            <v>3287</v>
          </cell>
          <cell r="F8191" t="str">
            <v>North Wheatley Church of England Primary School</v>
          </cell>
          <cell r="G8191" t="str">
            <v>Maintained</v>
          </cell>
          <cell r="H8191" t="str">
            <v>Voluntary controlled school</v>
          </cell>
          <cell r="I8191">
            <v>9337</v>
          </cell>
          <cell r="J8191">
            <v>17561.699999999997</v>
          </cell>
        </row>
        <row r="8192">
          <cell r="B8192">
            <v>8913352</v>
          </cell>
          <cell r="C8192">
            <v>891</v>
          </cell>
          <cell r="D8192" t="str">
            <v>Nottinghamshire</v>
          </cell>
          <cell r="E8192">
            <v>3352</v>
          </cell>
          <cell r="F8192" t="str">
            <v>St John's CofE Primary School</v>
          </cell>
          <cell r="G8192" t="str">
            <v>Maintained</v>
          </cell>
          <cell r="H8192" t="str">
            <v>Voluntary aided school</v>
          </cell>
          <cell r="I8192">
            <v>19452</v>
          </cell>
          <cell r="J8192">
            <v>32455.8</v>
          </cell>
        </row>
        <row r="8193">
          <cell r="B8193">
            <v>8913370</v>
          </cell>
          <cell r="C8193">
            <v>891</v>
          </cell>
          <cell r="D8193" t="str">
            <v>Nottinghamshire</v>
          </cell>
          <cell r="E8193">
            <v>3370</v>
          </cell>
          <cell r="F8193" t="str">
            <v>Bramcote CofE Primary School</v>
          </cell>
          <cell r="G8193" t="str">
            <v>Maintained</v>
          </cell>
          <cell r="H8193" t="str">
            <v>Voluntary aided school</v>
          </cell>
          <cell r="I8193">
            <v>21008</v>
          </cell>
          <cell r="J8193">
            <v>33789.599999999999</v>
          </cell>
        </row>
        <row r="8194">
          <cell r="B8194">
            <v>8913450</v>
          </cell>
          <cell r="C8194">
            <v>891</v>
          </cell>
          <cell r="D8194" t="str">
            <v>Nottinghamshire</v>
          </cell>
          <cell r="E8194">
            <v>3450</v>
          </cell>
          <cell r="F8194" t="str">
            <v>Christ Church C of E Primary School</v>
          </cell>
          <cell r="G8194" t="str">
            <v>Maintained</v>
          </cell>
          <cell r="H8194" t="str">
            <v>Voluntary aided school</v>
          </cell>
          <cell r="I8194">
            <v>3891</v>
          </cell>
          <cell r="J8194">
            <v>6002.0999999999995</v>
          </cell>
        </row>
        <row r="8195">
          <cell r="B8195">
            <v>8913494</v>
          </cell>
          <cell r="C8195">
            <v>891</v>
          </cell>
          <cell r="D8195" t="str">
            <v>Nottinghamshire</v>
          </cell>
          <cell r="E8195">
            <v>3494</v>
          </cell>
          <cell r="F8195" t="str">
            <v>St Luke's CofE (Aided) Primary School</v>
          </cell>
          <cell r="G8195" t="str">
            <v>Maintained</v>
          </cell>
          <cell r="H8195" t="str">
            <v>Voluntary aided school</v>
          </cell>
          <cell r="I8195">
            <v>11153</v>
          </cell>
          <cell r="J8195">
            <v>26231.399999999998</v>
          </cell>
        </row>
        <row r="8196">
          <cell r="B8196">
            <v>8913496</v>
          </cell>
          <cell r="C8196">
            <v>891</v>
          </cell>
          <cell r="D8196" t="str">
            <v>Nottinghamshire</v>
          </cell>
          <cell r="E8196">
            <v>3496</v>
          </cell>
          <cell r="F8196" t="str">
            <v>St Anne's CofE (Aided) Primary School</v>
          </cell>
          <cell r="G8196" t="str">
            <v>Maintained</v>
          </cell>
          <cell r="H8196" t="str">
            <v>Voluntary aided school</v>
          </cell>
          <cell r="I8196">
            <v>18414</v>
          </cell>
          <cell r="J8196">
            <v>31121.999999999996</v>
          </cell>
        </row>
        <row r="8197">
          <cell r="B8197">
            <v>8913514</v>
          </cell>
          <cell r="C8197">
            <v>891</v>
          </cell>
          <cell r="D8197" t="str">
            <v>Nottinghamshire</v>
          </cell>
          <cell r="E8197">
            <v>3514</v>
          </cell>
          <cell r="F8197" t="str">
            <v>The Primary School of St Mary and St Martin</v>
          </cell>
          <cell r="G8197" t="str">
            <v>Maintained</v>
          </cell>
          <cell r="H8197" t="str">
            <v>Voluntary aided school</v>
          </cell>
          <cell r="I8197">
            <v>9078</v>
          </cell>
          <cell r="J8197">
            <v>20007</v>
          </cell>
        </row>
        <row r="8198">
          <cell r="B8198">
            <v>8913530</v>
          </cell>
          <cell r="C8198">
            <v>891</v>
          </cell>
          <cell r="D8198" t="str">
            <v>Nottinghamshire</v>
          </cell>
          <cell r="E8198">
            <v>3530</v>
          </cell>
          <cell r="F8198" t="str">
            <v>Cotgrave CofE Primary School</v>
          </cell>
          <cell r="G8198" t="str">
            <v>Maintained</v>
          </cell>
          <cell r="H8198" t="str">
            <v>Voluntary aided school</v>
          </cell>
          <cell r="I8198">
            <v>8559</v>
          </cell>
          <cell r="J8198">
            <v>14894.099999999999</v>
          </cell>
        </row>
        <row r="8199">
          <cell r="B8199">
            <v>8913539</v>
          </cell>
          <cell r="C8199">
            <v>891</v>
          </cell>
          <cell r="D8199" t="str">
            <v>Nottinghamshire</v>
          </cell>
          <cell r="E8199">
            <v>3539</v>
          </cell>
          <cell r="F8199" t="str">
            <v>All Saints Anglican/Methodist Primary School</v>
          </cell>
          <cell r="G8199" t="str">
            <v>Maintained</v>
          </cell>
          <cell r="H8199" t="str">
            <v>Voluntary aided school</v>
          </cell>
          <cell r="I8199">
            <v>9985</v>
          </cell>
          <cell r="J8199">
            <v>16227.9</v>
          </cell>
        </row>
        <row r="8200">
          <cell r="B8200">
            <v>8913546</v>
          </cell>
          <cell r="C8200">
            <v>891</v>
          </cell>
          <cell r="D8200" t="str">
            <v>Nottinghamshire</v>
          </cell>
          <cell r="E8200">
            <v>3546</v>
          </cell>
          <cell r="F8200" t="str">
            <v>Gamston CofE (Aided) Primary School</v>
          </cell>
          <cell r="G8200" t="str">
            <v>Maintained</v>
          </cell>
          <cell r="H8200" t="str">
            <v>Voluntary aided school</v>
          </cell>
          <cell r="I8200">
            <v>11023</v>
          </cell>
          <cell r="J8200">
            <v>17117.099999999999</v>
          </cell>
        </row>
        <row r="8201">
          <cell r="B8201">
            <v>8913548</v>
          </cell>
          <cell r="C8201">
            <v>891</v>
          </cell>
          <cell r="D8201" t="str">
            <v>Nottinghamshire</v>
          </cell>
          <cell r="E8201">
            <v>3548</v>
          </cell>
          <cell r="F8201" t="str">
            <v>St Peter's CofE Primary and Nursery School</v>
          </cell>
          <cell r="G8201" t="str">
            <v>Maintained</v>
          </cell>
          <cell r="H8201" t="str">
            <v>Voluntary aided school</v>
          </cell>
          <cell r="I8201">
            <v>7651</v>
          </cell>
          <cell r="J8201">
            <v>13115.699999999999</v>
          </cell>
        </row>
        <row r="8202">
          <cell r="B8202">
            <v>8913566</v>
          </cell>
          <cell r="C8202">
            <v>891</v>
          </cell>
          <cell r="D8202" t="str">
            <v>Nottinghamshire</v>
          </cell>
          <cell r="E8202">
            <v>3566</v>
          </cell>
          <cell r="F8202" t="str">
            <v>Lowdham CofE Primary School</v>
          </cell>
          <cell r="G8202" t="str">
            <v>Maintained</v>
          </cell>
          <cell r="H8202" t="str">
            <v>Voluntary aided school</v>
          </cell>
          <cell r="I8202">
            <v>18803</v>
          </cell>
          <cell r="J8202">
            <v>34011.899999999994</v>
          </cell>
        </row>
        <row r="8203">
          <cell r="B8203">
            <v>8913568</v>
          </cell>
          <cell r="C8203">
            <v>891</v>
          </cell>
          <cell r="D8203" t="str">
            <v>Nottinghamshire</v>
          </cell>
          <cell r="E8203">
            <v>3568</v>
          </cell>
          <cell r="F8203" t="str">
            <v>Linby-cum-Papplewick CofE (VA) Primary School</v>
          </cell>
          <cell r="G8203" t="str">
            <v>Maintained</v>
          </cell>
          <cell r="H8203" t="str">
            <v>Voluntary aided school</v>
          </cell>
          <cell r="I8203">
            <v>11412</v>
          </cell>
          <cell r="J8203">
            <v>17339.399999999998</v>
          </cell>
        </row>
        <row r="8204">
          <cell r="B8204">
            <v>8913586</v>
          </cell>
          <cell r="C8204">
            <v>891</v>
          </cell>
          <cell r="D8204" t="str">
            <v>Nottinghamshire</v>
          </cell>
          <cell r="E8204">
            <v>3586</v>
          </cell>
          <cell r="F8204" t="str">
            <v>Sturton CofE Primary School</v>
          </cell>
          <cell r="G8204" t="str">
            <v>Maintained</v>
          </cell>
          <cell r="H8204" t="str">
            <v>Voluntary aided school</v>
          </cell>
          <cell r="I8204">
            <v>7522</v>
          </cell>
          <cell r="J8204">
            <v>15338.699999999999</v>
          </cell>
        </row>
        <row r="8205">
          <cell r="B8205">
            <v>8913592</v>
          </cell>
          <cell r="C8205">
            <v>891</v>
          </cell>
          <cell r="D8205" t="str">
            <v>Nottinghamshire</v>
          </cell>
          <cell r="E8205">
            <v>3592</v>
          </cell>
          <cell r="F8205" t="str">
            <v>Sutton-Cum-Lound CofE School</v>
          </cell>
          <cell r="G8205" t="str">
            <v>Maintained</v>
          </cell>
          <cell r="H8205" t="str">
            <v>Voluntary aided school</v>
          </cell>
          <cell r="I8205">
            <v>5058</v>
          </cell>
          <cell r="J8205">
            <v>8225.0999999999985</v>
          </cell>
        </row>
        <row r="8206">
          <cell r="B8206">
            <v>8913606</v>
          </cell>
          <cell r="C8206">
            <v>891</v>
          </cell>
          <cell r="D8206" t="str">
            <v>Nottinghamshire</v>
          </cell>
          <cell r="E8206">
            <v>3606</v>
          </cell>
          <cell r="F8206" t="str">
            <v>Wood's Foundation CofE Primary School</v>
          </cell>
          <cell r="G8206" t="str">
            <v>Maintained</v>
          </cell>
          <cell r="H8206" t="str">
            <v>Voluntary aided school</v>
          </cell>
          <cell r="I8206">
            <v>22694</v>
          </cell>
          <cell r="J8206">
            <v>38235.599999999999</v>
          </cell>
        </row>
        <row r="8207">
          <cell r="B8207">
            <v>8913764</v>
          </cell>
          <cell r="C8207">
            <v>891</v>
          </cell>
          <cell r="D8207" t="str">
            <v>Nottinghamshire</v>
          </cell>
          <cell r="E8207">
            <v>3764</v>
          </cell>
          <cell r="F8207" t="str">
            <v>St Patrick's Catholic Primary School</v>
          </cell>
          <cell r="G8207" t="str">
            <v>Maintained</v>
          </cell>
          <cell r="H8207" t="str">
            <v>Voluntary aided school</v>
          </cell>
          <cell r="I8207">
            <v>4539</v>
          </cell>
          <cell r="J8207">
            <v>7780.4999999999991</v>
          </cell>
        </row>
        <row r="8208">
          <cell r="B8208">
            <v>8913768</v>
          </cell>
          <cell r="C8208">
            <v>891</v>
          </cell>
          <cell r="D8208" t="str">
            <v>Nottinghamshire</v>
          </cell>
          <cell r="E8208">
            <v>3768</v>
          </cell>
          <cell r="F8208" t="str">
            <v>Holy Family Catholic Primary School</v>
          </cell>
          <cell r="G8208" t="str">
            <v>Maintained</v>
          </cell>
          <cell r="H8208" t="str">
            <v>Voluntary aided school</v>
          </cell>
          <cell r="I8208">
            <v>14783</v>
          </cell>
          <cell r="J8208">
            <v>22896.899999999998</v>
          </cell>
        </row>
        <row r="8209">
          <cell r="B8209">
            <v>8913774</v>
          </cell>
          <cell r="C8209">
            <v>891</v>
          </cell>
          <cell r="D8209" t="str">
            <v>Nottinghamshire</v>
          </cell>
          <cell r="E8209">
            <v>3774</v>
          </cell>
          <cell r="F8209" t="str">
            <v>Huthwaite All Saint's CofE (Aided) Infant &amp; Preschool</v>
          </cell>
          <cell r="G8209" t="str">
            <v>Maintained</v>
          </cell>
          <cell r="H8209" t="str">
            <v>Voluntary aided school</v>
          </cell>
          <cell r="I8209">
            <v>16469</v>
          </cell>
          <cell r="J8209">
            <v>29788.199999999997</v>
          </cell>
        </row>
        <row r="8210">
          <cell r="B8210">
            <v>8917019</v>
          </cell>
          <cell r="C8210">
            <v>891</v>
          </cell>
          <cell r="D8210" t="str">
            <v>Nottinghamshire</v>
          </cell>
          <cell r="E8210">
            <v>7019</v>
          </cell>
          <cell r="F8210" t="str">
            <v>Carlton Digby School</v>
          </cell>
          <cell r="G8210" t="str">
            <v>Maintained</v>
          </cell>
          <cell r="H8210" t="str">
            <v>Community special school</v>
          </cell>
          <cell r="I8210">
            <v>2594</v>
          </cell>
          <cell r="J8210">
            <v>4001.3999999999996</v>
          </cell>
        </row>
        <row r="8211">
          <cell r="B8211">
            <v>8917021</v>
          </cell>
          <cell r="C8211">
            <v>891</v>
          </cell>
          <cell r="D8211" t="str">
            <v>Nottinghamshire</v>
          </cell>
          <cell r="E8211">
            <v>7021</v>
          </cell>
          <cell r="F8211" t="str">
            <v>St Giles School</v>
          </cell>
          <cell r="G8211" t="str">
            <v>Maintained</v>
          </cell>
          <cell r="H8211" t="str">
            <v>Community special school</v>
          </cell>
          <cell r="I8211">
            <v>1427</v>
          </cell>
          <cell r="J8211">
            <v>2445.2999999999997</v>
          </cell>
        </row>
        <row r="8212">
          <cell r="B8212">
            <v>8917023</v>
          </cell>
          <cell r="C8212">
            <v>891</v>
          </cell>
          <cell r="D8212" t="str">
            <v>Nottinghamshire</v>
          </cell>
          <cell r="E8212">
            <v>7023</v>
          </cell>
          <cell r="F8212" t="str">
            <v>Ash Lea School</v>
          </cell>
          <cell r="G8212" t="str">
            <v>Maintained</v>
          </cell>
          <cell r="H8212" t="str">
            <v>Community special school</v>
          </cell>
          <cell r="I8212">
            <v>260</v>
          </cell>
          <cell r="J8212">
            <v>222.29999999999998</v>
          </cell>
        </row>
        <row r="8213">
          <cell r="B8213">
            <v>8917032</v>
          </cell>
          <cell r="C8213">
            <v>891</v>
          </cell>
          <cell r="D8213" t="str">
            <v>Nottinghamshire</v>
          </cell>
          <cell r="E8213">
            <v>7032</v>
          </cell>
          <cell r="F8213" t="str">
            <v>Bracken Hill School</v>
          </cell>
          <cell r="G8213" t="str">
            <v>Maintained</v>
          </cell>
          <cell r="H8213" t="str">
            <v>Community special school</v>
          </cell>
          <cell r="I8213">
            <v>1816</v>
          </cell>
          <cell r="J8213">
            <v>2667.6</v>
          </cell>
        </row>
        <row r="8214">
          <cell r="B8214">
            <v>8927035</v>
          </cell>
          <cell r="C8214">
            <v>892</v>
          </cell>
          <cell r="D8214" t="str">
            <v>Nottingham</v>
          </cell>
          <cell r="E8214">
            <v>7035</v>
          </cell>
          <cell r="F8214" t="str">
            <v>Rosehill School</v>
          </cell>
          <cell r="G8214" t="str">
            <v>Maintained</v>
          </cell>
          <cell r="H8214" t="str">
            <v>Community special school</v>
          </cell>
          <cell r="I8214">
            <v>908</v>
          </cell>
          <cell r="J8214">
            <v>666.9</v>
          </cell>
        </row>
        <row r="8215">
          <cell r="B8215">
            <v>9311017</v>
          </cell>
          <cell r="C8215">
            <v>931</v>
          </cell>
          <cell r="D8215" t="str">
            <v>Oxfordshire</v>
          </cell>
          <cell r="E8215">
            <v>1017</v>
          </cell>
          <cell r="F8215" t="str">
            <v>Lydalls Nursery School</v>
          </cell>
          <cell r="G8215" t="str">
            <v>Maintained</v>
          </cell>
          <cell r="H8215" t="str">
            <v>Local authority nursery school</v>
          </cell>
          <cell r="I8215">
            <v>0</v>
          </cell>
          <cell r="J8215">
            <v>0</v>
          </cell>
        </row>
        <row r="8216">
          <cell r="B8216">
            <v>9312055</v>
          </cell>
          <cell r="C8216">
            <v>931</v>
          </cell>
          <cell r="D8216" t="str">
            <v>Oxfordshire</v>
          </cell>
          <cell r="E8216">
            <v>2055</v>
          </cell>
          <cell r="F8216" t="str">
            <v>Orchard Fields Community School</v>
          </cell>
          <cell r="G8216" t="str">
            <v>Maintained</v>
          </cell>
          <cell r="H8216" t="str">
            <v>Community school</v>
          </cell>
          <cell r="I8216">
            <v>21008</v>
          </cell>
          <cell r="J8216">
            <v>34678.799999999996</v>
          </cell>
        </row>
        <row r="8217">
          <cell r="B8217">
            <v>9312057</v>
          </cell>
          <cell r="C8217">
            <v>931</v>
          </cell>
          <cell r="D8217" t="str">
            <v>Oxfordshire</v>
          </cell>
          <cell r="E8217">
            <v>2057</v>
          </cell>
          <cell r="F8217" t="str">
            <v>Queensway School</v>
          </cell>
          <cell r="G8217" t="str">
            <v>Maintained</v>
          </cell>
          <cell r="H8217" t="str">
            <v>Community school</v>
          </cell>
          <cell r="I8217">
            <v>29696</v>
          </cell>
          <cell r="J8217">
            <v>43570.799999999996</v>
          </cell>
        </row>
        <row r="8218">
          <cell r="B8218">
            <v>9312058</v>
          </cell>
          <cell r="C8218">
            <v>931</v>
          </cell>
          <cell r="D8218" t="str">
            <v>Oxfordshire</v>
          </cell>
          <cell r="E8218">
            <v>2058</v>
          </cell>
          <cell r="F8218" t="str">
            <v>The Grange Community Primary School</v>
          </cell>
          <cell r="G8218" t="str">
            <v>Maintained</v>
          </cell>
          <cell r="H8218" t="str">
            <v>Community school</v>
          </cell>
          <cell r="I8218">
            <v>23472</v>
          </cell>
          <cell r="J8218">
            <v>36901.799999999996</v>
          </cell>
        </row>
        <row r="8219">
          <cell r="B8219">
            <v>9312103</v>
          </cell>
          <cell r="C8219">
            <v>931</v>
          </cell>
          <cell r="D8219" t="str">
            <v>Oxfordshire</v>
          </cell>
          <cell r="E8219">
            <v>2103</v>
          </cell>
          <cell r="F8219" t="str">
            <v>Enstone Primary School</v>
          </cell>
          <cell r="G8219" t="str">
            <v>Maintained</v>
          </cell>
          <cell r="H8219" t="str">
            <v>Community school</v>
          </cell>
          <cell r="I8219">
            <v>6225</v>
          </cell>
          <cell r="J8219">
            <v>8225.0999999999985</v>
          </cell>
        </row>
        <row r="8220">
          <cell r="B8220">
            <v>9312104</v>
          </cell>
          <cell r="C8220">
            <v>931</v>
          </cell>
          <cell r="D8220" t="str">
            <v>Oxfordshire</v>
          </cell>
          <cell r="E8220">
            <v>2104</v>
          </cell>
          <cell r="F8220" t="str">
            <v>Great Tew County Primary School</v>
          </cell>
          <cell r="G8220" t="str">
            <v>Maintained</v>
          </cell>
          <cell r="H8220" t="str">
            <v>Community school</v>
          </cell>
          <cell r="I8220">
            <v>10634</v>
          </cell>
          <cell r="J8220">
            <v>16005.599999999999</v>
          </cell>
        </row>
        <row r="8221">
          <cell r="B8221">
            <v>9312106</v>
          </cell>
          <cell r="C8221">
            <v>931</v>
          </cell>
          <cell r="D8221" t="str">
            <v>Oxfordshire</v>
          </cell>
          <cell r="E8221">
            <v>2106</v>
          </cell>
          <cell r="F8221" t="str">
            <v>Kingham Primary School</v>
          </cell>
          <cell r="G8221" t="str">
            <v>Maintained</v>
          </cell>
          <cell r="H8221" t="str">
            <v>Community school</v>
          </cell>
          <cell r="I8221">
            <v>14265</v>
          </cell>
          <cell r="J8221">
            <v>24230.699999999997</v>
          </cell>
        </row>
        <row r="8222">
          <cell r="B8222">
            <v>9312200</v>
          </cell>
          <cell r="C8222">
            <v>931</v>
          </cell>
          <cell r="D8222" t="str">
            <v>Oxfordshire</v>
          </cell>
          <cell r="E8222">
            <v>2200</v>
          </cell>
          <cell r="F8222" t="str">
            <v>Five Acres Primary School</v>
          </cell>
          <cell r="G8222" t="str">
            <v>Maintained</v>
          </cell>
          <cell r="H8222" t="str">
            <v>Community school</v>
          </cell>
          <cell r="I8222">
            <v>28918</v>
          </cell>
          <cell r="J8222">
            <v>49572.899999999994</v>
          </cell>
        </row>
        <row r="8223">
          <cell r="B8223">
            <v>9312202</v>
          </cell>
          <cell r="C8223">
            <v>931</v>
          </cell>
          <cell r="D8223" t="str">
            <v>Oxfordshire</v>
          </cell>
          <cell r="E8223">
            <v>2202</v>
          </cell>
          <cell r="F8223" t="str">
            <v>Brookside Primary School</v>
          </cell>
          <cell r="G8223" t="str">
            <v>Maintained</v>
          </cell>
          <cell r="H8223" t="str">
            <v>Community school</v>
          </cell>
          <cell r="I8223">
            <v>23212</v>
          </cell>
          <cell r="J8223">
            <v>36457.199999999997</v>
          </cell>
        </row>
        <row r="8224">
          <cell r="B8224">
            <v>9312207</v>
          </cell>
          <cell r="C8224">
            <v>931</v>
          </cell>
          <cell r="D8224" t="str">
            <v>Oxfordshire</v>
          </cell>
          <cell r="E8224">
            <v>2207</v>
          </cell>
          <cell r="F8224" t="str">
            <v>Longfields Primary and Nursery School</v>
          </cell>
          <cell r="G8224" t="str">
            <v>Maintained</v>
          </cell>
          <cell r="H8224" t="str">
            <v>Community school</v>
          </cell>
          <cell r="I8224">
            <v>29048</v>
          </cell>
          <cell r="J8224">
            <v>53351.999999999993</v>
          </cell>
        </row>
        <row r="8225">
          <cell r="B8225">
            <v>9312208</v>
          </cell>
          <cell r="C8225">
            <v>931</v>
          </cell>
          <cell r="D8225" t="str">
            <v>Oxfordshire</v>
          </cell>
          <cell r="E8225">
            <v>2208</v>
          </cell>
          <cell r="F8225" t="str">
            <v>Whitchurch Primary School</v>
          </cell>
          <cell r="G8225" t="str">
            <v>Maintained</v>
          </cell>
          <cell r="H8225" t="str">
            <v>Community school</v>
          </cell>
          <cell r="I8225">
            <v>15043</v>
          </cell>
          <cell r="J8225">
            <v>24230.699999999997</v>
          </cell>
        </row>
        <row r="8226">
          <cell r="B8226">
            <v>9312210</v>
          </cell>
          <cell r="C8226">
            <v>931</v>
          </cell>
          <cell r="D8226" t="str">
            <v>Oxfordshire</v>
          </cell>
          <cell r="E8226">
            <v>2210</v>
          </cell>
          <cell r="F8226" t="str">
            <v>King's Meadow Primary School</v>
          </cell>
          <cell r="G8226" t="str">
            <v>Maintained</v>
          </cell>
          <cell r="H8226" t="str">
            <v>Community school</v>
          </cell>
          <cell r="I8226">
            <v>35920</v>
          </cell>
          <cell r="J8226">
            <v>62243.999999999993</v>
          </cell>
        </row>
        <row r="8227">
          <cell r="B8227">
            <v>9312252</v>
          </cell>
          <cell r="C8227">
            <v>931</v>
          </cell>
          <cell r="D8227" t="str">
            <v>Oxfordshire</v>
          </cell>
          <cell r="E8227">
            <v>2252</v>
          </cell>
          <cell r="F8227" t="str">
            <v>Carterton Primary School</v>
          </cell>
          <cell r="G8227" t="str">
            <v>Maintained</v>
          </cell>
          <cell r="H8227" t="str">
            <v>Community school</v>
          </cell>
          <cell r="I8227">
            <v>25417</v>
          </cell>
          <cell r="J8227">
            <v>46905.299999999996</v>
          </cell>
        </row>
        <row r="8228">
          <cell r="B8228">
            <v>9312254</v>
          </cell>
          <cell r="C8228">
            <v>931</v>
          </cell>
          <cell r="D8228" t="str">
            <v>Oxfordshire</v>
          </cell>
          <cell r="E8228">
            <v>2254</v>
          </cell>
          <cell r="F8228" t="str">
            <v>Gateway Primary School</v>
          </cell>
          <cell r="G8228" t="str">
            <v>Maintained</v>
          </cell>
          <cell r="H8228" t="str">
            <v>Community school</v>
          </cell>
          <cell r="I8228">
            <v>26065</v>
          </cell>
          <cell r="J8228">
            <v>46683</v>
          </cell>
        </row>
        <row r="8229">
          <cell r="B8229">
            <v>9312352</v>
          </cell>
          <cell r="C8229">
            <v>931</v>
          </cell>
          <cell r="D8229" t="str">
            <v>Oxfordshire</v>
          </cell>
          <cell r="E8229">
            <v>2352</v>
          </cell>
          <cell r="F8229" t="str">
            <v>St Nicholas' Primary and Nursery School</v>
          </cell>
          <cell r="G8229" t="str">
            <v>Maintained</v>
          </cell>
          <cell r="H8229" t="str">
            <v>Community school</v>
          </cell>
          <cell r="I8229">
            <v>32938</v>
          </cell>
          <cell r="J8229">
            <v>48905.999999999993</v>
          </cell>
        </row>
        <row r="8230">
          <cell r="B8230">
            <v>9312353</v>
          </cell>
          <cell r="C8230">
            <v>931</v>
          </cell>
          <cell r="D8230" t="str">
            <v>Oxfordshire</v>
          </cell>
          <cell r="E8230">
            <v>2353</v>
          </cell>
          <cell r="F8230" t="str">
            <v>Stonesfield Primary School</v>
          </cell>
          <cell r="G8230" t="str">
            <v>Maintained</v>
          </cell>
          <cell r="H8230" t="str">
            <v>Community school</v>
          </cell>
          <cell r="I8230">
            <v>10115</v>
          </cell>
          <cell r="J8230">
            <v>14671.8</v>
          </cell>
        </row>
        <row r="8231">
          <cell r="B8231">
            <v>9312354</v>
          </cell>
          <cell r="C8231">
            <v>931</v>
          </cell>
          <cell r="D8231" t="str">
            <v>Oxfordshire</v>
          </cell>
          <cell r="E8231">
            <v>2354</v>
          </cell>
          <cell r="F8231" t="str">
            <v>William Fletcher Primary School</v>
          </cell>
          <cell r="G8231" t="str">
            <v>Maintained</v>
          </cell>
          <cell r="H8231" t="str">
            <v>Community school</v>
          </cell>
          <cell r="I8231">
            <v>25417</v>
          </cell>
          <cell r="J8231">
            <v>44460</v>
          </cell>
        </row>
        <row r="8232">
          <cell r="B8232">
            <v>9312357</v>
          </cell>
          <cell r="C8232">
            <v>931</v>
          </cell>
          <cell r="D8232" t="str">
            <v>Oxfordshire</v>
          </cell>
          <cell r="E8232">
            <v>2357</v>
          </cell>
          <cell r="F8232" t="str">
            <v>North Kidlington Primary School</v>
          </cell>
          <cell r="G8232" t="str">
            <v>Maintained</v>
          </cell>
          <cell r="H8232" t="str">
            <v>Community school</v>
          </cell>
          <cell r="I8232">
            <v>23342</v>
          </cell>
          <cell r="J8232">
            <v>40014</v>
          </cell>
        </row>
        <row r="8233">
          <cell r="B8233">
            <v>9312450</v>
          </cell>
          <cell r="C8233">
            <v>931</v>
          </cell>
          <cell r="D8233" t="str">
            <v>Oxfordshire</v>
          </cell>
          <cell r="E8233">
            <v>2450</v>
          </cell>
          <cell r="F8233" t="str">
            <v>RAF Benson Community Primary School</v>
          </cell>
          <cell r="G8233" t="str">
            <v>Maintained</v>
          </cell>
          <cell r="H8233" t="str">
            <v>Community school</v>
          </cell>
          <cell r="I8233">
            <v>23472</v>
          </cell>
          <cell r="J8233">
            <v>36901.799999999996</v>
          </cell>
        </row>
        <row r="8234">
          <cell r="B8234">
            <v>9312456</v>
          </cell>
          <cell r="C8234">
            <v>931</v>
          </cell>
          <cell r="D8234" t="str">
            <v>Oxfordshire</v>
          </cell>
          <cell r="E8234">
            <v>2456</v>
          </cell>
          <cell r="F8234" t="str">
            <v>Tetsworth Primary School</v>
          </cell>
          <cell r="G8234" t="str">
            <v>Maintained</v>
          </cell>
          <cell r="H8234" t="str">
            <v>Community school</v>
          </cell>
          <cell r="I8234">
            <v>4669</v>
          </cell>
          <cell r="J8234">
            <v>9781.1999999999989</v>
          </cell>
        </row>
        <row r="8235">
          <cell r="B8235">
            <v>9312463</v>
          </cell>
          <cell r="C8235">
            <v>931</v>
          </cell>
          <cell r="D8235" t="str">
            <v>Oxfordshire</v>
          </cell>
          <cell r="E8235">
            <v>2463</v>
          </cell>
          <cell r="F8235" t="str">
            <v>Barley Hill Primary School</v>
          </cell>
          <cell r="G8235" t="str">
            <v>Maintained</v>
          </cell>
          <cell r="H8235" t="str">
            <v>Community school</v>
          </cell>
          <cell r="I8235">
            <v>39292</v>
          </cell>
          <cell r="J8235">
            <v>66690</v>
          </cell>
        </row>
        <row r="8236">
          <cell r="B8236">
            <v>9312465</v>
          </cell>
          <cell r="C8236">
            <v>931</v>
          </cell>
          <cell r="D8236" t="str">
            <v>Oxfordshire</v>
          </cell>
          <cell r="E8236">
            <v>2465</v>
          </cell>
          <cell r="F8236" t="str">
            <v>Mill Lane Community Primary School</v>
          </cell>
          <cell r="G8236" t="str">
            <v>Maintained</v>
          </cell>
          <cell r="H8236" t="str">
            <v>Community school</v>
          </cell>
          <cell r="I8236">
            <v>17247</v>
          </cell>
          <cell r="J8236">
            <v>28676.699999999997</v>
          </cell>
        </row>
        <row r="8237">
          <cell r="B8237">
            <v>9312504</v>
          </cell>
          <cell r="C8237">
            <v>931</v>
          </cell>
          <cell r="D8237" t="str">
            <v>Oxfordshire</v>
          </cell>
          <cell r="E8237">
            <v>2504</v>
          </cell>
          <cell r="F8237" t="str">
            <v>Nettlebed Community School</v>
          </cell>
          <cell r="G8237" t="str">
            <v>Maintained</v>
          </cell>
          <cell r="H8237" t="str">
            <v>Community school</v>
          </cell>
          <cell r="I8237">
            <v>14005</v>
          </cell>
          <cell r="J8237">
            <v>21340.799999999999</v>
          </cell>
        </row>
        <row r="8238">
          <cell r="B8238">
            <v>9312506</v>
          </cell>
          <cell r="C8238">
            <v>931</v>
          </cell>
          <cell r="D8238" t="str">
            <v>Oxfordshire</v>
          </cell>
          <cell r="E8238">
            <v>2506</v>
          </cell>
          <cell r="F8238" t="str">
            <v>Sonning Common Primary School</v>
          </cell>
          <cell r="G8238" t="str">
            <v>Maintained</v>
          </cell>
          <cell r="H8238" t="str">
            <v>Community school</v>
          </cell>
          <cell r="I8238">
            <v>27621</v>
          </cell>
          <cell r="J8238">
            <v>48683.7</v>
          </cell>
        </row>
        <row r="8239">
          <cell r="B8239">
            <v>9312507</v>
          </cell>
          <cell r="C8239">
            <v>931</v>
          </cell>
          <cell r="D8239" t="str">
            <v>Oxfordshire</v>
          </cell>
          <cell r="E8239">
            <v>2507</v>
          </cell>
          <cell r="F8239" t="str">
            <v>South Stoke Primary School</v>
          </cell>
          <cell r="G8239" t="str">
            <v>Maintained</v>
          </cell>
          <cell r="H8239" t="str">
            <v>Community school</v>
          </cell>
          <cell r="I8239">
            <v>2853</v>
          </cell>
          <cell r="J8239">
            <v>6446.7</v>
          </cell>
        </row>
        <row r="8240">
          <cell r="B8240">
            <v>9312510</v>
          </cell>
          <cell r="C8240">
            <v>931</v>
          </cell>
          <cell r="D8240" t="str">
            <v>Oxfordshire</v>
          </cell>
          <cell r="E8240">
            <v>2510</v>
          </cell>
          <cell r="F8240" t="str">
            <v>Woodcote Primary School</v>
          </cell>
          <cell r="G8240" t="str">
            <v>Maintained</v>
          </cell>
          <cell r="H8240" t="str">
            <v>Community school</v>
          </cell>
          <cell r="I8240">
            <v>14265</v>
          </cell>
          <cell r="J8240">
            <v>21563.1</v>
          </cell>
        </row>
        <row r="8241">
          <cell r="B8241">
            <v>9312512</v>
          </cell>
          <cell r="C8241">
            <v>931</v>
          </cell>
          <cell r="D8241" t="str">
            <v>Oxfordshire</v>
          </cell>
          <cell r="E8241">
            <v>2512</v>
          </cell>
          <cell r="F8241" t="str">
            <v>Valley Road School</v>
          </cell>
          <cell r="G8241" t="str">
            <v>Maintained</v>
          </cell>
          <cell r="H8241" t="str">
            <v>Community school</v>
          </cell>
          <cell r="I8241">
            <v>16858</v>
          </cell>
          <cell r="J8241">
            <v>24452.999999999996</v>
          </cell>
        </row>
        <row r="8242">
          <cell r="B8242">
            <v>9312513</v>
          </cell>
          <cell r="C8242">
            <v>931</v>
          </cell>
          <cell r="D8242" t="str">
            <v>Oxfordshire</v>
          </cell>
          <cell r="E8242">
            <v>2513</v>
          </cell>
          <cell r="F8242" t="str">
            <v>Badgemore Primary School</v>
          </cell>
          <cell r="G8242" t="str">
            <v>Maintained</v>
          </cell>
          <cell r="H8242" t="str">
            <v>Community school</v>
          </cell>
          <cell r="I8242">
            <v>7781</v>
          </cell>
          <cell r="J8242">
            <v>15116.4</v>
          </cell>
        </row>
        <row r="8243">
          <cell r="B8243">
            <v>9312525</v>
          </cell>
          <cell r="C8243">
            <v>931</v>
          </cell>
          <cell r="D8243" t="str">
            <v>Oxfordshire</v>
          </cell>
          <cell r="E8243">
            <v>2525</v>
          </cell>
          <cell r="F8243" t="str">
            <v>East Oxford Primary School</v>
          </cell>
          <cell r="G8243" t="str">
            <v>Maintained</v>
          </cell>
          <cell r="H8243" t="str">
            <v>Community school</v>
          </cell>
          <cell r="I8243">
            <v>20100</v>
          </cell>
          <cell r="J8243">
            <v>35123.399999999994</v>
          </cell>
        </row>
        <row r="8244">
          <cell r="B8244">
            <v>9312527</v>
          </cell>
          <cell r="C8244">
            <v>931</v>
          </cell>
          <cell r="D8244" t="str">
            <v>Oxfordshire</v>
          </cell>
          <cell r="E8244">
            <v>2527</v>
          </cell>
          <cell r="F8244" t="str">
            <v>Windmill Primary School</v>
          </cell>
          <cell r="G8244" t="str">
            <v>Maintained</v>
          </cell>
          <cell r="H8244" t="str">
            <v>Community school</v>
          </cell>
          <cell r="I8244">
            <v>52908</v>
          </cell>
          <cell r="J8244">
            <v>84918.599999999991</v>
          </cell>
        </row>
        <row r="8245">
          <cell r="B8245">
            <v>9312533</v>
          </cell>
          <cell r="C8245">
            <v>931</v>
          </cell>
          <cell r="D8245" t="str">
            <v>Oxfordshire</v>
          </cell>
          <cell r="E8245">
            <v>2533</v>
          </cell>
          <cell r="F8245" t="str">
            <v>West Oxford Community Primary School</v>
          </cell>
          <cell r="G8245" t="str">
            <v>Maintained</v>
          </cell>
          <cell r="H8245" t="str">
            <v>Community school</v>
          </cell>
          <cell r="I8245">
            <v>17377</v>
          </cell>
          <cell r="J8245">
            <v>30010.499999999996</v>
          </cell>
        </row>
        <row r="8246">
          <cell r="B8246">
            <v>9312555</v>
          </cell>
          <cell r="C8246">
            <v>931</v>
          </cell>
          <cell r="D8246" t="str">
            <v>Oxfordshire</v>
          </cell>
          <cell r="E8246">
            <v>2555</v>
          </cell>
          <cell r="F8246" t="str">
            <v>Chilton County Primary School</v>
          </cell>
          <cell r="G8246" t="str">
            <v>Maintained</v>
          </cell>
          <cell r="H8246" t="str">
            <v>Community school</v>
          </cell>
          <cell r="I8246">
            <v>27751</v>
          </cell>
          <cell r="J8246">
            <v>47794.499999999993</v>
          </cell>
        </row>
        <row r="8247">
          <cell r="B8247">
            <v>9312560</v>
          </cell>
          <cell r="C8247">
            <v>931</v>
          </cell>
          <cell r="D8247" t="str">
            <v>Oxfordshire</v>
          </cell>
          <cell r="E8247">
            <v>2560</v>
          </cell>
          <cell r="F8247" t="str">
            <v>Drayton Community Primary School</v>
          </cell>
          <cell r="G8247" t="str">
            <v>Maintained</v>
          </cell>
          <cell r="H8247" t="str">
            <v>Community school</v>
          </cell>
          <cell r="I8247">
            <v>18285</v>
          </cell>
          <cell r="J8247">
            <v>30899.699999999997</v>
          </cell>
        </row>
        <row r="8248">
          <cell r="B8248">
            <v>9312563</v>
          </cell>
          <cell r="C8248">
            <v>931</v>
          </cell>
          <cell r="D8248" t="str">
            <v>Oxfordshire</v>
          </cell>
          <cell r="E8248">
            <v>2563</v>
          </cell>
          <cell r="F8248" t="str">
            <v>Harwell Primary School</v>
          </cell>
          <cell r="G8248" t="str">
            <v>Maintained</v>
          </cell>
          <cell r="H8248" t="str">
            <v>Community school</v>
          </cell>
          <cell r="I8248">
            <v>16599</v>
          </cell>
          <cell r="J8248">
            <v>28676.699999999997</v>
          </cell>
        </row>
        <row r="8249">
          <cell r="B8249">
            <v>9312565</v>
          </cell>
          <cell r="C8249">
            <v>931</v>
          </cell>
          <cell r="D8249" t="str">
            <v>Oxfordshire</v>
          </cell>
          <cell r="E8249">
            <v>2565</v>
          </cell>
          <cell r="F8249" t="str">
            <v>Dry Sandford Primary School</v>
          </cell>
          <cell r="G8249" t="str">
            <v>Maintained</v>
          </cell>
          <cell r="H8249" t="str">
            <v>Community school</v>
          </cell>
          <cell r="I8249">
            <v>9985</v>
          </cell>
          <cell r="J8249">
            <v>18006.3</v>
          </cell>
        </row>
        <row r="8250">
          <cell r="B8250">
            <v>9312583</v>
          </cell>
          <cell r="C8250">
            <v>931</v>
          </cell>
          <cell r="D8250" t="str">
            <v>Oxfordshire</v>
          </cell>
          <cell r="E8250">
            <v>2583</v>
          </cell>
          <cell r="F8250" t="str">
            <v>Stockham Primary School</v>
          </cell>
          <cell r="G8250" t="str">
            <v>Maintained</v>
          </cell>
          <cell r="H8250" t="str">
            <v>Community school</v>
          </cell>
          <cell r="I8250">
            <v>18155</v>
          </cell>
          <cell r="J8250">
            <v>30455.1</v>
          </cell>
        </row>
        <row r="8251">
          <cell r="B8251">
            <v>9312587</v>
          </cell>
          <cell r="C8251">
            <v>931</v>
          </cell>
          <cell r="D8251" t="str">
            <v>Oxfordshire</v>
          </cell>
          <cell r="E8251">
            <v>2587</v>
          </cell>
          <cell r="F8251" t="str">
            <v>Thomas Reade Primary School</v>
          </cell>
          <cell r="G8251" t="str">
            <v>Maintained</v>
          </cell>
          <cell r="H8251" t="str">
            <v>Community school</v>
          </cell>
          <cell r="I8251">
            <v>16599</v>
          </cell>
          <cell r="J8251">
            <v>28009.8</v>
          </cell>
        </row>
        <row r="8252">
          <cell r="B8252">
            <v>9312589</v>
          </cell>
          <cell r="C8252">
            <v>931</v>
          </cell>
          <cell r="D8252" t="str">
            <v>Oxfordshire</v>
          </cell>
          <cell r="E8252">
            <v>2589</v>
          </cell>
          <cell r="F8252" t="str">
            <v>Wood Farm Primary School</v>
          </cell>
          <cell r="G8252" t="str">
            <v>Maintained</v>
          </cell>
          <cell r="H8252" t="str">
            <v>Community school</v>
          </cell>
          <cell r="I8252">
            <v>20100</v>
          </cell>
          <cell r="J8252">
            <v>32455.8</v>
          </cell>
        </row>
        <row r="8253">
          <cell r="B8253">
            <v>9312590</v>
          </cell>
          <cell r="C8253">
            <v>931</v>
          </cell>
          <cell r="D8253" t="str">
            <v>Oxfordshire</v>
          </cell>
          <cell r="E8253">
            <v>2590</v>
          </cell>
          <cell r="F8253" t="str">
            <v>Edward Feild Primary School</v>
          </cell>
          <cell r="G8253" t="str">
            <v>Maintained</v>
          </cell>
          <cell r="H8253" t="str">
            <v>Community school</v>
          </cell>
          <cell r="I8253">
            <v>24898</v>
          </cell>
          <cell r="J8253">
            <v>45571.5</v>
          </cell>
        </row>
        <row r="8254">
          <cell r="B8254">
            <v>9312591</v>
          </cell>
          <cell r="C8254">
            <v>931</v>
          </cell>
          <cell r="D8254" t="str">
            <v>Oxfordshire</v>
          </cell>
          <cell r="E8254">
            <v>2591</v>
          </cell>
          <cell r="F8254" t="str">
            <v>John Hampden Primary School</v>
          </cell>
          <cell r="G8254" t="str">
            <v>Maintained</v>
          </cell>
          <cell r="H8254" t="str">
            <v>Community school</v>
          </cell>
          <cell r="I8254">
            <v>38514</v>
          </cell>
          <cell r="J8254">
            <v>66023.099999999991</v>
          </cell>
        </row>
        <row r="8255">
          <cell r="B8255">
            <v>9312594</v>
          </cell>
          <cell r="C8255">
            <v>931</v>
          </cell>
          <cell r="D8255" t="str">
            <v>Oxfordshire</v>
          </cell>
          <cell r="E8255">
            <v>2594</v>
          </cell>
          <cell r="F8255" t="str">
            <v>Stephen Freeman Community Primary School</v>
          </cell>
          <cell r="G8255" t="str">
            <v>Maintained</v>
          </cell>
          <cell r="H8255" t="str">
            <v>Community school</v>
          </cell>
          <cell r="I8255">
            <v>35402</v>
          </cell>
          <cell r="J8255">
            <v>63355.499999999993</v>
          </cell>
        </row>
        <row r="8256">
          <cell r="B8256">
            <v>9312595</v>
          </cell>
          <cell r="C8256">
            <v>931</v>
          </cell>
          <cell r="D8256" t="str">
            <v>Oxfordshire</v>
          </cell>
          <cell r="E8256">
            <v>2595</v>
          </cell>
          <cell r="F8256" t="str">
            <v>Carswell Community Primary School</v>
          </cell>
          <cell r="G8256" t="str">
            <v>Maintained</v>
          </cell>
          <cell r="H8256" t="str">
            <v>Community school</v>
          </cell>
          <cell r="I8256">
            <v>19711</v>
          </cell>
          <cell r="J8256">
            <v>34678.799999999996</v>
          </cell>
        </row>
        <row r="8257">
          <cell r="B8257">
            <v>9312601</v>
          </cell>
          <cell r="C8257">
            <v>931</v>
          </cell>
          <cell r="D8257" t="str">
            <v>Oxfordshire</v>
          </cell>
          <cell r="E8257">
            <v>2601</v>
          </cell>
          <cell r="F8257" t="str">
            <v>West Witney Primary School</v>
          </cell>
          <cell r="G8257" t="str">
            <v>Maintained</v>
          </cell>
          <cell r="H8257" t="str">
            <v>Community school</v>
          </cell>
          <cell r="I8257">
            <v>35531</v>
          </cell>
          <cell r="J8257">
            <v>60020.999999999993</v>
          </cell>
        </row>
        <row r="8258">
          <cell r="B8258">
            <v>9312602</v>
          </cell>
          <cell r="C8258">
            <v>931</v>
          </cell>
          <cell r="D8258" t="str">
            <v>Oxfordshire</v>
          </cell>
          <cell r="E8258">
            <v>2602</v>
          </cell>
          <cell r="F8258" t="str">
            <v>Long Furlong Primary School</v>
          </cell>
          <cell r="G8258" t="str">
            <v>Maintained</v>
          </cell>
          <cell r="H8258" t="str">
            <v>Community school</v>
          </cell>
          <cell r="I8258">
            <v>19841</v>
          </cell>
          <cell r="J8258">
            <v>30899.699999999997</v>
          </cell>
        </row>
        <row r="8259">
          <cell r="B8259">
            <v>9312605</v>
          </cell>
          <cell r="C8259">
            <v>931</v>
          </cell>
          <cell r="D8259" t="str">
            <v>Oxfordshire</v>
          </cell>
          <cell r="E8259">
            <v>2605</v>
          </cell>
          <cell r="F8259" t="str">
            <v>Caldecott Primary School</v>
          </cell>
          <cell r="G8259" t="str">
            <v>Maintained</v>
          </cell>
          <cell r="H8259" t="str">
            <v>Community school</v>
          </cell>
          <cell r="I8259">
            <v>32679</v>
          </cell>
          <cell r="J8259">
            <v>54241.2</v>
          </cell>
        </row>
        <row r="8260">
          <cell r="B8260">
            <v>9313000</v>
          </cell>
          <cell r="C8260">
            <v>931</v>
          </cell>
          <cell r="D8260" t="str">
            <v>Oxfordshire</v>
          </cell>
          <cell r="E8260">
            <v>3000</v>
          </cell>
          <cell r="F8260" t="str">
            <v>Cropredy Church of England Primary School</v>
          </cell>
          <cell r="G8260" t="str">
            <v>Maintained</v>
          </cell>
          <cell r="H8260" t="str">
            <v>Voluntary controlled school</v>
          </cell>
          <cell r="I8260">
            <v>14913</v>
          </cell>
          <cell r="J8260">
            <v>29343.599999999999</v>
          </cell>
        </row>
        <row r="8261">
          <cell r="B8261">
            <v>9313043</v>
          </cell>
          <cell r="C8261">
            <v>931</v>
          </cell>
          <cell r="D8261" t="str">
            <v>Oxfordshire</v>
          </cell>
          <cell r="E8261">
            <v>3043</v>
          </cell>
          <cell r="F8261" t="str">
            <v>Chadlington Church of England Primary School</v>
          </cell>
          <cell r="G8261" t="str">
            <v>Maintained</v>
          </cell>
          <cell r="H8261" t="str">
            <v>Voluntary controlled school</v>
          </cell>
          <cell r="I8261">
            <v>8300</v>
          </cell>
          <cell r="J8261">
            <v>16227.9</v>
          </cell>
        </row>
        <row r="8262">
          <cell r="B8262">
            <v>9313044</v>
          </cell>
          <cell r="C8262">
            <v>931</v>
          </cell>
          <cell r="D8262" t="str">
            <v>Oxfordshire</v>
          </cell>
          <cell r="E8262">
            <v>3044</v>
          </cell>
          <cell r="F8262" t="str">
            <v>Hook Norton Church of England Primary School</v>
          </cell>
          <cell r="G8262" t="str">
            <v>Maintained</v>
          </cell>
          <cell r="H8262" t="str">
            <v>Voluntary controlled school</v>
          </cell>
          <cell r="I8262">
            <v>26843</v>
          </cell>
          <cell r="J8262">
            <v>41792.399999999994</v>
          </cell>
        </row>
        <row r="8263">
          <cell r="B8263">
            <v>9313064</v>
          </cell>
          <cell r="C8263">
            <v>931</v>
          </cell>
          <cell r="D8263" t="str">
            <v>Oxfordshire</v>
          </cell>
          <cell r="E8263">
            <v>3064</v>
          </cell>
          <cell r="F8263" t="str">
            <v>Bloxham Church of England Primary School</v>
          </cell>
          <cell r="G8263" t="str">
            <v>Maintained</v>
          </cell>
          <cell r="H8263" t="str">
            <v>Voluntary controlled school</v>
          </cell>
          <cell r="I8263">
            <v>34883</v>
          </cell>
          <cell r="J8263">
            <v>62910.899999999994</v>
          </cell>
        </row>
        <row r="8264">
          <cell r="B8264">
            <v>9313065</v>
          </cell>
          <cell r="C8264">
            <v>931</v>
          </cell>
          <cell r="D8264" t="str">
            <v>Oxfordshire</v>
          </cell>
          <cell r="E8264">
            <v>3065</v>
          </cell>
          <cell r="F8264" t="str">
            <v>Fritwell Church of England Primary School</v>
          </cell>
          <cell r="G8264" t="str">
            <v>Maintained</v>
          </cell>
          <cell r="H8264" t="str">
            <v>Voluntary controlled school</v>
          </cell>
          <cell r="I8264">
            <v>11671</v>
          </cell>
          <cell r="J8264">
            <v>20673.899999999998</v>
          </cell>
        </row>
        <row r="8265">
          <cell r="B8265">
            <v>9313081</v>
          </cell>
          <cell r="C8265">
            <v>931</v>
          </cell>
          <cell r="D8265" t="str">
            <v>Oxfordshire</v>
          </cell>
          <cell r="E8265">
            <v>3081</v>
          </cell>
          <cell r="F8265" t="str">
            <v>Charlton-on-Otmoor Church of England Primary School</v>
          </cell>
          <cell r="G8265" t="str">
            <v>Maintained</v>
          </cell>
          <cell r="H8265" t="str">
            <v>Voluntary controlled school</v>
          </cell>
          <cell r="I8265">
            <v>6484</v>
          </cell>
          <cell r="J8265">
            <v>8669.6999999999989</v>
          </cell>
        </row>
        <row r="8266">
          <cell r="B8266">
            <v>9313082</v>
          </cell>
          <cell r="C8266">
            <v>931</v>
          </cell>
          <cell r="D8266" t="str">
            <v>Oxfordshire</v>
          </cell>
          <cell r="E8266">
            <v>3082</v>
          </cell>
          <cell r="F8266" t="str">
            <v>Chesterton Church of England Voluntary Aided Primary School</v>
          </cell>
          <cell r="G8266" t="str">
            <v>Maintained</v>
          </cell>
          <cell r="H8266" t="str">
            <v>Voluntary aided school</v>
          </cell>
          <cell r="I8266">
            <v>14394</v>
          </cell>
          <cell r="J8266">
            <v>31566.6</v>
          </cell>
        </row>
        <row r="8267">
          <cell r="B8267">
            <v>9313083</v>
          </cell>
          <cell r="C8267">
            <v>931</v>
          </cell>
          <cell r="D8267" t="str">
            <v>Oxfordshire</v>
          </cell>
          <cell r="E8267">
            <v>3083</v>
          </cell>
          <cell r="F8267" t="str">
            <v>Fringford Church of England Primary School</v>
          </cell>
          <cell r="G8267" t="str">
            <v>Maintained</v>
          </cell>
          <cell r="H8267" t="str">
            <v>Voluntary controlled school</v>
          </cell>
          <cell r="I8267">
            <v>9467</v>
          </cell>
          <cell r="J8267">
            <v>16894.8</v>
          </cell>
        </row>
        <row r="8268">
          <cell r="B8268">
            <v>9313085</v>
          </cell>
          <cell r="C8268">
            <v>931</v>
          </cell>
          <cell r="D8268" t="str">
            <v>Oxfordshire</v>
          </cell>
          <cell r="E8268">
            <v>3085</v>
          </cell>
          <cell r="F8268" t="str">
            <v>Launton Church of England Primary School</v>
          </cell>
          <cell r="G8268" t="str">
            <v>Maintained</v>
          </cell>
          <cell r="H8268" t="str">
            <v>Voluntary controlled school</v>
          </cell>
          <cell r="I8268">
            <v>11801</v>
          </cell>
          <cell r="J8268">
            <v>19562.399999999998</v>
          </cell>
        </row>
        <row r="8269">
          <cell r="B8269">
            <v>9313100</v>
          </cell>
          <cell r="C8269">
            <v>931</v>
          </cell>
          <cell r="D8269" t="str">
            <v>Oxfordshire</v>
          </cell>
          <cell r="E8269">
            <v>3100</v>
          </cell>
          <cell r="F8269" t="str">
            <v>Clanfield CofE Primary School</v>
          </cell>
          <cell r="G8269" t="str">
            <v>Maintained</v>
          </cell>
          <cell r="H8269" t="str">
            <v>Voluntary controlled school</v>
          </cell>
          <cell r="I8269">
            <v>11153</v>
          </cell>
          <cell r="J8269">
            <v>16005.599999999999</v>
          </cell>
        </row>
        <row r="8270">
          <cell r="B8270">
            <v>9313120</v>
          </cell>
          <cell r="C8270">
            <v>931</v>
          </cell>
          <cell r="D8270" t="str">
            <v>Oxfordshire</v>
          </cell>
          <cell r="E8270">
            <v>3120</v>
          </cell>
          <cell r="F8270" t="str">
            <v>Aston and Cote Church of England Primary School</v>
          </cell>
          <cell r="G8270" t="str">
            <v>Maintained</v>
          </cell>
          <cell r="H8270" t="str">
            <v>Voluntary controlled school</v>
          </cell>
          <cell r="I8270">
            <v>14913</v>
          </cell>
          <cell r="J8270">
            <v>23119.199999999997</v>
          </cell>
        </row>
        <row r="8271">
          <cell r="B8271">
            <v>9313122</v>
          </cell>
          <cell r="C8271">
            <v>931</v>
          </cell>
          <cell r="D8271" t="str">
            <v>Oxfordshire</v>
          </cell>
          <cell r="E8271">
            <v>3122</v>
          </cell>
          <cell r="F8271" t="str">
            <v>Ducklington Primary School</v>
          </cell>
          <cell r="G8271" t="str">
            <v>Maintained</v>
          </cell>
          <cell r="H8271" t="str">
            <v>Voluntary controlled school</v>
          </cell>
          <cell r="I8271">
            <v>18674</v>
          </cell>
          <cell r="J8271">
            <v>29343.599999999999</v>
          </cell>
        </row>
        <row r="8272">
          <cell r="B8272">
            <v>9313123</v>
          </cell>
          <cell r="C8272">
            <v>931</v>
          </cell>
          <cell r="D8272" t="str">
            <v>Oxfordshire</v>
          </cell>
          <cell r="E8272">
            <v>3123</v>
          </cell>
          <cell r="F8272" t="str">
            <v>Hailey Church of England Primary School</v>
          </cell>
          <cell r="G8272" t="str">
            <v>Maintained</v>
          </cell>
          <cell r="H8272" t="str">
            <v>Voluntary controlled school</v>
          </cell>
          <cell r="I8272">
            <v>9337</v>
          </cell>
          <cell r="J8272">
            <v>15116.4</v>
          </cell>
        </row>
        <row r="8273">
          <cell r="B8273">
            <v>9313125</v>
          </cell>
          <cell r="C8273">
            <v>931</v>
          </cell>
          <cell r="D8273" t="str">
            <v>Oxfordshire</v>
          </cell>
          <cell r="E8273">
            <v>3125</v>
          </cell>
          <cell r="F8273" t="str">
            <v>St Kenelm's Church of England (VC) School</v>
          </cell>
          <cell r="G8273" t="str">
            <v>Maintained</v>
          </cell>
          <cell r="H8273" t="str">
            <v>Voluntary controlled school</v>
          </cell>
          <cell r="I8273">
            <v>9596</v>
          </cell>
          <cell r="J8273">
            <v>16227.9</v>
          </cell>
        </row>
        <row r="8274">
          <cell r="B8274">
            <v>9313141</v>
          </cell>
          <cell r="C8274">
            <v>931</v>
          </cell>
          <cell r="D8274" t="str">
            <v>Oxfordshire</v>
          </cell>
          <cell r="E8274">
            <v>3141</v>
          </cell>
          <cell r="F8274" t="str">
            <v>Bletchingdon Parochial Church of England Primary School</v>
          </cell>
          <cell r="G8274" t="str">
            <v>Maintained</v>
          </cell>
          <cell r="H8274" t="str">
            <v>Voluntary aided school</v>
          </cell>
          <cell r="I8274">
            <v>7781</v>
          </cell>
          <cell r="J8274">
            <v>13782.599999999999</v>
          </cell>
        </row>
        <row r="8275">
          <cell r="B8275">
            <v>9313142</v>
          </cell>
          <cell r="C8275">
            <v>931</v>
          </cell>
          <cell r="D8275" t="str">
            <v>Oxfordshire</v>
          </cell>
          <cell r="E8275">
            <v>3142</v>
          </cell>
          <cell r="F8275" t="str">
            <v>Combe CofE Primary School</v>
          </cell>
          <cell r="G8275" t="str">
            <v>Maintained</v>
          </cell>
          <cell r="H8275" t="str">
            <v>Voluntary controlled school</v>
          </cell>
          <cell r="I8275">
            <v>11801</v>
          </cell>
          <cell r="J8275">
            <v>20896.199999999997</v>
          </cell>
        </row>
        <row r="8276">
          <cell r="B8276">
            <v>9313145</v>
          </cell>
          <cell r="C8276">
            <v>931</v>
          </cell>
          <cell r="D8276" t="str">
            <v>Oxfordshire</v>
          </cell>
          <cell r="E8276">
            <v>3145</v>
          </cell>
          <cell r="F8276" t="str">
            <v>Woodstock Church of England Primary School</v>
          </cell>
          <cell r="G8276" t="str">
            <v>Maintained</v>
          </cell>
          <cell r="H8276" t="str">
            <v>Voluntary controlled school</v>
          </cell>
          <cell r="I8276">
            <v>27362</v>
          </cell>
          <cell r="J8276">
            <v>48461.399999999994</v>
          </cell>
        </row>
        <row r="8277">
          <cell r="B8277">
            <v>9313146</v>
          </cell>
          <cell r="C8277">
            <v>931</v>
          </cell>
          <cell r="D8277" t="str">
            <v>Oxfordshire</v>
          </cell>
          <cell r="E8277">
            <v>3146</v>
          </cell>
          <cell r="F8277" t="str">
            <v>Bladon Church of England Primary School</v>
          </cell>
          <cell r="G8277" t="str">
            <v>Maintained</v>
          </cell>
          <cell r="H8277" t="str">
            <v>Voluntary controlled school</v>
          </cell>
          <cell r="I8277">
            <v>8818</v>
          </cell>
          <cell r="J8277">
            <v>15783.3</v>
          </cell>
        </row>
        <row r="8278">
          <cell r="B8278">
            <v>9313180</v>
          </cell>
          <cell r="C8278">
            <v>931</v>
          </cell>
          <cell r="D8278" t="str">
            <v>Oxfordshire</v>
          </cell>
          <cell r="E8278">
            <v>3180</v>
          </cell>
          <cell r="F8278" t="str">
            <v>Aston Rowant Church of England Primary School</v>
          </cell>
          <cell r="G8278" t="str">
            <v>Maintained</v>
          </cell>
          <cell r="H8278" t="str">
            <v>Voluntary controlled school</v>
          </cell>
          <cell r="I8278">
            <v>4280</v>
          </cell>
          <cell r="J8278">
            <v>8669.6999999999989</v>
          </cell>
        </row>
        <row r="8279">
          <cell r="B8279">
            <v>9313182</v>
          </cell>
          <cell r="C8279">
            <v>931</v>
          </cell>
          <cell r="D8279" t="str">
            <v>Oxfordshire</v>
          </cell>
          <cell r="E8279">
            <v>3182</v>
          </cell>
          <cell r="F8279" t="str">
            <v>St Andrew's Church of England Primary School</v>
          </cell>
          <cell r="G8279" t="str">
            <v>Maintained</v>
          </cell>
          <cell r="H8279" t="str">
            <v>Voluntary controlled school</v>
          </cell>
          <cell r="I8279">
            <v>29566</v>
          </cell>
          <cell r="J8279">
            <v>56241.899999999994</v>
          </cell>
        </row>
        <row r="8280">
          <cell r="B8280">
            <v>9313183</v>
          </cell>
          <cell r="C8280">
            <v>931</v>
          </cell>
          <cell r="D8280" t="str">
            <v>Oxfordshire</v>
          </cell>
          <cell r="E8280">
            <v>3183</v>
          </cell>
          <cell r="F8280" t="str">
            <v>Clifton Hampden Church of England Primary School</v>
          </cell>
          <cell r="G8280" t="str">
            <v>Maintained</v>
          </cell>
          <cell r="H8280" t="str">
            <v>Voluntary controlled school</v>
          </cell>
          <cell r="I8280">
            <v>10374</v>
          </cell>
          <cell r="J8280">
            <v>16894.8</v>
          </cell>
        </row>
        <row r="8281">
          <cell r="B8281">
            <v>9313184</v>
          </cell>
          <cell r="C8281">
            <v>931</v>
          </cell>
          <cell r="D8281" t="str">
            <v>Oxfordshire</v>
          </cell>
          <cell r="E8281">
            <v>3184</v>
          </cell>
          <cell r="F8281" t="str">
            <v>Lewknor Church of England Primary School</v>
          </cell>
          <cell r="G8281" t="str">
            <v>Maintained</v>
          </cell>
          <cell r="H8281" t="str">
            <v>Voluntary controlled school</v>
          </cell>
          <cell r="I8281">
            <v>6744</v>
          </cell>
          <cell r="J8281">
            <v>10448.099999999999</v>
          </cell>
        </row>
        <row r="8282">
          <cell r="B8282">
            <v>9313186</v>
          </cell>
          <cell r="C8282">
            <v>931</v>
          </cell>
          <cell r="D8282" t="str">
            <v>Oxfordshire</v>
          </cell>
          <cell r="E8282">
            <v>3186</v>
          </cell>
          <cell r="F8282" t="str">
            <v>Dorchester St Birinus Church of England School</v>
          </cell>
          <cell r="G8282" t="str">
            <v>Maintained</v>
          </cell>
          <cell r="H8282" t="str">
            <v>Voluntary controlled school</v>
          </cell>
          <cell r="I8282">
            <v>4669</v>
          </cell>
          <cell r="J8282">
            <v>8447.4</v>
          </cell>
        </row>
        <row r="8283">
          <cell r="B8283">
            <v>9313187</v>
          </cell>
          <cell r="C8283">
            <v>931</v>
          </cell>
          <cell r="D8283" t="str">
            <v>Oxfordshire</v>
          </cell>
          <cell r="E8283">
            <v>3187</v>
          </cell>
          <cell r="F8283" t="str">
            <v>Great Milton Church of England Primary School</v>
          </cell>
          <cell r="G8283" t="str">
            <v>Maintained</v>
          </cell>
          <cell r="H8283" t="str">
            <v>Voluntary controlled school</v>
          </cell>
          <cell r="I8283">
            <v>12060</v>
          </cell>
          <cell r="J8283">
            <v>22007.699999999997</v>
          </cell>
        </row>
        <row r="8284">
          <cell r="B8284">
            <v>9313188</v>
          </cell>
          <cell r="C8284">
            <v>931</v>
          </cell>
          <cell r="D8284" t="str">
            <v>Oxfordshire</v>
          </cell>
          <cell r="E8284">
            <v>3188</v>
          </cell>
          <cell r="F8284" t="str">
            <v>Marsh Baldon CofE Primary School</v>
          </cell>
          <cell r="G8284" t="str">
            <v>Maintained</v>
          </cell>
          <cell r="H8284" t="str">
            <v>Voluntary controlled school</v>
          </cell>
          <cell r="I8284">
            <v>5836</v>
          </cell>
          <cell r="J8284">
            <v>9558.9</v>
          </cell>
        </row>
        <row r="8285">
          <cell r="B8285">
            <v>9313200</v>
          </cell>
          <cell r="C8285">
            <v>931</v>
          </cell>
          <cell r="D8285" t="str">
            <v>Oxfordshire</v>
          </cell>
          <cell r="E8285">
            <v>3200</v>
          </cell>
          <cell r="F8285" t="str">
            <v>Crowmarsh Gifford Church of England School</v>
          </cell>
          <cell r="G8285" t="str">
            <v>Maintained</v>
          </cell>
          <cell r="H8285" t="str">
            <v>Voluntary controlled school</v>
          </cell>
          <cell r="I8285">
            <v>16858</v>
          </cell>
          <cell r="J8285">
            <v>28009.8</v>
          </cell>
        </row>
        <row r="8286">
          <cell r="B8286">
            <v>9313205</v>
          </cell>
          <cell r="C8286">
            <v>931</v>
          </cell>
          <cell r="D8286" t="str">
            <v>Oxfordshire</v>
          </cell>
          <cell r="E8286">
            <v>3205</v>
          </cell>
          <cell r="F8286" t="str">
            <v>Peppard Church of England Primary School</v>
          </cell>
          <cell r="G8286" t="str">
            <v>Maintained</v>
          </cell>
          <cell r="H8286" t="str">
            <v>Voluntary controlled school</v>
          </cell>
          <cell r="I8286">
            <v>9078</v>
          </cell>
          <cell r="J8286">
            <v>13337.999999999998</v>
          </cell>
        </row>
        <row r="8287">
          <cell r="B8287">
            <v>9313206</v>
          </cell>
          <cell r="C8287">
            <v>931</v>
          </cell>
          <cell r="D8287" t="str">
            <v>Oxfordshire</v>
          </cell>
          <cell r="E8287">
            <v>3206</v>
          </cell>
          <cell r="F8287" t="str">
            <v>Stoke Row CofE Primary School</v>
          </cell>
          <cell r="G8287" t="str">
            <v>Maintained</v>
          </cell>
          <cell r="H8287" t="str">
            <v>Voluntary aided school</v>
          </cell>
          <cell r="I8287">
            <v>7911</v>
          </cell>
          <cell r="J8287">
            <v>16450.199999999997</v>
          </cell>
        </row>
        <row r="8288">
          <cell r="B8288">
            <v>9313210</v>
          </cell>
          <cell r="C8288">
            <v>931</v>
          </cell>
          <cell r="D8288" t="str">
            <v>Oxfordshire</v>
          </cell>
          <cell r="E8288">
            <v>3210</v>
          </cell>
          <cell r="F8288" t="str">
            <v>Church Cowley St James Church of England Primary School</v>
          </cell>
          <cell r="G8288" t="str">
            <v>Maintained</v>
          </cell>
          <cell r="H8288" t="str">
            <v>Voluntary controlled school</v>
          </cell>
          <cell r="I8288">
            <v>34883</v>
          </cell>
          <cell r="J8288">
            <v>55352.7</v>
          </cell>
        </row>
        <row r="8289">
          <cell r="B8289">
            <v>9313211</v>
          </cell>
          <cell r="C8289">
            <v>931</v>
          </cell>
          <cell r="D8289" t="str">
            <v>Oxfordshire</v>
          </cell>
          <cell r="E8289">
            <v>3211</v>
          </cell>
          <cell r="F8289" t="str">
            <v>St Andrew's Church of England Primary School</v>
          </cell>
          <cell r="G8289" t="str">
            <v>Maintained</v>
          </cell>
          <cell r="H8289" t="str">
            <v>Voluntary controlled school</v>
          </cell>
          <cell r="I8289">
            <v>25417</v>
          </cell>
          <cell r="J8289">
            <v>33345</v>
          </cell>
        </row>
        <row r="8290">
          <cell r="B8290">
            <v>9313213</v>
          </cell>
          <cell r="C8290">
            <v>931</v>
          </cell>
          <cell r="D8290" t="str">
            <v>Oxfordshire</v>
          </cell>
          <cell r="E8290">
            <v>3213</v>
          </cell>
          <cell r="F8290" t="str">
            <v>New Hinksey Church of England Primary School</v>
          </cell>
          <cell r="G8290" t="str">
            <v>Maintained</v>
          </cell>
          <cell r="H8290" t="str">
            <v>Voluntary controlled school</v>
          </cell>
          <cell r="I8290">
            <v>12968</v>
          </cell>
          <cell r="J8290">
            <v>21118.5</v>
          </cell>
        </row>
        <row r="8291">
          <cell r="B8291">
            <v>9313216</v>
          </cell>
          <cell r="C8291">
            <v>931</v>
          </cell>
          <cell r="D8291" t="str">
            <v>Oxfordshire</v>
          </cell>
          <cell r="E8291">
            <v>3216</v>
          </cell>
          <cell r="F8291" t="str">
            <v>St Michael's CofE Primary School</v>
          </cell>
          <cell r="G8291" t="str">
            <v>Maintained</v>
          </cell>
          <cell r="H8291" t="str">
            <v>Voluntary aided school</v>
          </cell>
          <cell r="I8291">
            <v>18803</v>
          </cell>
          <cell r="J8291">
            <v>32011.199999999997</v>
          </cell>
        </row>
        <row r="8292">
          <cell r="B8292">
            <v>9313223</v>
          </cell>
          <cell r="C8292">
            <v>931</v>
          </cell>
          <cell r="D8292" t="str">
            <v>Oxfordshire</v>
          </cell>
          <cell r="E8292">
            <v>3223</v>
          </cell>
          <cell r="F8292" t="str">
            <v>Cumnor Church of England School (Voluntary Controlled)</v>
          </cell>
          <cell r="G8292" t="str">
            <v>Maintained</v>
          </cell>
          <cell r="H8292" t="str">
            <v>Voluntary controlled school</v>
          </cell>
          <cell r="I8292">
            <v>18414</v>
          </cell>
          <cell r="J8292">
            <v>29343.599999999999</v>
          </cell>
        </row>
        <row r="8293">
          <cell r="B8293">
            <v>9313231</v>
          </cell>
          <cell r="C8293">
            <v>931</v>
          </cell>
          <cell r="D8293" t="str">
            <v>Oxfordshire</v>
          </cell>
          <cell r="E8293">
            <v>3231</v>
          </cell>
          <cell r="F8293" t="str">
            <v>The Ridgeway Church of England (C) Primary School</v>
          </cell>
          <cell r="G8293" t="str">
            <v>Maintained</v>
          </cell>
          <cell r="H8293" t="str">
            <v>Voluntary controlled school</v>
          </cell>
          <cell r="I8293">
            <v>9596</v>
          </cell>
          <cell r="J8293">
            <v>16672.5</v>
          </cell>
        </row>
        <row r="8294">
          <cell r="B8294">
            <v>9313233</v>
          </cell>
          <cell r="C8294">
            <v>931</v>
          </cell>
          <cell r="D8294" t="str">
            <v>Oxfordshire</v>
          </cell>
          <cell r="E8294">
            <v>3233</v>
          </cell>
          <cell r="F8294" t="str">
            <v>Long Wittenham (Church of England) Primary School</v>
          </cell>
          <cell r="G8294" t="str">
            <v>Maintained</v>
          </cell>
          <cell r="H8294" t="str">
            <v>Voluntary controlled school</v>
          </cell>
          <cell r="I8294">
            <v>7781</v>
          </cell>
          <cell r="J8294">
            <v>10892.699999999999</v>
          </cell>
        </row>
        <row r="8295">
          <cell r="B8295">
            <v>9313234</v>
          </cell>
          <cell r="C8295">
            <v>931</v>
          </cell>
          <cell r="D8295" t="str">
            <v>Oxfordshire</v>
          </cell>
          <cell r="E8295">
            <v>3234</v>
          </cell>
          <cell r="F8295" t="str">
            <v>Longworth Primary School</v>
          </cell>
          <cell r="G8295" t="str">
            <v>Maintained</v>
          </cell>
          <cell r="H8295" t="str">
            <v>Voluntary controlled school</v>
          </cell>
          <cell r="I8295">
            <v>3631</v>
          </cell>
          <cell r="J8295">
            <v>6224.4</v>
          </cell>
        </row>
        <row r="8296">
          <cell r="B8296">
            <v>9313235</v>
          </cell>
          <cell r="C8296">
            <v>931</v>
          </cell>
          <cell r="D8296" t="str">
            <v>Oxfordshire</v>
          </cell>
          <cell r="E8296">
            <v>3235</v>
          </cell>
          <cell r="F8296" t="str">
            <v>Marcham Church of England (Voluntary Controlled) Primary School</v>
          </cell>
          <cell r="G8296" t="str">
            <v>Maintained</v>
          </cell>
          <cell r="H8296" t="str">
            <v>Voluntary controlled school</v>
          </cell>
          <cell r="I8296">
            <v>16988</v>
          </cell>
          <cell r="J8296">
            <v>27565.199999999997</v>
          </cell>
        </row>
        <row r="8297">
          <cell r="B8297">
            <v>9313238</v>
          </cell>
          <cell r="C8297">
            <v>931</v>
          </cell>
          <cell r="D8297" t="str">
            <v>Oxfordshire</v>
          </cell>
          <cell r="E8297">
            <v>3238</v>
          </cell>
          <cell r="F8297" t="str">
            <v>Radley Church of England Primary School</v>
          </cell>
          <cell r="G8297" t="str">
            <v>Maintained</v>
          </cell>
          <cell r="H8297" t="str">
            <v>Voluntary controlled school</v>
          </cell>
          <cell r="I8297">
            <v>11023</v>
          </cell>
          <cell r="J8297">
            <v>21785.399999999998</v>
          </cell>
        </row>
        <row r="8298">
          <cell r="B8298">
            <v>9313240</v>
          </cell>
          <cell r="C8298">
            <v>931</v>
          </cell>
          <cell r="D8298" t="str">
            <v>Oxfordshire</v>
          </cell>
          <cell r="E8298">
            <v>3240</v>
          </cell>
          <cell r="F8298" t="str">
            <v>Stanford In the Vale CofE Primary School</v>
          </cell>
          <cell r="G8298" t="str">
            <v>Maintained</v>
          </cell>
          <cell r="H8298" t="str">
            <v>Voluntary controlled school</v>
          </cell>
          <cell r="I8298">
            <v>13616</v>
          </cell>
          <cell r="J8298">
            <v>22674.6</v>
          </cell>
        </row>
        <row r="8299">
          <cell r="B8299">
            <v>9313241</v>
          </cell>
          <cell r="C8299">
            <v>931</v>
          </cell>
          <cell r="D8299" t="str">
            <v>Oxfordshire</v>
          </cell>
          <cell r="E8299">
            <v>3241</v>
          </cell>
          <cell r="F8299" t="str">
            <v>St Michaels CofE Primary School</v>
          </cell>
          <cell r="G8299" t="str">
            <v>Maintained</v>
          </cell>
          <cell r="H8299" t="str">
            <v>Voluntary controlled school</v>
          </cell>
          <cell r="I8299">
            <v>12449</v>
          </cell>
          <cell r="J8299">
            <v>22230</v>
          </cell>
        </row>
        <row r="8300">
          <cell r="B8300">
            <v>9313242</v>
          </cell>
          <cell r="C8300">
            <v>931</v>
          </cell>
          <cell r="D8300" t="str">
            <v>Oxfordshire</v>
          </cell>
          <cell r="E8300">
            <v>3242</v>
          </cell>
          <cell r="F8300" t="str">
            <v>Sunningwell Church of England Primary School</v>
          </cell>
          <cell r="G8300" t="str">
            <v>Maintained</v>
          </cell>
          <cell r="H8300" t="str">
            <v>Voluntary controlled school</v>
          </cell>
          <cell r="I8300">
            <v>9985</v>
          </cell>
          <cell r="J8300">
            <v>16894.8</v>
          </cell>
        </row>
        <row r="8301">
          <cell r="B8301">
            <v>9313247</v>
          </cell>
          <cell r="C8301">
            <v>931</v>
          </cell>
          <cell r="D8301" t="str">
            <v>Oxfordshire</v>
          </cell>
          <cell r="E8301">
            <v>3247</v>
          </cell>
          <cell r="F8301" t="str">
            <v>St Nicolas Church of England Primary School, Abingdon</v>
          </cell>
          <cell r="G8301" t="str">
            <v>Maintained</v>
          </cell>
          <cell r="H8301" t="str">
            <v>Voluntary controlled school</v>
          </cell>
          <cell r="I8301">
            <v>35531</v>
          </cell>
          <cell r="J8301">
            <v>62910.899999999994</v>
          </cell>
        </row>
        <row r="8302">
          <cell r="B8302">
            <v>9313249</v>
          </cell>
          <cell r="C8302">
            <v>931</v>
          </cell>
          <cell r="D8302" t="str">
            <v>Oxfordshire</v>
          </cell>
          <cell r="E8302">
            <v>3249</v>
          </cell>
          <cell r="F8302" t="str">
            <v>Hagbourne Church of England Primary School</v>
          </cell>
          <cell r="G8302" t="str">
            <v>Maintained</v>
          </cell>
          <cell r="H8302" t="str">
            <v>Voluntary controlled school</v>
          </cell>
          <cell r="I8302">
            <v>18285</v>
          </cell>
          <cell r="J8302">
            <v>32011.199999999997</v>
          </cell>
        </row>
        <row r="8303">
          <cell r="B8303">
            <v>9313251</v>
          </cell>
          <cell r="C8303">
            <v>931</v>
          </cell>
          <cell r="D8303" t="str">
            <v>Oxfordshire</v>
          </cell>
          <cell r="E8303">
            <v>3251</v>
          </cell>
          <cell r="F8303" t="str">
            <v>Uffington Church of England Primary School</v>
          </cell>
          <cell r="G8303" t="str">
            <v>Maintained</v>
          </cell>
          <cell r="H8303" t="str">
            <v>Voluntary controlled school</v>
          </cell>
          <cell r="I8303">
            <v>9078</v>
          </cell>
          <cell r="J8303">
            <v>16894.8</v>
          </cell>
        </row>
        <row r="8304">
          <cell r="B8304">
            <v>9313253</v>
          </cell>
          <cell r="C8304">
            <v>931</v>
          </cell>
          <cell r="D8304" t="str">
            <v>Oxfordshire</v>
          </cell>
          <cell r="E8304">
            <v>3253</v>
          </cell>
          <cell r="F8304" t="str">
            <v>St Francis Church of England Primary School</v>
          </cell>
          <cell r="G8304" t="str">
            <v>Maintained</v>
          </cell>
          <cell r="H8304" t="str">
            <v>Voluntary controlled school</v>
          </cell>
          <cell r="I8304">
            <v>11931</v>
          </cell>
          <cell r="J8304">
            <v>21340.799999999999</v>
          </cell>
        </row>
        <row r="8305">
          <cell r="B8305">
            <v>9313254</v>
          </cell>
          <cell r="C8305">
            <v>931</v>
          </cell>
          <cell r="D8305" t="str">
            <v>Oxfordshire</v>
          </cell>
          <cell r="E8305">
            <v>3254</v>
          </cell>
          <cell r="F8305" t="str">
            <v>Trinity Church of England Primary School</v>
          </cell>
          <cell r="G8305" t="str">
            <v>Maintained</v>
          </cell>
          <cell r="H8305" t="str">
            <v>Voluntary controlled school</v>
          </cell>
          <cell r="I8305">
            <v>31122</v>
          </cell>
          <cell r="J8305">
            <v>55130.399999999994</v>
          </cell>
        </row>
        <row r="8306">
          <cell r="B8306">
            <v>9313257</v>
          </cell>
          <cell r="C8306">
            <v>931</v>
          </cell>
          <cell r="D8306" t="str">
            <v>Oxfordshire</v>
          </cell>
          <cell r="E8306">
            <v>3257</v>
          </cell>
          <cell r="F8306" t="str">
            <v>Wychwood Church of England Primary School</v>
          </cell>
          <cell r="G8306" t="str">
            <v>Maintained</v>
          </cell>
          <cell r="H8306" t="str">
            <v>Voluntary controlled school</v>
          </cell>
          <cell r="I8306">
            <v>29696</v>
          </cell>
          <cell r="J8306">
            <v>48905.999999999993</v>
          </cell>
        </row>
        <row r="8307">
          <cell r="B8307">
            <v>9313258</v>
          </cell>
          <cell r="C8307">
            <v>931</v>
          </cell>
          <cell r="D8307" t="str">
            <v>Oxfordshire</v>
          </cell>
          <cell r="E8307">
            <v>3258</v>
          </cell>
          <cell r="F8307" t="str">
            <v>St Swithun's CofE Primary School</v>
          </cell>
          <cell r="G8307" t="str">
            <v>Maintained</v>
          </cell>
          <cell r="H8307" t="str">
            <v>Voluntary controlled school</v>
          </cell>
          <cell r="I8307">
            <v>38644</v>
          </cell>
          <cell r="J8307">
            <v>66912.299999999988</v>
          </cell>
        </row>
        <row r="8308">
          <cell r="B8308">
            <v>9313260</v>
          </cell>
          <cell r="C8308">
            <v>931</v>
          </cell>
          <cell r="D8308" t="str">
            <v>Oxfordshire</v>
          </cell>
          <cell r="E8308">
            <v>3260</v>
          </cell>
          <cell r="F8308" t="str">
            <v>St Blaise CofE Primary School</v>
          </cell>
          <cell r="G8308" t="str">
            <v>Maintained</v>
          </cell>
          <cell r="H8308" t="str">
            <v>Voluntary controlled school</v>
          </cell>
          <cell r="I8308">
            <v>6614</v>
          </cell>
          <cell r="J8308">
            <v>10448.099999999999</v>
          </cell>
        </row>
        <row r="8309">
          <cell r="B8309">
            <v>9313262</v>
          </cell>
          <cell r="C8309">
            <v>931</v>
          </cell>
          <cell r="D8309" t="str">
            <v>Oxfordshire</v>
          </cell>
          <cell r="E8309">
            <v>3262</v>
          </cell>
          <cell r="F8309" t="str">
            <v>St Leonard's Church of England Primary School</v>
          </cell>
          <cell r="G8309" t="str">
            <v>Maintained</v>
          </cell>
          <cell r="H8309" t="str">
            <v>Voluntary controlled school</v>
          </cell>
          <cell r="I8309">
            <v>30733</v>
          </cell>
          <cell r="J8309">
            <v>48683.7</v>
          </cell>
        </row>
        <row r="8310">
          <cell r="B8310">
            <v>9313408</v>
          </cell>
          <cell r="C8310">
            <v>931</v>
          </cell>
          <cell r="D8310" t="str">
            <v>Oxfordshire</v>
          </cell>
          <cell r="E8310">
            <v>3408</v>
          </cell>
          <cell r="F8310" t="str">
            <v>Great Rollright Church of England (Aided) Primary School</v>
          </cell>
          <cell r="G8310" t="str">
            <v>Maintained</v>
          </cell>
          <cell r="H8310" t="str">
            <v>Voluntary aided school</v>
          </cell>
          <cell r="I8310">
            <v>9596</v>
          </cell>
          <cell r="J8310">
            <v>18450.899999999998</v>
          </cell>
        </row>
        <row r="8311">
          <cell r="B8311">
            <v>9313500</v>
          </cell>
          <cell r="C8311">
            <v>931</v>
          </cell>
          <cell r="D8311" t="str">
            <v>Oxfordshire</v>
          </cell>
          <cell r="E8311">
            <v>3500</v>
          </cell>
          <cell r="F8311" t="str">
            <v>Kirtlington Church of England Primary School</v>
          </cell>
          <cell r="G8311" t="str">
            <v>Maintained</v>
          </cell>
          <cell r="H8311" t="str">
            <v>Voluntary aided school</v>
          </cell>
          <cell r="I8311">
            <v>6484</v>
          </cell>
          <cell r="J8311">
            <v>12671.099999999999</v>
          </cell>
        </row>
        <row r="8312">
          <cell r="B8312">
            <v>9313505</v>
          </cell>
          <cell r="C8312">
            <v>931</v>
          </cell>
          <cell r="D8312" t="str">
            <v>Oxfordshire</v>
          </cell>
          <cell r="E8312">
            <v>3505</v>
          </cell>
          <cell r="F8312" t="str">
            <v>St Edburg's Church of England (VA) School</v>
          </cell>
          <cell r="G8312" t="str">
            <v>Maintained</v>
          </cell>
          <cell r="H8312" t="str">
            <v>Voluntary aided school</v>
          </cell>
          <cell r="I8312">
            <v>36180</v>
          </cell>
          <cell r="J8312">
            <v>60910.2</v>
          </cell>
        </row>
        <row r="8313">
          <cell r="B8313">
            <v>9313752</v>
          </cell>
          <cell r="C8313">
            <v>931</v>
          </cell>
          <cell r="D8313" t="str">
            <v>Oxfordshire</v>
          </cell>
          <cell r="E8313">
            <v>3752</v>
          </cell>
          <cell r="F8313" t="str">
            <v>Ewelme CofE Primary School</v>
          </cell>
          <cell r="G8313" t="str">
            <v>Maintained</v>
          </cell>
          <cell r="H8313" t="str">
            <v>Voluntary aided school</v>
          </cell>
          <cell r="I8313">
            <v>9078</v>
          </cell>
          <cell r="J8313">
            <v>15783.3</v>
          </cell>
        </row>
        <row r="8314">
          <cell r="B8314">
            <v>9313755</v>
          </cell>
          <cell r="C8314">
            <v>931</v>
          </cell>
          <cell r="D8314" t="str">
            <v>Oxfordshire</v>
          </cell>
          <cell r="E8314">
            <v>3755</v>
          </cell>
          <cell r="F8314" t="str">
            <v>Little Milton Church of England Primary School</v>
          </cell>
          <cell r="G8314" t="str">
            <v>Maintained</v>
          </cell>
          <cell r="H8314" t="str">
            <v>Voluntary aided school</v>
          </cell>
          <cell r="I8314">
            <v>3631</v>
          </cell>
          <cell r="J8314">
            <v>9336.5999999999985</v>
          </cell>
        </row>
        <row r="8315">
          <cell r="B8315">
            <v>9313760</v>
          </cell>
          <cell r="C8315">
            <v>931</v>
          </cell>
          <cell r="D8315" t="str">
            <v>Oxfordshire</v>
          </cell>
          <cell r="E8315">
            <v>3760</v>
          </cell>
          <cell r="F8315" t="str">
            <v>St Laurence Church of England (A) School</v>
          </cell>
          <cell r="G8315" t="str">
            <v>Maintained</v>
          </cell>
          <cell r="H8315" t="str">
            <v>Voluntary aided school</v>
          </cell>
          <cell r="I8315">
            <v>9856</v>
          </cell>
          <cell r="J8315">
            <v>18450.899999999998</v>
          </cell>
        </row>
        <row r="8316">
          <cell r="B8316">
            <v>9313801</v>
          </cell>
          <cell r="C8316">
            <v>931</v>
          </cell>
          <cell r="D8316" t="str">
            <v>Oxfordshire</v>
          </cell>
          <cell r="E8316">
            <v>3801</v>
          </cell>
          <cell r="F8316" t="str">
            <v>Checkendon Church of England (A) Primary School</v>
          </cell>
          <cell r="G8316" t="str">
            <v>Maintained</v>
          </cell>
          <cell r="H8316" t="str">
            <v>Voluntary aided school</v>
          </cell>
          <cell r="I8316">
            <v>5447</v>
          </cell>
          <cell r="J8316">
            <v>7558.2</v>
          </cell>
        </row>
        <row r="8317">
          <cell r="B8317">
            <v>9313803</v>
          </cell>
          <cell r="C8317">
            <v>931</v>
          </cell>
          <cell r="D8317" t="str">
            <v>Oxfordshire</v>
          </cell>
          <cell r="E8317">
            <v>3803</v>
          </cell>
          <cell r="F8317" t="str">
            <v>Goring Church of England Aided Primary School</v>
          </cell>
          <cell r="G8317" t="str">
            <v>Maintained</v>
          </cell>
          <cell r="H8317" t="str">
            <v>Voluntary aided school</v>
          </cell>
          <cell r="I8317">
            <v>19192</v>
          </cell>
          <cell r="J8317">
            <v>28232.1</v>
          </cell>
        </row>
        <row r="8318">
          <cell r="B8318">
            <v>9313810</v>
          </cell>
          <cell r="C8318">
            <v>931</v>
          </cell>
          <cell r="D8318" t="str">
            <v>Oxfordshire</v>
          </cell>
          <cell r="E8318">
            <v>3810</v>
          </cell>
          <cell r="F8318" t="str">
            <v>Shiplake Church of England School</v>
          </cell>
          <cell r="G8318" t="str">
            <v>Maintained</v>
          </cell>
          <cell r="H8318" t="str">
            <v>Voluntary aided school</v>
          </cell>
          <cell r="I8318">
            <v>8429</v>
          </cell>
          <cell r="J8318">
            <v>16672.5</v>
          </cell>
        </row>
        <row r="8319">
          <cell r="B8319">
            <v>9313820</v>
          </cell>
          <cell r="C8319">
            <v>931</v>
          </cell>
          <cell r="D8319" t="str">
            <v>Oxfordshire</v>
          </cell>
          <cell r="E8319">
            <v>3820</v>
          </cell>
          <cell r="F8319" t="str">
            <v>Sacred Heart Catholic Primary School, Henley-on-Thames</v>
          </cell>
          <cell r="G8319" t="str">
            <v>Maintained</v>
          </cell>
          <cell r="H8319" t="str">
            <v>Voluntary aided school</v>
          </cell>
          <cell r="I8319">
            <v>14524</v>
          </cell>
          <cell r="J8319">
            <v>22674.6</v>
          </cell>
        </row>
        <row r="8320">
          <cell r="B8320">
            <v>9313824</v>
          </cell>
          <cell r="C8320">
            <v>931</v>
          </cell>
          <cell r="D8320" t="str">
            <v>Oxfordshire</v>
          </cell>
          <cell r="E8320">
            <v>3824</v>
          </cell>
          <cell r="F8320" t="str">
            <v>St Mary's Catholic Primary School, Bicester</v>
          </cell>
          <cell r="G8320" t="str">
            <v>Maintained</v>
          </cell>
          <cell r="H8320" t="str">
            <v>Voluntary aided school</v>
          </cell>
          <cell r="I8320">
            <v>15821</v>
          </cell>
          <cell r="J8320">
            <v>25342.199999999997</v>
          </cell>
        </row>
        <row r="8321">
          <cell r="B8321">
            <v>9313832</v>
          </cell>
          <cell r="C8321">
            <v>931</v>
          </cell>
          <cell r="D8321" t="str">
            <v>Oxfordshire</v>
          </cell>
          <cell r="E8321">
            <v>3832</v>
          </cell>
          <cell r="F8321" t="str">
            <v>St Barnabas' Church of England Aided Primary School</v>
          </cell>
          <cell r="G8321" t="str">
            <v>Maintained</v>
          </cell>
          <cell r="H8321" t="str">
            <v>Voluntary aided school</v>
          </cell>
          <cell r="I8321">
            <v>17636</v>
          </cell>
          <cell r="J8321">
            <v>21118.5</v>
          </cell>
        </row>
        <row r="8322">
          <cell r="B8322">
            <v>9313833</v>
          </cell>
          <cell r="C8322">
            <v>931</v>
          </cell>
          <cell r="D8322" t="str">
            <v>Oxfordshire</v>
          </cell>
          <cell r="E8322">
            <v>3833</v>
          </cell>
          <cell r="F8322" t="str">
            <v>St Ebbe's Church of England Aided Primary School</v>
          </cell>
          <cell r="G8322" t="str">
            <v>Maintained</v>
          </cell>
          <cell r="H8322" t="str">
            <v>Voluntary aided school</v>
          </cell>
          <cell r="I8322">
            <v>34364</v>
          </cell>
          <cell r="J8322">
            <v>55130.399999999994</v>
          </cell>
        </row>
        <row r="8323">
          <cell r="B8323">
            <v>9313834</v>
          </cell>
          <cell r="C8323">
            <v>931</v>
          </cell>
          <cell r="D8323" t="str">
            <v>Oxfordshire</v>
          </cell>
          <cell r="E8323">
            <v>3834</v>
          </cell>
          <cell r="F8323" t="str">
            <v>St Mary and John Church of England Primary School</v>
          </cell>
          <cell r="G8323" t="str">
            <v>Maintained</v>
          </cell>
          <cell r="H8323" t="str">
            <v>Voluntary aided school</v>
          </cell>
          <cell r="I8323">
            <v>42793</v>
          </cell>
          <cell r="J8323">
            <v>69579.899999999994</v>
          </cell>
        </row>
        <row r="8324">
          <cell r="B8324">
            <v>9313835</v>
          </cell>
          <cell r="C8324">
            <v>931</v>
          </cell>
          <cell r="D8324" t="str">
            <v>Oxfordshire</v>
          </cell>
          <cell r="E8324">
            <v>3835</v>
          </cell>
          <cell r="F8324" t="str">
            <v>St Philip and James' Church of England Aided Primary School Oxford</v>
          </cell>
          <cell r="G8324" t="str">
            <v>Maintained</v>
          </cell>
          <cell r="H8324" t="str">
            <v>Voluntary aided school</v>
          </cell>
          <cell r="I8324">
            <v>37606</v>
          </cell>
          <cell r="J8324">
            <v>64911.6</v>
          </cell>
        </row>
        <row r="8325">
          <cell r="B8325">
            <v>9313838</v>
          </cell>
          <cell r="C8325">
            <v>931</v>
          </cell>
          <cell r="D8325" t="str">
            <v>Oxfordshire</v>
          </cell>
          <cell r="E8325">
            <v>3838</v>
          </cell>
          <cell r="F8325" t="str">
            <v>St Joseph's Catholic Primary School, Oxford</v>
          </cell>
          <cell r="G8325" t="str">
            <v>Maintained</v>
          </cell>
          <cell r="H8325" t="str">
            <v>Voluntary aided school</v>
          </cell>
          <cell r="I8325">
            <v>33716</v>
          </cell>
          <cell r="J8325">
            <v>54685.799999999996</v>
          </cell>
        </row>
        <row r="8326">
          <cell r="B8326">
            <v>9313842</v>
          </cell>
          <cell r="C8326">
            <v>931</v>
          </cell>
          <cell r="D8326" t="str">
            <v>Oxfordshire</v>
          </cell>
          <cell r="E8326">
            <v>3842</v>
          </cell>
          <cell r="F8326" t="str">
            <v>St Aloysius' Catholic Primary School</v>
          </cell>
          <cell r="G8326" t="str">
            <v>Maintained</v>
          </cell>
          <cell r="H8326" t="str">
            <v>Voluntary aided school</v>
          </cell>
          <cell r="I8326">
            <v>17377</v>
          </cell>
          <cell r="J8326">
            <v>24452.999999999996</v>
          </cell>
        </row>
        <row r="8327">
          <cell r="B8327">
            <v>9313850</v>
          </cell>
          <cell r="C8327">
            <v>931</v>
          </cell>
          <cell r="D8327" t="str">
            <v>Oxfordshire</v>
          </cell>
          <cell r="E8327">
            <v>3850</v>
          </cell>
          <cell r="F8327" t="str">
            <v>Appleton Church of England (A) Primary School</v>
          </cell>
          <cell r="G8327" t="str">
            <v>Maintained</v>
          </cell>
          <cell r="H8327" t="str">
            <v>Voluntary aided school</v>
          </cell>
          <cell r="I8327">
            <v>16988</v>
          </cell>
          <cell r="J8327">
            <v>28454.399999999998</v>
          </cell>
        </row>
        <row r="8328">
          <cell r="B8328">
            <v>9313851</v>
          </cell>
          <cell r="C8328">
            <v>931</v>
          </cell>
          <cell r="D8328" t="str">
            <v>Oxfordshire</v>
          </cell>
          <cell r="E8328">
            <v>3851</v>
          </cell>
          <cell r="F8328" t="str">
            <v>Ashbury with Compton Beauchamp Church of England (A) Primary School</v>
          </cell>
          <cell r="G8328" t="str">
            <v>Maintained</v>
          </cell>
          <cell r="H8328" t="str">
            <v>Voluntary aided school</v>
          </cell>
          <cell r="I8328">
            <v>5058</v>
          </cell>
          <cell r="J8328">
            <v>11559.599999999999</v>
          </cell>
        </row>
        <row r="8329">
          <cell r="B8329">
            <v>9313853</v>
          </cell>
          <cell r="C8329">
            <v>931</v>
          </cell>
          <cell r="D8329" t="str">
            <v>Oxfordshire</v>
          </cell>
          <cell r="E8329">
            <v>3853</v>
          </cell>
          <cell r="F8329" t="str">
            <v>Shellingford Church of England (Voluntary Aided) School</v>
          </cell>
          <cell r="G8329" t="str">
            <v>Maintained</v>
          </cell>
          <cell r="H8329" t="str">
            <v>Voluntary aided school</v>
          </cell>
          <cell r="I8329">
            <v>9337</v>
          </cell>
          <cell r="J8329">
            <v>15560.999999999998</v>
          </cell>
        </row>
        <row r="8330">
          <cell r="B8330">
            <v>9313854</v>
          </cell>
          <cell r="C8330">
            <v>931</v>
          </cell>
          <cell r="D8330" t="str">
            <v>Oxfordshire</v>
          </cell>
          <cell r="E8330">
            <v>3854</v>
          </cell>
          <cell r="F8330" t="str">
            <v>Wootton St Peter's Church of England Primary School</v>
          </cell>
          <cell r="G8330" t="str">
            <v>Maintained</v>
          </cell>
          <cell r="H8330" t="str">
            <v>Voluntary aided school</v>
          </cell>
          <cell r="I8330">
            <v>5966</v>
          </cell>
          <cell r="J8330">
            <v>8892</v>
          </cell>
        </row>
        <row r="8331">
          <cell r="B8331">
            <v>9313855</v>
          </cell>
          <cell r="C8331">
            <v>931</v>
          </cell>
          <cell r="D8331" t="str">
            <v>Oxfordshire</v>
          </cell>
          <cell r="E8331">
            <v>3855</v>
          </cell>
          <cell r="F8331" t="str">
            <v>St Amand's Catholic Primary School</v>
          </cell>
          <cell r="G8331" t="str">
            <v>Maintained</v>
          </cell>
          <cell r="H8331" t="str">
            <v>Voluntary aided school</v>
          </cell>
          <cell r="I8331">
            <v>9207</v>
          </cell>
          <cell r="J8331">
            <v>12671.099999999999</v>
          </cell>
        </row>
        <row r="8332">
          <cell r="B8332">
            <v>9313856</v>
          </cell>
          <cell r="C8332">
            <v>931</v>
          </cell>
          <cell r="D8332" t="str">
            <v>Oxfordshire</v>
          </cell>
          <cell r="E8332">
            <v>3856</v>
          </cell>
          <cell r="F8332" t="str">
            <v>St Edmund's Catholic Primary School</v>
          </cell>
          <cell r="G8332" t="str">
            <v>Maintained</v>
          </cell>
          <cell r="H8332" t="str">
            <v>Voluntary aided school</v>
          </cell>
          <cell r="I8332">
            <v>15172</v>
          </cell>
          <cell r="J8332">
            <v>27565.199999999997</v>
          </cell>
        </row>
        <row r="8333">
          <cell r="B8333">
            <v>9313858</v>
          </cell>
          <cell r="C8333">
            <v>931</v>
          </cell>
          <cell r="D8333" t="str">
            <v>Oxfordshire</v>
          </cell>
          <cell r="E8333">
            <v>3858</v>
          </cell>
          <cell r="F8333" t="str">
            <v>St Mary's Church of England (Aided) Primary School, Chipping Norton</v>
          </cell>
          <cell r="G8333" t="str">
            <v>Maintained</v>
          </cell>
          <cell r="H8333" t="str">
            <v>Voluntary aided school</v>
          </cell>
          <cell r="I8333">
            <v>10115</v>
          </cell>
          <cell r="J8333">
            <v>15338.699999999999</v>
          </cell>
        </row>
        <row r="8334">
          <cell r="B8334">
            <v>9313859</v>
          </cell>
          <cell r="C8334">
            <v>931</v>
          </cell>
          <cell r="D8334" t="str">
            <v>Oxfordshire</v>
          </cell>
          <cell r="E8334">
            <v>3859</v>
          </cell>
          <cell r="F8334" t="str">
            <v>All Saints Church of England (Aided) Primary School</v>
          </cell>
          <cell r="G8334" t="str">
            <v>Maintained</v>
          </cell>
          <cell r="H8334" t="str">
            <v>Voluntary aided school</v>
          </cell>
          <cell r="I8334">
            <v>29826</v>
          </cell>
          <cell r="J8334">
            <v>48905.999999999993</v>
          </cell>
        </row>
        <row r="8335">
          <cell r="B8335">
            <v>9315200</v>
          </cell>
          <cell r="C8335">
            <v>931</v>
          </cell>
          <cell r="D8335" t="str">
            <v>Oxfordshire</v>
          </cell>
          <cell r="E8335">
            <v>5200</v>
          </cell>
          <cell r="F8335" t="str">
            <v>Shenington Church of England Primary School</v>
          </cell>
          <cell r="G8335" t="str">
            <v>Maintained</v>
          </cell>
          <cell r="H8335" t="str">
            <v>Voluntary aided school</v>
          </cell>
          <cell r="I8335">
            <v>9467</v>
          </cell>
          <cell r="J8335">
            <v>15116.4</v>
          </cell>
        </row>
        <row r="8336">
          <cell r="B8336">
            <v>9317010</v>
          </cell>
          <cell r="C8336">
            <v>931</v>
          </cell>
          <cell r="D8336" t="str">
            <v>Oxfordshire</v>
          </cell>
          <cell r="E8336">
            <v>7010</v>
          </cell>
          <cell r="F8336" t="str">
            <v>Frank Wise School</v>
          </cell>
          <cell r="G8336" t="str">
            <v>Maintained</v>
          </cell>
          <cell r="H8336" t="str">
            <v>Community special school</v>
          </cell>
          <cell r="I8336">
            <v>2205</v>
          </cell>
          <cell r="J8336">
            <v>5557.5</v>
          </cell>
        </row>
        <row r="8337">
          <cell r="B8337">
            <v>9317011</v>
          </cell>
          <cell r="C8337">
            <v>931</v>
          </cell>
          <cell r="D8337" t="str">
            <v>Oxfordshire</v>
          </cell>
          <cell r="E8337">
            <v>7011</v>
          </cell>
          <cell r="F8337" t="str">
            <v>John Watson School</v>
          </cell>
          <cell r="G8337" t="str">
            <v>Maintained</v>
          </cell>
          <cell r="H8337" t="str">
            <v>Community special school</v>
          </cell>
          <cell r="I8337">
            <v>1686</v>
          </cell>
          <cell r="J8337">
            <v>4668.2999999999993</v>
          </cell>
        </row>
        <row r="8338">
          <cell r="B8338">
            <v>9317030</v>
          </cell>
          <cell r="C8338">
            <v>931</v>
          </cell>
          <cell r="D8338" t="str">
            <v>Oxfordshire</v>
          </cell>
          <cell r="E8338">
            <v>7030</v>
          </cell>
          <cell r="F8338" t="str">
            <v>Bishopswood School</v>
          </cell>
          <cell r="G8338" t="str">
            <v>Maintained</v>
          </cell>
          <cell r="H8338" t="str">
            <v>Community special school</v>
          </cell>
          <cell r="I8338">
            <v>1686</v>
          </cell>
          <cell r="J8338">
            <v>2889.8999999999996</v>
          </cell>
        </row>
        <row r="8339">
          <cell r="B8339">
            <v>8941100</v>
          </cell>
          <cell r="C8339">
            <v>894</v>
          </cell>
          <cell r="D8339" t="str">
            <v>Telford and Wrekin</v>
          </cell>
          <cell r="E8339">
            <v>1100</v>
          </cell>
          <cell r="F8339" t="str">
            <v>The Linden Centre</v>
          </cell>
          <cell r="G8339" t="str">
            <v>Maintained</v>
          </cell>
          <cell r="H8339" t="str">
            <v>Pupil referral unit</v>
          </cell>
          <cell r="I8339">
            <v>130</v>
          </cell>
          <cell r="J8339">
            <v>0</v>
          </cell>
        </row>
        <row r="8340">
          <cell r="B8340">
            <v>8403519</v>
          </cell>
          <cell r="C8340">
            <v>840</v>
          </cell>
          <cell r="D8340" t="str">
            <v>County Durham</v>
          </cell>
          <cell r="E8340">
            <v>3519</v>
          </cell>
          <cell r="F8340" t="str">
            <v>Silver Tree Primary School and Nursery</v>
          </cell>
          <cell r="G8340" t="str">
            <v>Maintained</v>
          </cell>
          <cell r="H8340" t="str">
            <v>Community school</v>
          </cell>
          <cell r="I8340">
            <v>10634</v>
          </cell>
          <cell r="J8340">
            <v>13560.3</v>
          </cell>
        </row>
        <row r="8341">
          <cell r="B8341">
            <v>8932032</v>
          </cell>
          <cell r="C8341">
            <v>893</v>
          </cell>
          <cell r="D8341" t="str">
            <v>Shropshire</v>
          </cell>
          <cell r="E8341">
            <v>2032</v>
          </cell>
          <cell r="F8341" t="str">
            <v>Cheswardine Primary and Nursery School</v>
          </cell>
          <cell r="G8341" t="str">
            <v>Maintained</v>
          </cell>
          <cell r="H8341" t="str">
            <v>Community school</v>
          </cell>
          <cell r="I8341">
            <v>3113</v>
          </cell>
          <cell r="J8341">
            <v>4446</v>
          </cell>
        </row>
        <row r="8342">
          <cell r="B8342">
            <v>8942033</v>
          </cell>
          <cell r="C8342">
            <v>894</v>
          </cell>
          <cell r="D8342" t="str">
            <v>Telford and Wrekin</v>
          </cell>
          <cell r="E8342">
            <v>2033</v>
          </cell>
          <cell r="F8342" t="str">
            <v>Church Aston Infant School</v>
          </cell>
          <cell r="G8342" t="str">
            <v>Maintained</v>
          </cell>
          <cell r="H8342" t="str">
            <v>Community school</v>
          </cell>
          <cell r="I8342">
            <v>10245</v>
          </cell>
          <cell r="J8342">
            <v>16672.5</v>
          </cell>
        </row>
        <row r="8343">
          <cell r="B8343">
            <v>8932034</v>
          </cell>
          <cell r="C8343">
            <v>893</v>
          </cell>
          <cell r="D8343" t="str">
            <v>Shropshire</v>
          </cell>
          <cell r="E8343">
            <v>2034</v>
          </cell>
          <cell r="F8343" t="str">
            <v>Church Preen Primary School</v>
          </cell>
          <cell r="G8343" t="str">
            <v>Maintained</v>
          </cell>
          <cell r="H8343" t="str">
            <v>Community school</v>
          </cell>
          <cell r="I8343">
            <v>6095</v>
          </cell>
          <cell r="J8343">
            <v>7113.5999999999995</v>
          </cell>
        </row>
        <row r="8344">
          <cell r="B8344">
            <v>8942041</v>
          </cell>
          <cell r="C8344">
            <v>894</v>
          </cell>
          <cell r="D8344" t="str">
            <v>Telford and Wrekin</v>
          </cell>
          <cell r="E8344">
            <v>2041</v>
          </cell>
          <cell r="F8344" t="str">
            <v>Donnington Wood Infant School and Nursery Centre</v>
          </cell>
          <cell r="G8344" t="str">
            <v>Maintained</v>
          </cell>
          <cell r="H8344" t="str">
            <v>Community school</v>
          </cell>
          <cell r="I8344">
            <v>21527</v>
          </cell>
          <cell r="J8344">
            <v>26231.399999999998</v>
          </cell>
        </row>
        <row r="8345">
          <cell r="B8345">
            <v>8932046</v>
          </cell>
          <cell r="C8345">
            <v>893</v>
          </cell>
          <cell r="D8345" t="str">
            <v>Shropshire</v>
          </cell>
          <cell r="E8345">
            <v>2046</v>
          </cell>
          <cell r="F8345" t="str">
            <v>Gobowen Primary School</v>
          </cell>
          <cell r="G8345" t="str">
            <v>Maintained</v>
          </cell>
          <cell r="H8345" t="str">
            <v>Community school</v>
          </cell>
          <cell r="I8345">
            <v>13616</v>
          </cell>
          <cell r="J8345">
            <v>25119.899999999998</v>
          </cell>
        </row>
        <row r="8346">
          <cell r="B8346">
            <v>8942051</v>
          </cell>
          <cell r="C8346">
            <v>894</v>
          </cell>
          <cell r="D8346" t="str">
            <v>Telford and Wrekin</v>
          </cell>
          <cell r="E8346">
            <v>2051</v>
          </cell>
          <cell r="F8346" t="str">
            <v>High Ercall Primary School</v>
          </cell>
          <cell r="G8346" t="str">
            <v>Maintained</v>
          </cell>
          <cell r="H8346" t="str">
            <v>Foundation school</v>
          </cell>
          <cell r="I8346">
            <v>14913</v>
          </cell>
          <cell r="J8346">
            <v>23563.8</v>
          </cell>
        </row>
        <row r="8347">
          <cell r="B8347">
            <v>8932052</v>
          </cell>
          <cell r="C8347">
            <v>893</v>
          </cell>
          <cell r="D8347" t="str">
            <v>Shropshire</v>
          </cell>
          <cell r="E8347">
            <v>2052</v>
          </cell>
          <cell r="F8347" t="str">
            <v>Highley Community Primary School</v>
          </cell>
          <cell r="G8347" t="str">
            <v>Maintained</v>
          </cell>
          <cell r="H8347" t="str">
            <v>Community school</v>
          </cell>
          <cell r="I8347">
            <v>17377</v>
          </cell>
          <cell r="J8347">
            <v>31566.6</v>
          </cell>
        </row>
        <row r="8348">
          <cell r="B8348">
            <v>8932054</v>
          </cell>
          <cell r="C8348">
            <v>893</v>
          </cell>
          <cell r="D8348" t="str">
            <v>Shropshire</v>
          </cell>
          <cell r="E8348">
            <v>2054</v>
          </cell>
          <cell r="F8348" t="str">
            <v>Hinstock Primary School</v>
          </cell>
          <cell r="G8348" t="str">
            <v>Maintained</v>
          </cell>
          <cell r="H8348" t="str">
            <v>Community school</v>
          </cell>
          <cell r="I8348">
            <v>8689</v>
          </cell>
          <cell r="J8348">
            <v>15560.999999999998</v>
          </cell>
        </row>
        <row r="8349">
          <cell r="B8349">
            <v>8932055</v>
          </cell>
          <cell r="C8349">
            <v>893</v>
          </cell>
          <cell r="D8349" t="str">
            <v>Shropshire</v>
          </cell>
          <cell r="E8349">
            <v>2055</v>
          </cell>
          <cell r="F8349" t="str">
            <v>Hodnet Primary School</v>
          </cell>
          <cell r="G8349" t="str">
            <v>Maintained</v>
          </cell>
          <cell r="H8349" t="str">
            <v>Community school</v>
          </cell>
          <cell r="I8349">
            <v>14913</v>
          </cell>
          <cell r="J8349">
            <v>29565.899999999998</v>
          </cell>
        </row>
        <row r="8350">
          <cell r="B8350">
            <v>8942061</v>
          </cell>
          <cell r="C8350">
            <v>894</v>
          </cell>
          <cell r="D8350" t="str">
            <v>Telford and Wrekin</v>
          </cell>
          <cell r="E8350">
            <v>2061</v>
          </cell>
          <cell r="F8350" t="str">
            <v>Lawley Primary School</v>
          </cell>
          <cell r="G8350" t="str">
            <v>Maintained</v>
          </cell>
          <cell r="H8350" t="str">
            <v>Community school</v>
          </cell>
          <cell r="I8350">
            <v>37606</v>
          </cell>
          <cell r="J8350">
            <v>65800.799999999988</v>
          </cell>
        </row>
        <row r="8351">
          <cell r="B8351">
            <v>8942062</v>
          </cell>
          <cell r="C8351">
            <v>894</v>
          </cell>
          <cell r="D8351" t="str">
            <v>Telford and Wrekin</v>
          </cell>
          <cell r="E8351">
            <v>2062</v>
          </cell>
          <cell r="F8351" t="str">
            <v>Lilleshall Primary School</v>
          </cell>
          <cell r="G8351" t="str">
            <v>Maintained</v>
          </cell>
          <cell r="H8351" t="str">
            <v>Community school</v>
          </cell>
          <cell r="I8351">
            <v>19192</v>
          </cell>
          <cell r="J8351">
            <v>32678.1</v>
          </cell>
        </row>
        <row r="8352">
          <cell r="B8352">
            <v>8932072</v>
          </cell>
          <cell r="C8352">
            <v>893</v>
          </cell>
          <cell r="D8352" t="str">
            <v>Shropshire</v>
          </cell>
          <cell r="E8352">
            <v>2072</v>
          </cell>
          <cell r="F8352" t="str">
            <v>Minsterley Primary School</v>
          </cell>
          <cell r="G8352" t="str">
            <v>Maintained</v>
          </cell>
          <cell r="H8352" t="str">
            <v>Community school</v>
          </cell>
          <cell r="I8352">
            <v>11282</v>
          </cell>
          <cell r="J8352">
            <v>18673.199999999997</v>
          </cell>
        </row>
        <row r="8353">
          <cell r="B8353">
            <v>8942074</v>
          </cell>
          <cell r="C8353">
            <v>894</v>
          </cell>
          <cell r="D8353" t="str">
            <v>Telford and Wrekin</v>
          </cell>
          <cell r="E8353">
            <v>2074</v>
          </cell>
          <cell r="F8353" t="str">
            <v>Newport Infant School</v>
          </cell>
          <cell r="G8353" t="str">
            <v>Maintained</v>
          </cell>
          <cell r="H8353" t="str">
            <v>Community school</v>
          </cell>
          <cell r="I8353">
            <v>45127</v>
          </cell>
          <cell r="J8353">
            <v>73359</v>
          </cell>
        </row>
        <row r="8354">
          <cell r="B8354">
            <v>8932075</v>
          </cell>
          <cell r="C8354">
            <v>893</v>
          </cell>
          <cell r="D8354" t="str">
            <v>Shropshire</v>
          </cell>
          <cell r="E8354">
            <v>2075</v>
          </cell>
          <cell r="F8354" t="str">
            <v>Norbury Primary School and Nursery</v>
          </cell>
          <cell r="G8354" t="str">
            <v>Maintained</v>
          </cell>
          <cell r="H8354" t="str">
            <v>Foundation school</v>
          </cell>
          <cell r="I8354">
            <v>6095</v>
          </cell>
          <cell r="J8354">
            <v>11115</v>
          </cell>
        </row>
        <row r="8355">
          <cell r="B8355">
            <v>8932088</v>
          </cell>
          <cell r="C8355">
            <v>893</v>
          </cell>
          <cell r="D8355" t="str">
            <v>Shropshire</v>
          </cell>
          <cell r="E8355">
            <v>2088</v>
          </cell>
          <cell r="F8355" t="str">
            <v>Crowmoor Primary School and Nursery</v>
          </cell>
          <cell r="G8355" t="str">
            <v>Maintained</v>
          </cell>
          <cell r="H8355" t="str">
            <v>Foundation school</v>
          </cell>
          <cell r="I8355">
            <v>10245</v>
          </cell>
          <cell r="J8355">
            <v>14449.499999999998</v>
          </cell>
        </row>
        <row r="8356">
          <cell r="B8356">
            <v>8932098</v>
          </cell>
          <cell r="C8356">
            <v>893</v>
          </cell>
          <cell r="D8356" t="str">
            <v>Shropshire</v>
          </cell>
          <cell r="E8356">
            <v>2098</v>
          </cell>
          <cell r="F8356" t="str">
            <v>Sundorne Infant School and Nursery</v>
          </cell>
          <cell r="G8356" t="str">
            <v>Maintained</v>
          </cell>
          <cell r="H8356" t="str">
            <v>Community school</v>
          </cell>
          <cell r="I8356">
            <v>53816</v>
          </cell>
          <cell r="J8356">
            <v>82917.899999999994</v>
          </cell>
        </row>
        <row r="8357">
          <cell r="B8357">
            <v>8932099</v>
          </cell>
          <cell r="C8357">
            <v>893</v>
          </cell>
          <cell r="D8357" t="str">
            <v>Shropshire</v>
          </cell>
          <cell r="E8357">
            <v>2099</v>
          </cell>
          <cell r="F8357" t="str">
            <v>Sheriffhales Primary School</v>
          </cell>
          <cell r="G8357" t="str">
            <v>Maintained</v>
          </cell>
          <cell r="H8357" t="str">
            <v>Community school</v>
          </cell>
          <cell r="I8357">
            <v>8818</v>
          </cell>
          <cell r="J8357">
            <v>14004.9</v>
          </cell>
        </row>
        <row r="8358">
          <cell r="B8358">
            <v>8932101</v>
          </cell>
          <cell r="C8358">
            <v>893</v>
          </cell>
          <cell r="D8358" t="str">
            <v>Shropshire</v>
          </cell>
          <cell r="E8358">
            <v>2101</v>
          </cell>
          <cell r="F8358" t="str">
            <v>Buntingsdale Primary School and Nursery</v>
          </cell>
          <cell r="G8358" t="str">
            <v>Maintained</v>
          </cell>
          <cell r="H8358" t="str">
            <v>Community school</v>
          </cell>
          <cell r="I8358">
            <v>5577</v>
          </cell>
          <cell r="J8358">
            <v>10448.099999999999</v>
          </cell>
        </row>
        <row r="8359">
          <cell r="B8359">
            <v>8932103</v>
          </cell>
          <cell r="C8359">
            <v>893</v>
          </cell>
          <cell r="D8359" t="str">
            <v>Shropshire</v>
          </cell>
          <cell r="E8359">
            <v>2103</v>
          </cell>
          <cell r="F8359" t="str">
            <v>Stoke-on-Tern Primary School</v>
          </cell>
          <cell r="G8359" t="str">
            <v>Maintained</v>
          </cell>
          <cell r="H8359" t="str">
            <v>Community school</v>
          </cell>
          <cell r="I8359">
            <v>9856</v>
          </cell>
          <cell r="J8359">
            <v>16005.599999999999</v>
          </cell>
        </row>
        <row r="8360">
          <cell r="B8360">
            <v>8932110</v>
          </cell>
          <cell r="C8360">
            <v>893</v>
          </cell>
          <cell r="D8360" t="str">
            <v>Shropshire</v>
          </cell>
          <cell r="E8360">
            <v>2110</v>
          </cell>
          <cell r="F8360" t="str">
            <v>Weston Rhyn Primary School</v>
          </cell>
          <cell r="G8360" t="str">
            <v>Maintained</v>
          </cell>
          <cell r="H8360" t="str">
            <v>Community school</v>
          </cell>
          <cell r="I8360">
            <v>14135</v>
          </cell>
          <cell r="J8360">
            <v>19340.099999999999</v>
          </cell>
        </row>
        <row r="8361">
          <cell r="B8361">
            <v>8942112</v>
          </cell>
          <cell r="C8361">
            <v>894</v>
          </cell>
          <cell r="D8361" t="str">
            <v>Telford and Wrekin</v>
          </cell>
          <cell r="E8361">
            <v>2112</v>
          </cell>
          <cell r="F8361" t="str">
            <v>Wombridge Primary School</v>
          </cell>
          <cell r="G8361" t="str">
            <v>Maintained</v>
          </cell>
          <cell r="H8361" t="str">
            <v>Community school</v>
          </cell>
          <cell r="I8361">
            <v>15043</v>
          </cell>
          <cell r="J8361">
            <v>23786.1</v>
          </cell>
        </row>
        <row r="8362">
          <cell r="B8362">
            <v>8932113</v>
          </cell>
          <cell r="C8362">
            <v>893</v>
          </cell>
          <cell r="D8362" t="str">
            <v>Shropshire</v>
          </cell>
          <cell r="E8362">
            <v>2113</v>
          </cell>
          <cell r="F8362" t="str">
            <v>Woore Primary and Nursery School</v>
          </cell>
          <cell r="G8362" t="str">
            <v>Maintained</v>
          </cell>
          <cell r="H8362" t="str">
            <v>Community school</v>
          </cell>
          <cell r="I8362">
            <v>7262</v>
          </cell>
          <cell r="J8362">
            <v>10448.099999999999</v>
          </cell>
        </row>
        <row r="8363">
          <cell r="B8363">
            <v>8942116</v>
          </cell>
          <cell r="C8363">
            <v>894</v>
          </cell>
          <cell r="D8363" t="str">
            <v>Telford and Wrekin</v>
          </cell>
          <cell r="E8363">
            <v>2116</v>
          </cell>
          <cell r="F8363" t="str">
            <v>Wrockwardine Wood Infant School and Nursery</v>
          </cell>
          <cell r="G8363" t="str">
            <v>Maintained</v>
          </cell>
          <cell r="H8363" t="str">
            <v>Community school</v>
          </cell>
          <cell r="I8363">
            <v>31252</v>
          </cell>
          <cell r="J8363">
            <v>46460.7</v>
          </cell>
        </row>
        <row r="8364">
          <cell r="B8364">
            <v>8932117</v>
          </cell>
          <cell r="C8364">
            <v>893</v>
          </cell>
          <cell r="D8364" t="str">
            <v>Shropshire</v>
          </cell>
          <cell r="E8364">
            <v>2117</v>
          </cell>
          <cell r="F8364" t="str">
            <v>Much Wenlock Primary School</v>
          </cell>
          <cell r="G8364" t="str">
            <v>Maintained</v>
          </cell>
          <cell r="H8364" t="str">
            <v>Community school</v>
          </cell>
          <cell r="I8364">
            <v>13746</v>
          </cell>
          <cell r="J8364">
            <v>23119.199999999997</v>
          </cell>
        </row>
        <row r="8365">
          <cell r="B8365">
            <v>8932120</v>
          </cell>
          <cell r="C8365">
            <v>893</v>
          </cell>
          <cell r="D8365" t="str">
            <v>Shropshire</v>
          </cell>
          <cell r="E8365">
            <v>2120</v>
          </cell>
          <cell r="F8365" t="str">
            <v>Albrighton Primary School &amp; Nursery</v>
          </cell>
          <cell r="G8365" t="str">
            <v>Maintained</v>
          </cell>
          <cell r="H8365" t="str">
            <v>Community school</v>
          </cell>
          <cell r="I8365">
            <v>19711</v>
          </cell>
          <cell r="J8365">
            <v>40014</v>
          </cell>
        </row>
        <row r="8366">
          <cell r="B8366">
            <v>8942128</v>
          </cell>
          <cell r="C8366">
            <v>894</v>
          </cell>
          <cell r="D8366" t="str">
            <v>Telford and Wrekin</v>
          </cell>
          <cell r="E8366">
            <v>2128</v>
          </cell>
          <cell r="F8366" t="str">
            <v>Queenswood Primary School and Nursery</v>
          </cell>
          <cell r="G8366" t="str">
            <v>Maintained</v>
          </cell>
          <cell r="H8366" t="str">
            <v>Foundation school</v>
          </cell>
          <cell r="I8366">
            <v>6225</v>
          </cell>
          <cell r="J8366">
            <v>9114.2999999999993</v>
          </cell>
        </row>
        <row r="8367">
          <cell r="B8367">
            <v>8932146</v>
          </cell>
          <cell r="C8367">
            <v>893</v>
          </cell>
          <cell r="D8367" t="str">
            <v>Shropshire</v>
          </cell>
          <cell r="E8367">
            <v>2146</v>
          </cell>
          <cell r="F8367" t="str">
            <v>Shifnal Primary School</v>
          </cell>
          <cell r="G8367" t="str">
            <v>Maintained</v>
          </cell>
          <cell r="H8367" t="str">
            <v>Community school</v>
          </cell>
          <cell r="I8367">
            <v>25676</v>
          </cell>
          <cell r="J8367">
            <v>41792.399999999994</v>
          </cell>
        </row>
        <row r="8368">
          <cell r="B8368">
            <v>8942153</v>
          </cell>
          <cell r="C8368">
            <v>894</v>
          </cell>
          <cell r="D8368" t="str">
            <v>Telford and Wrekin</v>
          </cell>
          <cell r="E8368">
            <v>2153</v>
          </cell>
          <cell r="F8368" t="str">
            <v>Holmer Lake Primary School</v>
          </cell>
          <cell r="G8368" t="str">
            <v>Maintained</v>
          </cell>
          <cell r="H8368" t="str">
            <v>Community school</v>
          </cell>
          <cell r="I8368">
            <v>15561</v>
          </cell>
          <cell r="J8368">
            <v>20007</v>
          </cell>
        </row>
        <row r="8369">
          <cell r="B8369">
            <v>8942158</v>
          </cell>
          <cell r="C8369">
            <v>894</v>
          </cell>
          <cell r="D8369" t="str">
            <v>Telford and Wrekin</v>
          </cell>
          <cell r="E8369">
            <v>2158</v>
          </cell>
          <cell r="F8369" t="str">
            <v>William Reynolds Primary School</v>
          </cell>
          <cell r="G8369" t="str">
            <v>Maintained</v>
          </cell>
          <cell r="H8369" t="str">
            <v>Community school</v>
          </cell>
          <cell r="I8369">
            <v>20619</v>
          </cell>
          <cell r="J8369">
            <v>31566.6</v>
          </cell>
        </row>
        <row r="8370">
          <cell r="B8370">
            <v>8932159</v>
          </cell>
          <cell r="C8370">
            <v>893</v>
          </cell>
          <cell r="D8370" t="str">
            <v>Shropshire</v>
          </cell>
          <cell r="E8370">
            <v>2159</v>
          </cell>
          <cell r="F8370" t="str">
            <v>John Wilkinson Primary School and Nursery</v>
          </cell>
          <cell r="G8370" t="str">
            <v>Maintained</v>
          </cell>
          <cell r="H8370" t="str">
            <v>Community school</v>
          </cell>
          <cell r="I8370">
            <v>18674</v>
          </cell>
          <cell r="J8370">
            <v>28454.399999999998</v>
          </cell>
        </row>
        <row r="8371">
          <cell r="B8371">
            <v>8945203</v>
          </cell>
          <cell r="C8371">
            <v>894</v>
          </cell>
          <cell r="D8371" t="str">
            <v>Telford and Wrekin</v>
          </cell>
          <cell r="E8371">
            <v>5203</v>
          </cell>
          <cell r="F8371" t="str">
            <v>Moorfield Primary School</v>
          </cell>
          <cell r="G8371" t="str">
            <v>Maintained</v>
          </cell>
          <cell r="H8371" t="str">
            <v>Foundation school</v>
          </cell>
          <cell r="I8371">
            <v>18674</v>
          </cell>
          <cell r="J8371">
            <v>32011.199999999997</v>
          </cell>
        </row>
        <row r="8372">
          <cell r="B8372">
            <v>8932164</v>
          </cell>
          <cell r="C8372">
            <v>893</v>
          </cell>
          <cell r="D8372" t="str">
            <v>Shropshire</v>
          </cell>
          <cell r="E8372">
            <v>2164</v>
          </cell>
          <cell r="F8372" t="str">
            <v>Belvidere Primary School</v>
          </cell>
          <cell r="G8372" t="str">
            <v>Maintained</v>
          </cell>
          <cell r="H8372" t="str">
            <v>Community school</v>
          </cell>
          <cell r="I8372">
            <v>21916</v>
          </cell>
          <cell r="J8372">
            <v>37346.399999999994</v>
          </cell>
        </row>
        <row r="8373">
          <cell r="B8373">
            <v>8942168</v>
          </cell>
          <cell r="C8373">
            <v>894</v>
          </cell>
          <cell r="D8373" t="str">
            <v>Telford and Wrekin</v>
          </cell>
          <cell r="E8373">
            <v>2168</v>
          </cell>
          <cell r="F8373" t="str">
            <v>Ladygrove Primary School</v>
          </cell>
          <cell r="G8373" t="str">
            <v>Maintained</v>
          </cell>
          <cell r="H8373" t="str">
            <v>Community school</v>
          </cell>
          <cell r="I8373">
            <v>24898</v>
          </cell>
          <cell r="J8373">
            <v>41347.799999999996</v>
          </cell>
        </row>
        <row r="8374">
          <cell r="B8374">
            <v>8942172</v>
          </cell>
          <cell r="C8374">
            <v>894</v>
          </cell>
          <cell r="D8374" t="str">
            <v>Telford and Wrekin</v>
          </cell>
          <cell r="E8374">
            <v>2172</v>
          </cell>
          <cell r="F8374" t="str">
            <v>Randlay Primary School</v>
          </cell>
          <cell r="G8374" t="str">
            <v>Maintained</v>
          </cell>
          <cell r="H8374" t="str">
            <v>Community school</v>
          </cell>
          <cell r="I8374">
            <v>29048</v>
          </cell>
          <cell r="J8374">
            <v>48016.799999999996</v>
          </cell>
        </row>
        <row r="8375">
          <cell r="B8375">
            <v>8942174</v>
          </cell>
          <cell r="C8375">
            <v>894</v>
          </cell>
          <cell r="D8375" t="str">
            <v>Telford and Wrekin</v>
          </cell>
          <cell r="E8375">
            <v>2174</v>
          </cell>
          <cell r="F8375" t="str">
            <v>Captain Webb Primary School</v>
          </cell>
          <cell r="G8375" t="str">
            <v>Maintained</v>
          </cell>
          <cell r="H8375" t="str">
            <v>Community school</v>
          </cell>
          <cell r="I8375">
            <v>22823</v>
          </cell>
          <cell r="J8375">
            <v>34011.899999999994</v>
          </cell>
        </row>
        <row r="8376">
          <cell r="B8376">
            <v>8942175</v>
          </cell>
          <cell r="C8376">
            <v>894</v>
          </cell>
          <cell r="D8376" t="str">
            <v>Telford and Wrekin</v>
          </cell>
          <cell r="E8376">
            <v>2175</v>
          </cell>
          <cell r="F8376" t="str">
            <v>Aqueduct Primary School</v>
          </cell>
          <cell r="G8376" t="str">
            <v>Maintained</v>
          </cell>
          <cell r="H8376" t="str">
            <v>Community school</v>
          </cell>
          <cell r="I8376">
            <v>13227</v>
          </cell>
          <cell r="J8376">
            <v>18895.5</v>
          </cell>
        </row>
        <row r="8377">
          <cell r="B8377">
            <v>8942176</v>
          </cell>
          <cell r="C8377">
            <v>894</v>
          </cell>
          <cell r="D8377" t="str">
            <v>Telford and Wrekin</v>
          </cell>
          <cell r="E8377">
            <v>2176</v>
          </cell>
          <cell r="F8377" t="str">
            <v>John Randall Primary School</v>
          </cell>
          <cell r="G8377" t="str">
            <v>Maintained</v>
          </cell>
          <cell r="H8377" t="str">
            <v>Community school</v>
          </cell>
          <cell r="I8377">
            <v>9078</v>
          </cell>
          <cell r="J8377">
            <v>12671.099999999999</v>
          </cell>
        </row>
        <row r="8378">
          <cell r="B8378">
            <v>8932179</v>
          </cell>
          <cell r="C8378">
            <v>893</v>
          </cell>
          <cell r="D8378" t="str">
            <v>Shropshire</v>
          </cell>
          <cell r="E8378">
            <v>2179</v>
          </cell>
          <cell r="F8378" t="str">
            <v>The Martin Wilson School</v>
          </cell>
          <cell r="G8378" t="str">
            <v>Maintained</v>
          </cell>
          <cell r="H8378" t="str">
            <v>Foundation school</v>
          </cell>
          <cell r="I8378">
            <v>7522</v>
          </cell>
          <cell r="J8378">
            <v>14449.499999999998</v>
          </cell>
        </row>
        <row r="8379">
          <cell r="B8379">
            <v>8942190</v>
          </cell>
          <cell r="C8379">
            <v>894</v>
          </cell>
          <cell r="D8379" t="str">
            <v>Telford and Wrekin</v>
          </cell>
          <cell r="E8379">
            <v>2190</v>
          </cell>
          <cell r="F8379" t="str">
            <v>Apley Wood Primary School</v>
          </cell>
          <cell r="G8379" t="str">
            <v>Maintained</v>
          </cell>
          <cell r="H8379" t="str">
            <v>Foundation school</v>
          </cell>
          <cell r="I8379">
            <v>33716</v>
          </cell>
          <cell r="J8379">
            <v>54018.899999999994</v>
          </cell>
        </row>
        <row r="8380">
          <cell r="B8380">
            <v>8942191</v>
          </cell>
          <cell r="C8380">
            <v>894</v>
          </cell>
          <cell r="D8380" t="str">
            <v>Telford and Wrekin</v>
          </cell>
          <cell r="E8380">
            <v>2191</v>
          </cell>
          <cell r="F8380" t="str">
            <v>Teagues Bridge Primary School</v>
          </cell>
          <cell r="G8380" t="str">
            <v>Maintained</v>
          </cell>
          <cell r="H8380" t="str">
            <v>Community school</v>
          </cell>
          <cell r="I8380">
            <v>16729</v>
          </cell>
          <cell r="J8380">
            <v>26231.399999999998</v>
          </cell>
        </row>
        <row r="8381">
          <cell r="B8381">
            <v>8932194</v>
          </cell>
          <cell r="C8381">
            <v>893</v>
          </cell>
          <cell r="D8381" t="str">
            <v>Shropshire</v>
          </cell>
          <cell r="E8381">
            <v>2194</v>
          </cell>
          <cell r="F8381" t="str">
            <v>The Meadows Primary School</v>
          </cell>
          <cell r="G8381" t="str">
            <v>Maintained</v>
          </cell>
          <cell r="H8381" t="str">
            <v>Community school</v>
          </cell>
          <cell r="I8381">
            <v>29307</v>
          </cell>
          <cell r="J8381">
            <v>48905.999999999993</v>
          </cell>
        </row>
        <row r="8382">
          <cell r="B8382">
            <v>8942195</v>
          </cell>
          <cell r="C8382">
            <v>894</v>
          </cell>
          <cell r="D8382" t="str">
            <v>Telford and Wrekin</v>
          </cell>
          <cell r="E8382">
            <v>2195</v>
          </cell>
          <cell r="F8382" t="str">
            <v>Muxton Primary School</v>
          </cell>
          <cell r="G8382" t="str">
            <v>Maintained</v>
          </cell>
          <cell r="H8382" t="str">
            <v>Community school</v>
          </cell>
          <cell r="I8382">
            <v>40848</v>
          </cell>
          <cell r="J8382">
            <v>67356.899999999994</v>
          </cell>
        </row>
        <row r="8383">
          <cell r="B8383">
            <v>8942200</v>
          </cell>
          <cell r="C8383">
            <v>894</v>
          </cell>
          <cell r="D8383" t="str">
            <v>Telford and Wrekin</v>
          </cell>
          <cell r="E8383">
            <v>2200</v>
          </cell>
          <cell r="F8383" t="str">
            <v>Hollinswood Primary School</v>
          </cell>
          <cell r="G8383" t="str">
            <v>Maintained</v>
          </cell>
          <cell r="H8383" t="str">
            <v>Community school</v>
          </cell>
          <cell r="I8383">
            <v>25935</v>
          </cell>
          <cell r="J8383">
            <v>39569.399999999994</v>
          </cell>
        </row>
        <row r="8384">
          <cell r="B8384">
            <v>8933001</v>
          </cell>
          <cell r="C8384">
            <v>893</v>
          </cell>
          <cell r="D8384" t="str">
            <v>Shropshire</v>
          </cell>
          <cell r="E8384">
            <v>3001</v>
          </cell>
          <cell r="F8384" t="str">
            <v>Adderley CofE Primary School</v>
          </cell>
          <cell r="G8384" t="str">
            <v>Maintained</v>
          </cell>
          <cell r="H8384" t="str">
            <v>Voluntary controlled school</v>
          </cell>
          <cell r="I8384">
            <v>2335</v>
          </cell>
          <cell r="J8384">
            <v>6224.4</v>
          </cell>
        </row>
        <row r="8385">
          <cell r="B8385">
            <v>8933003</v>
          </cell>
          <cell r="C8385">
            <v>893</v>
          </cell>
          <cell r="D8385" t="str">
            <v>Shropshire</v>
          </cell>
          <cell r="E8385">
            <v>3003</v>
          </cell>
          <cell r="F8385" t="str">
            <v>St Mary's CofE Primary School</v>
          </cell>
          <cell r="G8385" t="str">
            <v>Maintained</v>
          </cell>
          <cell r="H8385" t="str">
            <v>Voluntary controlled school</v>
          </cell>
          <cell r="I8385">
            <v>19841</v>
          </cell>
          <cell r="J8385">
            <v>31121.999999999996</v>
          </cell>
        </row>
        <row r="8386">
          <cell r="B8386">
            <v>8933010</v>
          </cell>
          <cell r="C8386">
            <v>893</v>
          </cell>
          <cell r="D8386" t="str">
            <v>Shropshire</v>
          </cell>
          <cell r="E8386">
            <v>3010</v>
          </cell>
          <cell r="F8386" t="str">
            <v>Beckbury CofE Primary School</v>
          </cell>
          <cell r="G8386" t="str">
            <v>Maintained</v>
          </cell>
          <cell r="H8386" t="str">
            <v>Voluntary controlled school</v>
          </cell>
          <cell r="I8386">
            <v>4539</v>
          </cell>
          <cell r="J8386">
            <v>8002.7999999999993</v>
          </cell>
        </row>
        <row r="8387">
          <cell r="B8387">
            <v>8933012</v>
          </cell>
          <cell r="C8387">
            <v>893</v>
          </cell>
          <cell r="D8387" t="str">
            <v>Shropshire</v>
          </cell>
          <cell r="E8387">
            <v>3012</v>
          </cell>
          <cell r="F8387" t="str">
            <v>Bicton CofE Primary School and Nursery</v>
          </cell>
          <cell r="G8387" t="str">
            <v>Maintained</v>
          </cell>
          <cell r="H8387" t="str">
            <v>Voluntary controlled school</v>
          </cell>
          <cell r="I8387">
            <v>10634</v>
          </cell>
          <cell r="J8387">
            <v>18006.3</v>
          </cell>
        </row>
        <row r="8388">
          <cell r="B8388">
            <v>8933015</v>
          </cell>
          <cell r="C8388">
            <v>893</v>
          </cell>
          <cell r="D8388" t="str">
            <v>Shropshire</v>
          </cell>
          <cell r="E8388">
            <v>3015</v>
          </cell>
          <cell r="F8388" t="str">
            <v>Brockton CofE Primary School</v>
          </cell>
          <cell r="G8388" t="str">
            <v>Maintained</v>
          </cell>
          <cell r="H8388" t="str">
            <v>Voluntary controlled school</v>
          </cell>
          <cell r="I8388">
            <v>4280</v>
          </cell>
          <cell r="J8388">
            <v>7558.2</v>
          </cell>
        </row>
        <row r="8389">
          <cell r="B8389">
            <v>8933022</v>
          </cell>
          <cell r="C8389">
            <v>893</v>
          </cell>
          <cell r="D8389" t="str">
            <v>Shropshire</v>
          </cell>
          <cell r="E8389">
            <v>3022</v>
          </cell>
          <cell r="F8389" t="str">
            <v>Chirbury CofE VC Primary School &amp; Busy Bees Nursery</v>
          </cell>
          <cell r="G8389" t="str">
            <v>Maintained</v>
          </cell>
          <cell r="H8389" t="str">
            <v>Voluntary controlled school</v>
          </cell>
          <cell r="I8389">
            <v>3242</v>
          </cell>
          <cell r="J8389">
            <v>10670.4</v>
          </cell>
        </row>
        <row r="8390">
          <cell r="B8390">
            <v>8933024</v>
          </cell>
          <cell r="C8390">
            <v>893</v>
          </cell>
          <cell r="D8390" t="str">
            <v>Shropshire</v>
          </cell>
          <cell r="E8390">
            <v>3024</v>
          </cell>
          <cell r="F8390" t="str">
            <v>St Lawrence CofE Primary School</v>
          </cell>
          <cell r="G8390" t="str">
            <v>Maintained</v>
          </cell>
          <cell r="H8390" t="str">
            <v>Voluntary controlled school</v>
          </cell>
          <cell r="I8390">
            <v>16988</v>
          </cell>
          <cell r="J8390">
            <v>32900.399999999994</v>
          </cell>
        </row>
        <row r="8391">
          <cell r="B8391">
            <v>8933026</v>
          </cell>
          <cell r="C8391">
            <v>893</v>
          </cell>
          <cell r="D8391" t="str">
            <v>Shropshire</v>
          </cell>
          <cell r="E8391">
            <v>3026</v>
          </cell>
          <cell r="F8391" t="str">
            <v>Clive CofE Primary School</v>
          </cell>
          <cell r="G8391" t="str">
            <v>Maintained</v>
          </cell>
          <cell r="H8391" t="str">
            <v>Voluntary controlled school</v>
          </cell>
          <cell r="I8391">
            <v>6225</v>
          </cell>
          <cell r="J8391">
            <v>13337.999999999998</v>
          </cell>
        </row>
        <row r="8392">
          <cell r="B8392">
            <v>8933027</v>
          </cell>
          <cell r="C8392">
            <v>893</v>
          </cell>
          <cell r="D8392" t="str">
            <v>Shropshire</v>
          </cell>
          <cell r="E8392">
            <v>3027</v>
          </cell>
          <cell r="F8392" t="str">
            <v>Cockshutt CofE Primary School and Nursery</v>
          </cell>
          <cell r="G8392" t="str">
            <v>Maintained</v>
          </cell>
          <cell r="H8392" t="str">
            <v>Voluntary controlled school</v>
          </cell>
          <cell r="I8392">
            <v>5058</v>
          </cell>
          <cell r="J8392">
            <v>8447.4</v>
          </cell>
        </row>
        <row r="8393">
          <cell r="B8393">
            <v>8933030</v>
          </cell>
          <cell r="C8393">
            <v>893</v>
          </cell>
          <cell r="D8393" t="str">
            <v>Shropshire</v>
          </cell>
          <cell r="E8393">
            <v>3030</v>
          </cell>
          <cell r="F8393" t="str">
            <v>Christ Church CofE Primary School</v>
          </cell>
          <cell r="G8393" t="str">
            <v>Maintained</v>
          </cell>
          <cell r="H8393" t="str">
            <v>Voluntary controlled school</v>
          </cell>
          <cell r="I8393">
            <v>9207</v>
          </cell>
          <cell r="J8393">
            <v>18006.3</v>
          </cell>
        </row>
        <row r="8394">
          <cell r="B8394">
            <v>8933031</v>
          </cell>
          <cell r="C8394">
            <v>893</v>
          </cell>
          <cell r="D8394" t="str">
            <v>Shropshire</v>
          </cell>
          <cell r="E8394">
            <v>3031</v>
          </cell>
          <cell r="F8394" t="str">
            <v>Criftins CofE Primary School</v>
          </cell>
          <cell r="G8394" t="str">
            <v>Maintained</v>
          </cell>
          <cell r="H8394" t="str">
            <v>Voluntary controlled school</v>
          </cell>
          <cell r="I8394">
            <v>9078</v>
          </cell>
          <cell r="J8394">
            <v>12448.8</v>
          </cell>
        </row>
        <row r="8395">
          <cell r="B8395">
            <v>8943039</v>
          </cell>
          <cell r="C8395">
            <v>894</v>
          </cell>
          <cell r="D8395" t="str">
            <v>Telford and Wrekin</v>
          </cell>
          <cell r="E8395">
            <v>3039</v>
          </cell>
          <cell r="F8395" t="str">
            <v>St Peter's Church of England Controlled Primary School</v>
          </cell>
          <cell r="G8395" t="str">
            <v>Maintained</v>
          </cell>
          <cell r="H8395" t="str">
            <v>Voluntary controlled school</v>
          </cell>
          <cell r="I8395">
            <v>18933</v>
          </cell>
          <cell r="J8395">
            <v>32011.199999999997</v>
          </cell>
        </row>
        <row r="8396">
          <cell r="B8396">
            <v>8933041</v>
          </cell>
          <cell r="C8396">
            <v>893</v>
          </cell>
          <cell r="D8396" t="str">
            <v>Shropshire</v>
          </cell>
          <cell r="E8396">
            <v>3041</v>
          </cell>
          <cell r="F8396" t="str">
            <v>Farlow CofE Primary School</v>
          </cell>
          <cell r="G8396" t="str">
            <v>Maintained</v>
          </cell>
          <cell r="H8396" t="str">
            <v>Voluntary controlled school</v>
          </cell>
          <cell r="I8396">
            <v>3631</v>
          </cell>
          <cell r="J8396">
            <v>7335.9</v>
          </cell>
        </row>
        <row r="8397">
          <cell r="B8397">
            <v>8933044</v>
          </cell>
          <cell r="C8397">
            <v>893</v>
          </cell>
          <cell r="D8397" t="str">
            <v>Shropshire</v>
          </cell>
          <cell r="E8397">
            <v>3044</v>
          </cell>
          <cell r="F8397" t="str">
            <v>St Andrew's CofE Primary School</v>
          </cell>
          <cell r="G8397" t="str">
            <v>Maintained</v>
          </cell>
          <cell r="H8397" t="str">
            <v>Voluntary controlled school</v>
          </cell>
          <cell r="I8397">
            <v>4409</v>
          </cell>
          <cell r="J8397">
            <v>6891.2999999999993</v>
          </cell>
        </row>
        <row r="8398">
          <cell r="B8398">
            <v>8933046</v>
          </cell>
          <cell r="C8398">
            <v>893</v>
          </cell>
          <cell r="D8398" t="str">
            <v>Shropshire</v>
          </cell>
          <cell r="E8398">
            <v>3046</v>
          </cell>
          <cell r="F8398" t="str">
            <v>Hadnall CofE Primary and Nursery School</v>
          </cell>
          <cell r="G8398" t="str">
            <v>Maintained</v>
          </cell>
          <cell r="H8398" t="str">
            <v>Voluntary controlled school</v>
          </cell>
          <cell r="I8398">
            <v>8559</v>
          </cell>
          <cell r="J8398">
            <v>16227.9</v>
          </cell>
        </row>
        <row r="8399">
          <cell r="B8399">
            <v>8933057</v>
          </cell>
          <cell r="C8399">
            <v>893</v>
          </cell>
          <cell r="D8399" t="str">
            <v>Shropshire</v>
          </cell>
          <cell r="E8399">
            <v>3057</v>
          </cell>
          <cell r="F8399" t="str">
            <v>Kinlet CofE Primary School</v>
          </cell>
          <cell r="G8399" t="str">
            <v>Maintained</v>
          </cell>
          <cell r="H8399" t="str">
            <v>Voluntary controlled school</v>
          </cell>
          <cell r="I8399">
            <v>1816</v>
          </cell>
          <cell r="J8399">
            <v>4668.2999999999993</v>
          </cell>
        </row>
        <row r="8400">
          <cell r="B8400">
            <v>8933058</v>
          </cell>
          <cell r="C8400">
            <v>893</v>
          </cell>
          <cell r="D8400" t="str">
            <v>Shropshire</v>
          </cell>
          <cell r="E8400">
            <v>3058</v>
          </cell>
          <cell r="F8400" t="str">
            <v>Kinnerley Church of England Controlled Primary School</v>
          </cell>
          <cell r="G8400" t="str">
            <v>Maintained</v>
          </cell>
          <cell r="H8400" t="str">
            <v>Voluntary controlled school</v>
          </cell>
          <cell r="I8400">
            <v>7651</v>
          </cell>
          <cell r="J8400">
            <v>11781.9</v>
          </cell>
        </row>
        <row r="8401">
          <cell r="B8401">
            <v>8933068</v>
          </cell>
          <cell r="C8401">
            <v>893</v>
          </cell>
          <cell r="D8401" t="str">
            <v>Shropshire</v>
          </cell>
          <cell r="E8401">
            <v>3068</v>
          </cell>
          <cell r="F8401" t="str">
            <v>Longnor CofE Primary School</v>
          </cell>
          <cell r="G8401" t="str">
            <v>Maintained</v>
          </cell>
          <cell r="H8401" t="str">
            <v>Voluntary controlled school</v>
          </cell>
          <cell r="I8401">
            <v>9985</v>
          </cell>
          <cell r="J8401">
            <v>16894.8</v>
          </cell>
        </row>
        <row r="8402">
          <cell r="B8402">
            <v>8933074</v>
          </cell>
          <cell r="C8402">
            <v>893</v>
          </cell>
          <cell r="D8402" t="str">
            <v>Shropshire</v>
          </cell>
          <cell r="E8402">
            <v>3074</v>
          </cell>
          <cell r="F8402" t="str">
            <v>Morda CofE Primary School</v>
          </cell>
          <cell r="G8402" t="str">
            <v>Maintained</v>
          </cell>
          <cell r="H8402" t="str">
            <v>Voluntary controlled school</v>
          </cell>
          <cell r="I8402">
            <v>10634</v>
          </cell>
          <cell r="J8402">
            <v>14227.199999999999</v>
          </cell>
        </row>
        <row r="8403">
          <cell r="B8403">
            <v>8933077</v>
          </cell>
          <cell r="C8403">
            <v>893</v>
          </cell>
          <cell r="D8403" t="str">
            <v>Shropshire</v>
          </cell>
          <cell r="E8403">
            <v>3077</v>
          </cell>
          <cell r="F8403" t="str">
            <v>Moreton Say CofE  Primary School</v>
          </cell>
          <cell r="G8403" t="str">
            <v>Maintained</v>
          </cell>
          <cell r="H8403" t="str">
            <v>Voluntary controlled school</v>
          </cell>
          <cell r="I8403">
            <v>6484</v>
          </cell>
          <cell r="J8403">
            <v>12448.8</v>
          </cell>
        </row>
        <row r="8404">
          <cell r="B8404">
            <v>8933079</v>
          </cell>
          <cell r="C8404">
            <v>893</v>
          </cell>
          <cell r="D8404" t="str">
            <v>Shropshire</v>
          </cell>
          <cell r="E8404">
            <v>3079</v>
          </cell>
          <cell r="F8404" t="str">
            <v>Myddle CofE Primary School</v>
          </cell>
          <cell r="G8404" t="str">
            <v>Maintained</v>
          </cell>
          <cell r="H8404" t="str">
            <v>Voluntary controlled school</v>
          </cell>
          <cell r="I8404">
            <v>9856</v>
          </cell>
          <cell r="J8404">
            <v>16894.8</v>
          </cell>
        </row>
        <row r="8405">
          <cell r="B8405">
            <v>8933081</v>
          </cell>
          <cell r="C8405">
            <v>893</v>
          </cell>
          <cell r="D8405" t="str">
            <v>Shropshire</v>
          </cell>
          <cell r="E8405">
            <v>3081</v>
          </cell>
          <cell r="F8405" t="str">
            <v>Newcastle CofE Primary School</v>
          </cell>
          <cell r="G8405" t="str">
            <v>Maintained</v>
          </cell>
          <cell r="H8405" t="str">
            <v>Voluntary controlled school</v>
          </cell>
          <cell r="I8405">
            <v>2335</v>
          </cell>
          <cell r="J8405">
            <v>6002.0999999999995</v>
          </cell>
        </row>
        <row r="8406">
          <cell r="B8406">
            <v>8933083</v>
          </cell>
          <cell r="C8406">
            <v>893</v>
          </cell>
          <cell r="D8406" t="str">
            <v>Shropshire</v>
          </cell>
          <cell r="E8406">
            <v>3083</v>
          </cell>
          <cell r="F8406" t="str">
            <v>Newtown CofE Primary School</v>
          </cell>
          <cell r="G8406" t="str">
            <v>Maintained</v>
          </cell>
          <cell r="H8406" t="str">
            <v>Voluntary controlled school</v>
          </cell>
          <cell r="I8406">
            <v>10634</v>
          </cell>
          <cell r="J8406">
            <v>14449.499999999998</v>
          </cell>
        </row>
        <row r="8407">
          <cell r="B8407">
            <v>8933084</v>
          </cell>
          <cell r="C8407">
            <v>893</v>
          </cell>
          <cell r="D8407" t="str">
            <v>Shropshire</v>
          </cell>
          <cell r="E8407">
            <v>3084</v>
          </cell>
          <cell r="F8407" t="str">
            <v>Norton-in-Hales CofE Primary School</v>
          </cell>
          <cell r="G8407" t="str">
            <v>Maintained</v>
          </cell>
          <cell r="H8407" t="str">
            <v>Voluntary controlled school</v>
          </cell>
          <cell r="I8407">
            <v>9596</v>
          </cell>
          <cell r="J8407">
            <v>10670.4</v>
          </cell>
        </row>
        <row r="8408">
          <cell r="B8408">
            <v>8933087</v>
          </cell>
          <cell r="C8408">
            <v>893</v>
          </cell>
          <cell r="D8408" t="str">
            <v>Shropshire</v>
          </cell>
          <cell r="E8408">
            <v>3087</v>
          </cell>
          <cell r="F8408" t="str">
            <v>Pontesbury CofE Primary School</v>
          </cell>
          <cell r="G8408" t="str">
            <v>Maintained</v>
          </cell>
          <cell r="H8408" t="str">
            <v>Voluntary controlled school</v>
          </cell>
          <cell r="I8408">
            <v>18155</v>
          </cell>
          <cell r="J8408">
            <v>31566.6</v>
          </cell>
        </row>
        <row r="8409">
          <cell r="B8409">
            <v>8933090</v>
          </cell>
          <cell r="C8409">
            <v>893</v>
          </cell>
          <cell r="D8409" t="str">
            <v>Shropshire</v>
          </cell>
          <cell r="E8409">
            <v>3090</v>
          </cell>
          <cell r="F8409" t="str">
            <v>Bomere Heath CofE Primary School</v>
          </cell>
          <cell r="G8409" t="str">
            <v>Maintained</v>
          </cell>
          <cell r="H8409" t="str">
            <v>Voluntary controlled school</v>
          </cell>
          <cell r="I8409">
            <v>10893</v>
          </cell>
          <cell r="J8409">
            <v>20007</v>
          </cell>
        </row>
        <row r="8410">
          <cell r="B8410">
            <v>8943091</v>
          </cell>
          <cell r="C8410">
            <v>894</v>
          </cell>
          <cell r="D8410" t="str">
            <v>Telford and Wrekin</v>
          </cell>
          <cell r="E8410">
            <v>3091</v>
          </cell>
          <cell r="F8410" t="str">
            <v>St Lawrence Church of England Voluntary Controlled Primary School</v>
          </cell>
          <cell r="G8410" t="str">
            <v>Maintained</v>
          </cell>
          <cell r="H8410" t="str">
            <v>Voluntary controlled school</v>
          </cell>
          <cell r="I8410">
            <v>8300</v>
          </cell>
          <cell r="J8410">
            <v>12448.8</v>
          </cell>
        </row>
        <row r="8411">
          <cell r="B8411">
            <v>8933093</v>
          </cell>
          <cell r="C8411">
            <v>893</v>
          </cell>
          <cell r="D8411" t="str">
            <v>Shropshire</v>
          </cell>
          <cell r="E8411">
            <v>3093</v>
          </cell>
          <cell r="F8411" t="str">
            <v>Rushbury CofE Primary School</v>
          </cell>
          <cell r="G8411" t="str">
            <v>Maintained</v>
          </cell>
          <cell r="H8411" t="str">
            <v>Voluntary controlled school</v>
          </cell>
          <cell r="I8411">
            <v>4669</v>
          </cell>
          <cell r="J8411">
            <v>8447.4</v>
          </cell>
        </row>
        <row r="8412">
          <cell r="B8412">
            <v>8933094</v>
          </cell>
          <cell r="C8412">
            <v>893</v>
          </cell>
          <cell r="D8412" t="str">
            <v>Shropshire</v>
          </cell>
          <cell r="E8412">
            <v>3094</v>
          </cell>
          <cell r="F8412" t="str">
            <v>St John the Baptist CofE (Controlled) Primary School and Nursery</v>
          </cell>
          <cell r="G8412" t="str">
            <v>Maintained</v>
          </cell>
          <cell r="H8412" t="str">
            <v>Voluntary controlled school</v>
          </cell>
          <cell r="I8412">
            <v>6484</v>
          </cell>
          <cell r="J8412">
            <v>11781.9</v>
          </cell>
        </row>
        <row r="8413">
          <cell r="B8413">
            <v>8933097</v>
          </cell>
          <cell r="C8413">
            <v>893</v>
          </cell>
          <cell r="D8413" t="str">
            <v>Shropshire</v>
          </cell>
          <cell r="E8413">
            <v>3097</v>
          </cell>
          <cell r="F8413" t="str">
            <v>Selattyn CofE Primary School</v>
          </cell>
          <cell r="G8413" t="str">
            <v>Maintained</v>
          </cell>
          <cell r="H8413" t="str">
            <v>Voluntary controlled school</v>
          </cell>
          <cell r="I8413">
            <v>7003</v>
          </cell>
          <cell r="J8413">
            <v>12226.499999999998</v>
          </cell>
        </row>
        <row r="8414">
          <cell r="B8414">
            <v>8933100</v>
          </cell>
          <cell r="C8414">
            <v>893</v>
          </cell>
          <cell r="D8414" t="str">
            <v>Shropshire</v>
          </cell>
          <cell r="E8414">
            <v>3100</v>
          </cell>
          <cell r="F8414" t="str">
            <v>St Andrew's CofE Primary School</v>
          </cell>
          <cell r="G8414" t="str">
            <v>Maintained</v>
          </cell>
          <cell r="H8414" t="str">
            <v>Voluntary controlled school</v>
          </cell>
          <cell r="I8414">
            <v>29566</v>
          </cell>
          <cell r="J8414">
            <v>51128.999999999993</v>
          </cell>
        </row>
        <row r="8415">
          <cell r="B8415">
            <v>8933103</v>
          </cell>
          <cell r="C8415">
            <v>893</v>
          </cell>
          <cell r="D8415" t="str">
            <v>Shropshire</v>
          </cell>
          <cell r="E8415">
            <v>3103</v>
          </cell>
          <cell r="F8415" t="str">
            <v>Oxon CofE Primary School</v>
          </cell>
          <cell r="G8415" t="str">
            <v>Maintained</v>
          </cell>
          <cell r="H8415" t="str">
            <v>Voluntary controlled school</v>
          </cell>
          <cell r="I8415">
            <v>38903</v>
          </cell>
          <cell r="J8415">
            <v>64022.399999999994</v>
          </cell>
        </row>
        <row r="8416">
          <cell r="B8416">
            <v>8933104</v>
          </cell>
          <cell r="C8416">
            <v>893</v>
          </cell>
          <cell r="D8416" t="str">
            <v>Shropshire</v>
          </cell>
          <cell r="E8416">
            <v>3104</v>
          </cell>
          <cell r="F8416" t="str">
            <v>St Giles CofE Primary School</v>
          </cell>
          <cell r="G8416" t="str">
            <v>Maintained</v>
          </cell>
          <cell r="H8416" t="str">
            <v>Voluntary controlled school</v>
          </cell>
          <cell r="I8416">
            <v>30604</v>
          </cell>
          <cell r="J8416">
            <v>47794.499999999993</v>
          </cell>
        </row>
        <row r="8417">
          <cell r="B8417">
            <v>8943109</v>
          </cell>
          <cell r="C8417">
            <v>894</v>
          </cell>
          <cell r="D8417" t="str">
            <v>Telford and Wrekin</v>
          </cell>
          <cell r="E8417">
            <v>3109</v>
          </cell>
          <cell r="F8417" t="str">
            <v>Tibberton Church of England Primary School</v>
          </cell>
          <cell r="G8417" t="str">
            <v>Maintained</v>
          </cell>
          <cell r="H8417" t="str">
            <v>Voluntary controlled school</v>
          </cell>
          <cell r="I8417">
            <v>8300</v>
          </cell>
          <cell r="J8417">
            <v>15338.699999999999</v>
          </cell>
        </row>
        <row r="8418">
          <cell r="B8418">
            <v>8933112</v>
          </cell>
          <cell r="C8418">
            <v>893</v>
          </cell>
          <cell r="D8418" t="str">
            <v>Shropshire</v>
          </cell>
          <cell r="E8418">
            <v>3112</v>
          </cell>
          <cell r="F8418" t="str">
            <v>Trefonen CofE Primary School</v>
          </cell>
          <cell r="G8418" t="str">
            <v>Maintained</v>
          </cell>
          <cell r="H8418" t="str">
            <v>Voluntary controlled school</v>
          </cell>
          <cell r="I8418">
            <v>13357</v>
          </cell>
          <cell r="J8418">
            <v>21785.399999999998</v>
          </cell>
        </row>
        <row r="8419">
          <cell r="B8419">
            <v>8933113</v>
          </cell>
          <cell r="C8419">
            <v>893</v>
          </cell>
          <cell r="D8419" t="str">
            <v>Shropshire</v>
          </cell>
          <cell r="E8419">
            <v>3113</v>
          </cell>
          <cell r="F8419" t="str">
            <v>St Lucia's CofE Primary School &amp; Nursery</v>
          </cell>
          <cell r="G8419" t="str">
            <v>Maintained</v>
          </cell>
          <cell r="H8419" t="str">
            <v>Voluntary controlled school</v>
          </cell>
          <cell r="I8419">
            <v>6355</v>
          </cell>
          <cell r="J8419">
            <v>11781.9</v>
          </cell>
        </row>
        <row r="8420">
          <cell r="B8420">
            <v>8933115</v>
          </cell>
          <cell r="C8420">
            <v>893</v>
          </cell>
          <cell r="D8420" t="str">
            <v>Shropshire</v>
          </cell>
          <cell r="E8420">
            <v>3115</v>
          </cell>
          <cell r="F8420" t="str">
            <v>Welshampton CofE Primary School</v>
          </cell>
          <cell r="G8420" t="str">
            <v>Maintained</v>
          </cell>
          <cell r="H8420" t="str">
            <v>Voluntary controlled school</v>
          </cell>
          <cell r="I8420">
            <v>7781</v>
          </cell>
          <cell r="J8420">
            <v>14449.499999999998</v>
          </cell>
        </row>
        <row r="8421">
          <cell r="B8421">
            <v>8933117</v>
          </cell>
          <cell r="C8421">
            <v>893</v>
          </cell>
          <cell r="D8421" t="str">
            <v>Shropshire</v>
          </cell>
          <cell r="E8421">
            <v>3117</v>
          </cell>
          <cell r="F8421" t="str">
            <v>West Felton CofE Primary School</v>
          </cell>
          <cell r="G8421" t="str">
            <v>Maintained</v>
          </cell>
          <cell r="H8421" t="str">
            <v>Voluntary controlled school</v>
          </cell>
          <cell r="I8421">
            <v>12190</v>
          </cell>
          <cell r="J8421">
            <v>18450.899999999998</v>
          </cell>
        </row>
        <row r="8422">
          <cell r="B8422">
            <v>8933119</v>
          </cell>
          <cell r="C8422">
            <v>893</v>
          </cell>
          <cell r="D8422" t="str">
            <v>Shropshire</v>
          </cell>
          <cell r="E8422">
            <v>3119</v>
          </cell>
          <cell r="F8422" t="str">
            <v>Weston Lullingfields CofE School</v>
          </cell>
          <cell r="G8422" t="str">
            <v>Maintained</v>
          </cell>
          <cell r="H8422" t="str">
            <v>Foundation school</v>
          </cell>
          <cell r="I8422">
            <v>3113</v>
          </cell>
          <cell r="J8422">
            <v>4890.5999999999995</v>
          </cell>
        </row>
        <row r="8423">
          <cell r="B8423">
            <v>8933123</v>
          </cell>
          <cell r="C8423">
            <v>893</v>
          </cell>
          <cell r="D8423" t="str">
            <v>Shropshire</v>
          </cell>
          <cell r="E8423">
            <v>3123</v>
          </cell>
          <cell r="F8423" t="str">
            <v>Wistanstow CofE Primary School</v>
          </cell>
          <cell r="G8423" t="str">
            <v>Maintained</v>
          </cell>
          <cell r="H8423" t="str">
            <v>Voluntary controlled school</v>
          </cell>
          <cell r="I8423">
            <v>8170</v>
          </cell>
          <cell r="J8423">
            <v>16005.599999999999</v>
          </cell>
        </row>
        <row r="8424">
          <cell r="B8424">
            <v>8933126</v>
          </cell>
          <cell r="C8424">
            <v>893</v>
          </cell>
          <cell r="D8424" t="str">
            <v>Shropshire</v>
          </cell>
          <cell r="E8424">
            <v>3126</v>
          </cell>
          <cell r="F8424" t="str">
            <v>Long Mountain CofE Primary School</v>
          </cell>
          <cell r="G8424" t="str">
            <v>Maintained</v>
          </cell>
          <cell r="H8424" t="str">
            <v>Voluntary controlled school</v>
          </cell>
          <cell r="I8424">
            <v>9726</v>
          </cell>
          <cell r="J8424">
            <v>18228.599999999999</v>
          </cell>
        </row>
        <row r="8425">
          <cell r="B8425">
            <v>8933127</v>
          </cell>
          <cell r="C8425">
            <v>893</v>
          </cell>
          <cell r="D8425" t="str">
            <v>Shropshire</v>
          </cell>
          <cell r="E8425">
            <v>3127</v>
          </cell>
          <cell r="F8425" t="str">
            <v>Stiperstones CofE Primary School</v>
          </cell>
          <cell r="G8425" t="str">
            <v>Maintained</v>
          </cell>
          <cell r="H8425" t="str">
            <v>Voluntary controlled school</v>
          </cell>
          <cell r="I8425">
            <v>1946</v>
          </cell>
          <cell r="J8425">
            <v>1333.8</v>
          </cell>
        </row>
        <row r="8426">
          <cell r="B8426">
            <v>8933133</v>
          </cell>
          <cell r="C8426">
            <v>893</v>
          </cell>
          <cell r="D8426" t="str">
            <v>Shropshire</v>
          </cell>
          <cell r="E8426">
            <v>3133</v>
          </cell>
          <cell r="F8426" t="str">
            <v>Broseley CE Primary School</v>
          </cell>
          <cell r="G8426" t="str">
            <v>Maintained</v>
          </cell>
          <cell r="H8426" t="str">
            <v>Voluntary controlled school</v>
          </cell>
          <cell r="I8426">
            <v>20100</v>
          </cell>
          <cell r="J8426">
            <v>35123.399999999994</v>
          </cell>
        </row>
        <row r="8427">
          <cell r="B8427">
            <v>8933135</v>
          </cell>
          <cell r="C8427">
            <v>893</v>
          </cell>
          <cell r="D8427" t="str">
            <v>Shropshire</v>
          </cell>
          <cell r="E8427">
            <v>3135</v>
          </cell>
          <cell r="F8427" t="str">
            <v>St Thomas and St Anne CofE Primary School</v>
          </cell>
          <cell r="G8427" t="str">
            <v>Maintained</v>
          </cell>
          <cell r="H8427" t="str">
            <v>Voluntary controlled school</v>
          </cell>
          <cell r="I8427">
            <v>6225</v>
          </cell>
          <cell r="J8427">
            <v>10892.699999999999</v>
          </cell>
        </row>
        <row r="8428">
          <cell r="B8428">
            <v>8943152</v>
          </cell>
          <cell r="C8428">
            <v>894</v>
          </cell>
          <cell r="D8428" t="str">
            <v>Telford and Wrekin</v>
          </cell>
          <cell r="E8428">
            <v>3152</v>
          </cell>
          <cell r="F8428" t="str">
            <v>John Fletcher of Madeley Primary School</v>
          </cell>
          <cell r="G8428" t="str">
            <v>Maintained</v>
          </cell>
          <cell r="H8428" t="str">
            <v>Voluntary controlled school</v>
          </cell>
          <cell r="I8428">
            <v>16080</v>
          </cell>
          <cell r="J8428">
            <v>25342.199999999997</v>
          </cell>
        </row>
        <row r="8429">
          <cell r="B8429">
            <v>8943154</v>
          </cell>
          <cell r="C8429">
            <v>894</v>
          </cell>
          <cell r="D8429" t="str">
            <v>Telford and Wrekin</v>
          </cell>
          <cell r="E8429">
            <v>3154</v>
          </cell>
          <cell r="F8429" t="str">
            <v>St George's Church of England Primary School</v>
          </cell>
          <cell r="G8429" t="str">
            <v>Maintained</v>
          </cell>
          <cell r="H8429" t="str">
            <v>Voluntary controlled school</v>
          </cell>
          <cell r="I8429">
            <v>41756</v>
          </cell>
          <cell r="J8429">
            <v>67801.5</v>
          </cell>
        </row>
        <row r="8430">
          <cell r="B8430">
            <v>8933155</v>
          </cell>
          <cell r="C8430">
            <v>893</v>
          </cell>
          <cell r="D8430" t="str">
            <v>Shropshire</v>
          </cell>
          <cell r="E8430">
            <v>3155</v>
          </cell>
          <cell r="F8430" t="str">
            <v>Bryn Offa CofE Primary School</v>
          </cell>
          <cell r="G8430" t="str">
            <v>Maintained</v>
          </cell>
          <cell r="H8430" t="str">
            <v>Voluntary controlled school</v>
          </cell>
          <cell r="I8430">
            <v>10504</v>
          </cell>
          <cell r="J8430">
            <v>18228.599999999999</v>
          </cell>
        </row>
        <row r="8431">
          <cell r="B8431">
            <v>8933156</v>
          </cell>
          <cell r="C8431">
            <v>893</v>
          </cell>
          <cell r="D8431" t="str">
            <v>Shropshire</v>
          </cell>
          <cell r="E8431">
            <v>3156</v>
          </cell>
          <cell r="F8431" t="str">
            <v>St Laurence CofE Primary School</v>
          </cell>
          <cell r="G8431" t="str">
            <v>Maintained</v>
          </cell>
          <cell r="H8431" t="str">
            <v>Voluntary controlled school</v>
          </cell>
          <cell r="I8431">
            <v>15302</v>
          </cell>
          <cell r="J8431">
            <v>25342.199999999997</v>
          </cell>
        </row>
        <row r="8432">
          <cell r="B8432">
            <v>8943157</v>
          </cell>
          <cell r="C8432">
            <v>894</v>
          </cell>
          <cell r="D8432" t="str">
            <v>Telford and Wrekin</v>
          </cell>
          <cell r="E8432">
            <v>3157</v>
          </cell>
          <cell r="F8432" t="str">
            <v>St Peter's Church of England Controlled Primary School, Bratton</v>
          </cell>
          <cell r="G8432" t="str">
            <v>Maintained</v>
          </cell>
          <cell r="H8432" t="str">
            <v>Voluntary controlled school</v>
          </cell>
          <cell r="I8432">
            <v>35013</v>
          </cell>
          <cell r="J8432">
            <v>58020.299999999996</v>
          </cell>
        </row>
        <row r="8433">
          <cell r="B8433">
            <v>8933159</v>
          </cell>
          <cell r="C8433">
            <v>893</v>
          </cell>
          <cell r="D8433" t="str">
            <v>Shropshire</v>
          </cell>
          <cell r="E8433">
            <v>3159</v>
          </cell>
          <cell r="F8433" t="str">
            <v>Brown Clee CofE Primary School</v>
          </cell>
          <cell r="G8433" t="str">
            <v>Maintained</v>
          </cell>
          <cell r="H8433" t="str">
            <v>Voluntary controlled school</v>
          </cell>
          <cell r="I8433">
            <v>10374</v>
          </cell>
          <cell r="J8433">
            <v>19117.8</v>
          </cell>
        </row>
        <row r="8434">
          <cell r="B8434">
            <v>8933301</v>
          </cell>
          <cell r="C8434">
            <v>893</v>
          </cell>
          <cell r="D8434" t="str">
            <v>Shropshire</v>
          </cell>
          <cell r="E8434">
            <v>3301</v>
          </cell>
          <cell r="F8434" t="str">
            <v>Baschurch CofE Primary School</v>
          </cell>
          <cell r="G8434" t="str">
            <v>Maintained</v>
          </cell>
          <cell r="H8434" t="str">
            <v>Voluntary aided school</v>
          </cell>
          <cell r="I8434">
            <v>17636</v>
          </cell>
          <cell r="J8434">
            <v>27342.899999999998</v>
          </cell>
        </row>
        <row r="8435">
          <cell r="B8435">
            <v>8933305</v>
          </cell>
          <cell r="C8435">
            <v>893</v>
          </cell>
          <cell r="D8435" t="str">
            <v>Shropshire</v>
          </cell>
          <cell r="E8435">
            <v>3305</v>
          </cell>
          <cell r="F8435" t="str">
            <v>St Mary's Bluecoat CofE (VA) Primary School</v>
          </cell>
          <cell r="G8435" t="str">
            <v>Maintained</v>
          </cell>
          <cell r="H8435" t="str">
            <v>Voluntary aided school</v>
          </cell>
          <cell r="I8435">
            <v>13876</v>
          </cell>
          <cell r="J8435">
            <v>29121.3</v>
          </cell>
        </row>
        <row r="8436">
          <cell r="B8436">
            <v>8933307</v>
          </cell>
          <cell r="C8436">
            <v>893</v>
          </cell>
          <cell r="D8436" t="str">
            <v>Shropshire</v>
          </cell>
          <cell r="E8436">
            <v>3307</v>
          </cell>
          <cell r="F8436" t="str">
            <v>St Mary's CofE Primary School</v>
          </cell>
          <cell r="G8436" t="str">
            <v>Maintained</v>
          </cell>
          <cell r="H8436" t="str">
            <v>Voluntary aided school</v>
          </cell>
          <cell r="I8436">
            <v>5317</v>
          </cell>
          <cell r="J8436">
            <v>8002.7999999999993</v>
          </cell>
        </row>
        <row r="8437">
          <cell r="B8437">
            <v>8933311</v>
          </cell>
          <cell r="C8437">
            <v>893</v>
          </cell>
          <cell r="D8437" t="str">
            <v>Shropshire</v>
          </cell>
          <cell r="E8437">
            <v>3311</v>
          </cell>
          <cell r="F8437" t="str">
            <v>Claverley CofE Primary School</v>
          </cell>
          <cell r="G8437" t="str">
            <v>Maintained</v>
          </cell>
          <cell r="H8437" t="str">
            <v>Voluntary aided school</v>
          </cell>
          <cell r="I8437">
            <v>10115</v>
          </cell>
          <cell r="J8437">
            <v>18006.3</v>
          </cell>
        </row>
        <row r="8438">
          <cell r="B8438">
            <v>8933313</v>
          </cell>
          <cell r="C8438">
            <v>893</v>
          </cell>
          <cell r="D8438" t="str">
            <v>Shropshire</v>
          </cell>
          <cell r="E8438">
            <v>3313</v>
          </cell>
          <cell r="F8438" t="str">
            <v>Clunbury CofE Primary School</v>
          </cell>
          <cell r="G8438" t="str">
            <v>Maintained</v>
          </cell>
          <cell r="H8438" t="str">
            <v>Voluntary aided school</v>
          </cell>
          <cell r="I8438">
            <v>5317</v>
          </cell>
          <cell r="J8438">
            <v>9558.9</v>
          </cell>
        </row>
        <row r="8439">
          <cell r="B8439">
            <v>8943315</v>
          </cell>
          <cell r="C8439">
            <v>894</v>
          </cell>
          <cell r="D8439" t="str">
            <v>Telford and Wrekin</v>
          </cell>
          <cell r="E8439">
            <v>3315</v>
          </cell>
          <cell r="F8439" t="str">
            <v>Coalbrookdale and Ironbridge CofE Primary School</v>
          </cell>
          <cell r="G8439" t="str">
            <v>Maintained</v>
          </cell>
          <cell r="H8439" t="str">
            <v>Voluntary aided school</v>
          </cell>
          <cell r="I8439">
            <v>18414</v>
          </cell>
          <cell r="J8439">
            <v>30010.499999999996</v>
          </cell>
        </row>
        <row r="8440">
          <cell r="B8440">
            <v>8933321</v>
          </cell>
          <cell r="C8440">
            <v>893</v>
          </cell>
          <cell r="D8440" t="str">
            <v>Shropshire</v>
          </cell>
          <cell r="E8440">
            <v>3321</v>
          </cell>
          <cell r="F8440" t="str">
            <v>Longden CofE Primary School</v>
          </cell>
          <cell r="G8440" t="str">
            <v>Maintained</v>
          </cell>
          <cell r="H8440" t="str">
            <v>Voluntary aided school</v>
          </cell>
          <cell r="I8440">
            <v>13098</v>
          </cell>
          <cell r="J8440">
            <v>26453.699999999997</v>
          </cell>
        </row>
        <row r="8441">
          <cell r="B8441">
            <v>8933322</v>
          </cell>
          <cell r="C8441">
            <v>893</v>
          </cell>
          <cell r="D8441" t="str">
            <v>Shropshire</v>
          </cell>
          <cell r="E8441">
            <v>3322</v>
          </cell>
          <cell r="F8441" t="str">
            <v>Lydbury North CofE (A) Primary School</v>
          </cell>
          <cell r="G8441" t="str">
            <v>Maintained</v>
          </cell>
          <cell r="H8441" t="str">
            <v>Voluntary aided school</v>
          </cell>
          <cell r="I8441">
            <v>3242</v>
          </cell>
          <cell r="J8441">
            <v>4890.5999999999995</v>
          </cell>
        </row>
        <row r="8442">
          <cell r="B8442">
            <v>8933329</v>
          </cell>
          <cell r="C8442">
            <v>893</v>
          </cell>
          <cell r="D8442" t="str">
            <v>Shropshire</v>
          </cell>
          <cell r="E8442">
            <v>3329</v>
          </cell>
          <cell r="F8442" t="str">
            <v>Whittington CofE (VA) Primary School</v>
          </cell>
          <cell r="G8442" t="str">
            <v>Maintained</v>
          </cell>
          <cell r="H8442" t="str">
            <v>Voluntary aided school</v>
          </cell>
          <cell r="I8442">
            <v>16988</v>
          </cell>
          <cell r="J8442">
            <v>27565.199999999997</v>
          </cell>
        </row>
        <row r="8443">
          <cell r="B8443">
            <v>8933330</v>
          </cell>
          <cell r="C8443">
            <v>893</v>
          </cell>
          <cell r="D8443" t="str">
            <v>Shropshire</v>
          </cell>
          <cell r="E8443">
            <v>3330</v>
          </cell>
          <cell r="F8443" t="str">
            <v>Worfield Endowed CofE Primary School</v>
          </cell>
          <cell r="G8443" t="str">
            <v>Maintained</v>
          </cell>
          <cell r="H8443" t="str">
            <v>Voluntary aided school</v>
          </cell>
          <cell r="I8443">
            <v>11671</v>
          </cell>
          <cell r="J8443">
            <v>16450.199999999997</v>
          </cell>
        </row>
        <row r="8444">
          <cell r="B8444">
            <v>8933350</v>
          </cell>
          <cell r="C8444">
            <v>893</v>
          </cell>
          <cell r="D8444" t="str">
            <v>Shropshire</v>
          </cell>
          <cell r="E8444">
            <v>3350</v>
          </cell>
          <cell r="F8444" t="str">
            <v>St John's Catholic Primary School</v>
          </cell>
          <cell r="G8444" t="str">
            <v>Maintained</v>
          </cell>
          <cell r="H8444" t="str">
            <v>Voluntary aided school</v>
          </cell>
          <cell r="I8444">
            <v>18933</v>
          </cell>
          <cell r="J8444">
            <v>29788.199999999997</v>
          </cell>
        </row>
        <row r="8445">
          <cell r="B8445">
            <v>8943352</v>
          </cell>
          <cell r="C8445">
            <v>894</v>
          </cell>
          <cell r="D8445" t="str">
            <v>Telford and Wrekin</v>
          </cell>
          <cell r="E8445">
            <v>3352</v>
          </cell>
          <cell r="F8445" t="str">
            <v>St Peter and St Paul Catholic Primary School</v>
          </cell>
          <cell r="G8445" t="str">
            <v>Maintained</v>
          </cell>
          <cell r="H8445" t="str">
            <v>Voluntary aided school</v>
          </cell>
          <cell r="I8445">
            <v>17636</v>
          </cell>
          <cell r="J8445">
            <v>26009.1</v>
          </cell>
        </row>
        <row r="8446">
          <cell r="B8446">
            <v>8933353</v>
          </cell>
          <cell r="C8446">
            <v>893</v>
          </cell>
          <cell r="D8446" t="str">
            <v>Shropshire</v>
          </cell>
          <cell r="E8446">
            <v>3353</v>
          </cell>
          <cell r="F8446" t="str">
            <v>Our Lady and St Oswald's Catholic Primary School</v>
          </cell>
          <cell r="G8446" t="str">
            <v>Maintained</v>
          </cell>
          <cell r="H8446" t="str">
            <v>Voluntary aided school</v>
          </cell>
          <cell r="I8446">
            <v>9856</v>
          </cell>
          <cell r="J8446">
            <v>13560.3</v>
          </cell>
        </row>
        <row r="8447">
          <cell r="B8447">
            <v>8933354</v>
          </cell>
          <cell r="C8447">
            <v>893</v>
          </cell>
          <cell r="D8447" t="str">
            <v>Shropshire</v>
          </cell>
          <cell r="E8447">
            <v>3354</v>
          </cell>
          <cell r="F8447" t="str">
            <v>Shrewsbury Cathedral Catholic Primary School and Nursery</v>
          </cell>
          <cell r="G8447" t="str">
            <v>Maintained</v>
          </cell>
          <cell r="H8447" t="str">
            <v>Voluntary aided school</v>
          </cell>
          <cell r="I8447">
            <v>9856</v>
          </cell>
          <cell r="J8447">
            <v>17339.399999999998</v>
          </cell>
        </row>
        <row r="8448">
          <cell r="B8448">
            <v>8943356</v>
          </cell>
          <cell r="C8448">
            <v>894</v>
          </cell>
          <cell r="D8448" t="str">
            <v>Telford and Wrekin</v>
          </cell>
          <cell r="E8448">
            <v>3356</v>
          </cell>
          <cell r="F8448" t="str">
            <v>St Patrick's Catholic Primary School</v>
          </cell>
          <cell r="G8448" t="str">
            <v>Maintained</v>
          </cell>
          <cell r="H8448" t="str">
            <v>Voluntary aided school</v>
          </cell>
          <cell r="I8448">
            <v>18933</v>
          </cell>
          <cell r="J8448">
            <v>34011.899999999994</v>
          </cell>
        </row>
        <row r="8449">
          <cell r="B8449">
            <v>8943357</v>
          </cell>
          <cell r="C8449">
            <v>894</v>
          </cell>
          <cell r="D8449" t="str">
            <v>Telford and Wrekin</v>
          </cell>
          <cell r="E8449">
            <v>3357</v>
          </cell>
          <cell r="F8449" t="str">
            <v>St Mary's Catholic Primary School</v>
          </cell>
          <cell r="G8449" t="str">
            <v>Maintained</v>
          </cell>
          <cell r="H8449" t="str">
            <v>Voluntary aided school</v>
          </cell>
          <cell r="I8449">
            <v>9985</v>
          </cell>
          <cell r="J8449">
            <v>14227.199999999999</v>
          </cell>
        </row>
        <row r="8450">
          <cell r="B8450">
            <v>8943358</v>
          </cell>
          <cell r="C8450">
            <v>894</v>
          </cell>
          <cell r="D8450" t="str">
            <v>Telford and Wrekin</v>
          </cell>
          <cell r="E8450">
            <v>3358</v>
          </cell>
          <cell r="F8450" t="str">
            <v>St Matthew's Church of England Aided Primary School and Nursery Centre</v>
          </cell>
          <cell r="G8450" t="str">
            <v>Maintained</v>
          </cell>
          <cell r="H8450" t="str">
            <v>Voluntary aided school</v>
          </cell>
          <cell r="I8450">
            <v>18025</v>
          </cell>
          <cell r="J8450">
            <v>29121.3</v>
          </cell>
        </row>
        <row r="8451">
          <cell r="B8451">
            <v>8943359</v>
          </cell>
          <cell r="C8451">
            <v>894</v>
          </cell>
          <cell r="D8451" t="str">
            <v>Telford and Wrekin</v>
          </cell>
          <cell r="E8451">
            <v>3359</v>
          </cell>
          <cell r="F8451" t="str">
            <v>St Luke's Catholic Primary School</v>
          </cell>
          <cell r="G8451" t="str">
            <v>Maintained</v>
          </cell>
          <cell r="H8451" t="str">
            <v>Voluntary aided school</v>
          </cell>
          <cell r="I8451">
            <v>11542</v>
          </cell>
          <cell r="J8451">
            <v>18450.899999999998</v>
          </cell>
        </row>
        <row r="8452">
          <cell r="B8452">
            <v>8933360</v>
          </cell>
          <cell r="C8452">
            <v>893</v>
          </cell>
          <cell r="D8452" t="str">
            <v>Shropshire</v>
          </cell>
          <cell r="E8452">
            <v>3360</v>
          </cell>
          <cell r="F8452" t="str">
            <v>Corvedale CofE Primary School</v>
          </cell>
          <cell r="G8452" t="str">
            <v>Maintained</v>
          </cell>
          <cell r="H8452" t="str">
            <v>Voluntary aided school</v>
          </cell>
          <cell r="I8452">
            <v>7781</v>
          </cell>
          <cell r="J8452">
            <v>14004.9</v>
          </cell>
        </row>
        <row r="8453">
          <cell r="B8453">
            <v>8933361</v>
          </cell>
          <cell r="C8453">
            <v>893</v>
          </cell>
          <cell r="D8453" t="str">
            <v>Shropshire</v>
          </cell>
          <cell r="E8453">
            <v>3361</v>
          </cell>
          <cell r="F8453" t="str">
            <v>Onny CofE (A) Primary School</v>
          </cell>
          <cell r="G8453" t="str">
            <v>Maintained</v>
          </cell>
          <cell r="H8453" t="str">
            <v>Voluntary aided school</v>
          </cell>
          <cell r="I8453">
            <v>5836</v>
          </cell>
          <cell r="J8453">
            <v>10003.5</v>
          </cell>
        </row>
        <row r="8454">
          <cell r="B8454">
            <v>8947001</v>
          </cell>
          <cell r="C8454">
            <v>894</v>
          </cell>
          <cell r="D8454" t="str">
            <v>Telford and Wrekin</v>
          </cell>
          <cell r="E8454">
            <v>7001</v>
          </cell>
          <cell r="F8454" t="str">
            <v>Haughton School</v>
          </cell>
          <cell r="G8454" t="str">
            <v>Maintained</v>
          </cell>
          <cell r="H8454" t="str">
            <v>Community special school</v>
          </cell>
          <cell r="I8454">
            <v>5966</v>
          </cell>
          <cell r="J8454">
            <v>11559.599999999999</v>
          </cell>
        </row>
        <row r="8455">
          <cell r="B8455">
            <v>8947017</v>
          </cell>
          <cell r="C8455">
            <v>894</v>
          </cell>
          <cell r="D8455" t="str">
            <v>Telford and Wrekin</v>
          </cell>
          <cell r="E8455">
            <v>7017</v>
          </cell>
          <cell r="F8455" t="str">
            <v>The Bridge at HLC</v>
          </cell>
          <cell r="G8455" t="str">
            <v>Maintained</v>
          </cell>
          <cell r="H8455" t="str">
            <v>Community special school</v>
          </cell>
          <cell r="I8455">
            <v>16599</v>
          </cell>
          <cell r="J8455">
            <v>24897.599999999999</v>
          </cell>
        </row>
        <row r="8456">
          <cell r="B8456">
            <v>9332008</v>
          </cell>
          <cell r="C8456">
            <v>933</v>
          </cell>
          <cell r="D8456" t="str">
            <v>Somerset</v>
          </cell>
          <cell r="E8456">
            <v>2008</v>
          </cell>
          <cell r="F8456" t="str">
            <v>Castle Cary Community Primary School</v>
          </cell>
          <cell r="G8456" t="str">
            <v>Maintained</v>
          </cell>
          <cell r="H8456" t="str">
            <v>Community school</v>
          </cell>
          <cell r="I8456">
            <v>16080</v>
          </cell>
          <cell r="J8456">
            <v>24452.999999999996</v>
          </cell>
        </row>
        <row r="8457">
          <cell r="B8457">
            <v>9332019</v>
          </cell>
          <cell r="C8457">
            <v>933</v>
          </cell>
          <cell r="D8457" t="str">
            <v>Somerset</v>
          </cell>
          <cell r="E8457">
            <v>2019</v>
          </cell>
          <cell r="F8457" t="str">
            <v>Coxley Primary School</v>
          </cell>
          <cell r="G8457" t="str">
            <v>Maintained</v>
          </cell>
          <cell r="H8457" t="str">
            <v>Community school</v>
          </cell>
          <cell r="I8457">
            <v>5187</v>
          </cell>
          <cell r="J8457">
            <v>10225.799999999999</v>
          </cell>
        </row>
        <row r="8458">
          <cell r="B8458">
            <v>9332020</v>
          </cell>
          <cell r="C8458">
            <v>933</v>
          </cell>
          <cell r="D8458" t="str">
            <v>Somerset</v>
          </cell>
          <cell r="E8458">
            <v>2020</v>
          </cell>
          <cell r="F8458" t="str">
            <v>Ditcheat Primary School</v>
          </cell>
          <cell r="G8458" t="str">
            <v>Maintained</v>
          </cell>
          <cell r="H8458" t="str">
            <v>Community school</v>
          </cell>
          <cell r="I8458">
            <v>8559</v>
          </cell>
          <cell r="J8458">
            <v>14227.199999999999</v>
          </cell>
        </row>
        <row r="8459">
          <cell r="B8459">
            <v>9332022</v>
          </cell>
          <cell r="C8459">
            <v>933</v>
          </cell>
          <cell r="D8459" t="str">
            <v>Somerset</v>
          </cell>
          <cell r="E8459">
            <v>2022</v>
          </cell>
          <cell r="F8459" t="str">
            <v>Dunster First School</v>
          </cell>
          <cell r="G8459" t="str">
            <v>Maintained</v>
          </cell>
          <cell r="H8459" t="str">
            <v>Community school</v>
          </cell>
          <cell r="I8459">
            <v>17377</v>
          </cell>
          <cell r="J8459">
            <v>28898.999999999996</v>
          </cell>
        </row>
        <row r="8460">
          <cell r="B8460">
            <v>9332028</v>
          </cell>
          <cell r="C8460">
            <v>933</v>
          </cell>
          <cell r="D8460" t="str">
            <v>Somerset</v>
          </cell>
          <cell r="E8460">
            <v>2028</v>
          </cell>
          <cell r="F8460" t="str">
            <v>Vallis First School</v>
          </cell>
          <cell r="G8460" t="str">
            <v>Maintained</v>
          </cell>
          <cell r="H8460" t="str">
            <v>Community school</v>
          </cell>
          <cell r="I8460">
            <v>29826</v>
          </cell>
          <cell r="J8460">
            <v>50906.7</v>
          </cell>
        </row>
        <row r="8461">
          <cell r="B8461">
            <v>9332038</v>
          </cell>
          <cell r="C8461">
            <v>933</v>
          </cell>
          <cell r="D8461" t="str">
            <v>Somerset</v>
          </cell>
          <cell r="E8461">
            <v>2038</v>
          </cell>
          <cell r="F8461" t="str">
            <v>Keinton Mandeville Primary School</v>
          </cell>
          <cell r="G8461" t="str">
            <v>Maintained</v>
          </cell>
          <cell r="H8461" t="str">
            <v>Community school</v>
          </cell>
          <cell r="I8461">
            <v>14005</v>
          </cell>
          <cell r="J8461">
            <v>26675.999999999996</v>
          </cell>
        </row>
        <row r="8462">
          <cell r="B8462">
            <v>9332041</v>
          </cell>
          <cell r="C8462">
            <v>933</v>
          </cell>
          <cell r="D8462" t="str">
            <v>Somerset</v>
          </cell>
          <cell r="E8462">
            <v>2041</v>
          </cell>
          <cell r="F8462" t="str">
            <v>Kingsbury Episcopi Primary School</v>
          </cell>
          <cell r="G8462" t="str">
            <v>Maintained</v>
          </cell>
          <cell r="H8462" t="str">
            <v>Community school</v>
          </cell>
          <cell r="I8462">
            <v>13357</v>
          </cell>
          <cell r="J8462">
            <v>19784.699999999997</v>
          </cell>
        </row>
        <row r="8463">
          <cell r="B8463">
            <v>9332045</v>
          </cell>
          <cell r="C8463">
            <v>933</v>
          </cell>
          <cell r="D8463" t="str">
            <v>Somerset</v>
          </cell>
          <cell r="E8463">
            <v>2045</v>
          </cell>
          <cell r="F8463" t="str">
            <v>Meare Village Primary School</v>
          </cell>
          <cell r="G8463" t="str">
            <v>Maintained</v>
          </cell>
          <cell r="H8463" t="str">
            <v>Community school</v>
          </cell>
          <cell r="I8463">
            <v>8818</v>
          </cell>
          <cell r="J8463">
            <v>15560.999999999998</v>
          </cell>
        </row>
        <row r="8464">
          <cell r="B8464">
            <v>9332046</v>
          </cell>
          <cell r="C8464">
            <v>933</v>
          </cell>
          <cell r="D8464" t="str">
            <v>Somerset</v>
          </cell>
          <cell r="E8464">
            <v>2046</v>
          </cell>
          <cell r="F8464" t="str">
            <v>Merriott First School</v>
          </cell>
          <cell r="G8464" t="str">
            <v>Maintained</v>
          </cell>
          <cell r="H8464" t="str">
            <v>Community school</v>
          </cell>
          <cell r="I8464">
            <v>15691</v>
          </cell>
          <cell r="J8464">
            <v>26009.1</v>
          </cell>
        </row>
        <row r="8465">
          <cell r="B8465">
            <v>9332047</v>
          </cell>
          <cell r="C8465">
            <v>933</v>
          </cell>
          <cell r="D8465" t="str">
            <v>Somerset</v>
          </cell>
          <cell r="E8465">
            <v>2047</v>
          </cell>
          <cell r="F8465" t="str">
            <v>Milborne Port Primary School</v>
          </cell>
          <cell r="G8465" t="str">
            <v>Maintained</v>
          </cell>
          <cell r="H8465" t="str">
            <v>Community school</v>
          </cell>
          <cell r="I8465">
            <v>15432</v>
          </cell>
          <cell r="J8465">
            <v>22007.699999999997</v>
          </cell>
        </row>
        <row r="8466">
          <cell r="B8466">
            <v>9332057</v>
          </cell>
          <cell r="C8466">
            <v>933</v>
          </cell>
          <cell r="D8466" t="str">
            <v>Somerset</v>
          </cell>
          <cell r="E8466">
            <v>2057</v>
          </cell>
          <cell r="F8466" t="str">
            <v>Priddy Primary School</v>
          </cell>
          <cell r="G8466" t="str">
            <v>Maintained</v>
          </cell>
          <cell r="H8466" t="str">
            <v>Community school</v>
          </cell>
          <cell r="I8466">
            <v>3631</v>
          </cell>
          <cell r="J8466">
            <v>4223.7</v>
          </cell>
        </row>
        <row r="8467">
          <cell r="B8467">
            <v>9332062</v>
          </cell>
          <cell r="C8467">
            <v>933</v>
          </cell>
          <cell r="D8467" t="str">
            <v>Somerset</v>
          </cell>
          <cell r="E8467">
            <v>2062</v>
          </cell>
          <cell r="F8467" t="str">
            <v>Shepton Mallet Community Infants' School &amp; Nursery</v>
          </cell>
          <cell r="G8467" t="str">
            <v>Maintained</v>
          </cell>
          <cell r="H8467" t="str">
            <v>Community school</v>
          </cell>
          <cell r="I8467">
            <v>25806</v>
          </cell>
          <cell r="J8467">
            <v>43570.799999999996</v>
          </cell>
        </row>
        <row r="8468">
          <cell r="B8468">
            <v>9332067</v>
          </cell>
          <cell r="C8468">
            <v>933</v>
          </cell>
          <cell r="D8468" t="str">
            <v>Somerset</v>
          </cell>
          <cell r="E8468">
            <v>2067</v>
          </cell>
          <cell r="F8468" t="str">
            <v>Stoke St Michael Primary School</v>
          </cell>
          <cell r="G8468" t="str">
            <v>Maintained</v>
          </cell>
          <cell r="H8468" t="str">
            <v>Community school</v>
          </cell>
          <cell r="I8468">
            <v>3372</v>
          </cell>
          <cell r="J8468">
            <v>5557.5</v>
          </cell>
        </row>
        <row r="8469">
          <cell r="B8469">
            <v>9332069</v>
          </cell>
          <cell r="C8469">
            <v>933</v>
          </cell>
          <cell r="D8469" t="str">
            <v>Somerset</v>
          </cell>
          <cell r="E8469">
            <v>2069</v>
          </cell>
          <cell r="F8469" t="str">
            <v>Hindhayes Infant School</v>
          </cell>
          <cell r="G8469" t="str">
            <v>Maintained</v>
          </cell>
          <cell r="H8469" t="str">
            <v>Community school</v>
          </cell>
          <cell r="I8469">
            <v>39292</v>
          </cell>
          <cell r="J8469">
            <v>63577.799999999996</v>
          </cell>
        </row>
        <row r="8470">
          <cell r="B8470">
            <v>9332081</v>
          </cell>
          <cell r="C8470">
            <v>933</v>
          </cell>
          <cell r="D8470" t="str">
            <v>Somerset</v>
          </cell>
          <cell r="E8470">
            <v>2081</v>
          </cell>
          <cell r="F8470" t="str">
            <v>Wincanton Primary School</v>
          </cell>
          <cell r="G8470" t="str">
            <v>Maintained</v>
          </cell>
          <cell r="H8470" t="str">
            <v>Community school</v>
          </cell>
          <cell r="I8470">
            <v>29177</v>
          </cell>
          <cell r="J8470">
            <v>48016.799999999996</v>
          </cell>
        </row>
        <row r="8471">
          <cell r="B8471">
            <v>9332085</v>
          </cell>
          <cell r="C8471">
            <v>933</v>
          </cell>
          <cell r="D8471" t="str">
            <v>Somerset</v>
          </cell>
          <cell r="E8471">
            <v>2085</v>
          </cell>
          <cell r="F8471" t="str">
            <v>Wookey Primary School</v>
          </cell>
          <cell r="G8471" t="str">
            <v>Maintained</v>
          </cell>
          <cell r="H8471" t="str">
            <v>Community school</v>
          </cell>
          <cell r="I8471">
            <v>9596</v>
          </cell>
          <cell r="J8471">
            <v>15116.4</v>
          </cell>
        </row>
        <row r="8472">
          <cell r="B8472">
            <v>9332106</v>
          </cell>
          <cell r="C8472">
            <v>933</v>
          </cell>
          <cell r="D8472" t="str">
            <v>Somerset</v>
          </cell>
          <cell r="E8472">
            <v>2106</v>
          </cell>
          <cell r="F8472" t="str">
            <v>Bowlish Infant School</v>
          </cell>
          <cell r="G8472" t="str">
            <v>Maintained</v>
          </cell>
          <cell r="H8472" t="str">
            <v>Community school</v>
          </cell>
          <cell r="I8472">
            <v>18544</v>
          </cell>
          <cell r="J8472">
            <v>34011.899999999994</v>
          </cell>
        </row>
        <row r="8473">
          <cell r="B8473">
            <v>9332150</v>
          </cell>
          <cell r="C8473">
            <v>933</v>
          </cell>
          <cell r="D8473" t="str">
            <v>Somerset</v>
          </cell>
          <cell r="E8473">
            <v>2150</v>
          </cell>
          <cell r="F8473" t="str">
            <v>Ashcott Primary School</v>
          </cell>
          <cell r="G8473" t="str">
            <v>Maintained</v>
          </cell>
          <cell r="H8473" t="str">
            <v>Community school</v>
          </cell>
          <cell r="I8473">
            <v>10245</v>
          </cell>
          <cell r="J8473">
            <v>17117.099999999999</v>
          </cell>
        </row>
        <row r="8474">
          <cell r="B8474">
            <v>9332152</v>
          </cell>
          <cell r="C8474">
            <v>933</v>
          </cell>
          <cell r="D8474" t="str">
            <v>Somerset</v>
          </cell>
          <cell r="E8474">
            <v>2152</v>
          </cell>
          <cell r="F8474" t="str">
            <v>Eastover Primary School</v>
          </cell>
          <cell r="G8474" t="str">
            <v>Maintained</v>
          </cell>
          <cell r="H8474" t="str">
            <v>Community school</v>
          </cell>
          <cell r="I8474">
            <v>26065</v>
          </cell>
          <cell r="J8474">
            <v>48461.399999999994</v>
          </cell>
        </row>
        <row r="8475">
          <cell r="B8475">
            <v>9332157</v>
          </cell>
          <cell r="C8475">
            <v>933</v>
          </cell>
          <cell r="D8475" t="str">
            <v>Somerset</v>
          </cell>
          <cell r="E8475">
            <v>2157</v>
          </cell>
          <cell r="F8475" t="str">
            <v>Hamp Nursery and Infants' School</v>
          </cell>
          <cell r="G8475" t="str">
            <v>Maintained</v>
          </cell>
          <cell r="H8475" t="str">
            <v>Community school</v>
          </cell>
          <cell r="I8475">
            <v>33327</v>
          </cell>
          <cell r="J8475">
            <v>55574.999999999993</v>
          </cell>
        </row>
        <row r="8476">
          <cell r="B8476">
            <v>9332165</v>
          </cell>
          <cell r="C8476">
            <v>933</v>
          </cell>
          <cell r="D8476" t="str">
            <v>Somerset</v>
          </cell>
          <cell r="E8476">
            <v>2165</v>
          </cell>
          <cell r="F8476" t="str">
            <v>Burnham-On-Sea Community Infant School</v>
          </cell>
          <cell r="G8476" t="str">
            <v>Maintained</v>
          </cell>
          <cell r="H8476" t="str">
            <v>Community school</v>
          </cell>
          <cell r="I8476">
            <v>47202</v>
          </cell>
          <cell r="J8476">
            <v>82695.599999999991</v>
          </cell>
        </row>
        <row r="8477">
          <cell r="B8477">
            <v>9332166</v>
          </cell>
          <cell r="C8477">
            <v>933</v>
          </cell>
          <cell r="D8477" t="str">
            <v>Somerset</v>
          </cell>
          <cell r="E8477">
            <v>2166</v>
          </cell>
          <cell r="F8477" t="str">
            <v>Catcott Primary School</v>
          </cell>
          <cell r="G8477" t="str">
            <v>Maintained</v>
          </cell>
          <cell r="H8477" t="str">
            <v>Community school</v>
          </cell>
          <cell r="I8477">
            <v>16080</v>
          </cell>
          <cell r="J8477">
            <v>25119.899999999998</v>
          </cell>
        </row>
        <row r="8478">
          <cell r="B8478">
            <v>9332175</v>
          </cell>
          <cell r="C8478">
            <v>933</v>
          </cell>
          <cell r="D8478" t="str">
            <v>Somerset</v>
          </cell>
          <cell r="E8478">
            <v>2175</v>
          </cell>
          <cell r="F8478" t="str">
            <v>North Newton Community Primary School</v>
          </cell>
          <cell r="G8478" t="str">
            <v>Maintained</v>
          </cell>
          <cell r="H8478" t="str">
            <v>Community school</v>
          </cell>
          <cell r="I8478">
            <v>7651</v>
          </cell>
          <cell r="J8478">
            <v>12893.4</v>
          </cell>
        </row>
        <row r="8479">
          <cell r="B8479">
            <v>9332182</v>
          </cell>
          <cell r="C8479">
            <v>933</v>
          </cell>
          <cell r="D8479" t="str">
            <v>Somerset</v>
          </cell>
          <cell r="E8479">
            <v>2182</v>
          </cell>
          <cell r="F8479" t="str">
            <v>Somerset Bridge Primary School</v>
          </cell>
          <cell r="G8479" t="str">
            <v>Maintained</v>
          </cell>
          <cell r="H8479" t="str">
            <v>Community school</v>
          </cell>
          <cell r="I8479">
            <v>25157</v>
          </cell>
          <cell r="J8479">
            <v>39569.399999999994</v>
          </cell>
        </row>
        <row r="8480">
          <cell r="B8480">
            <v>9332185</v>
          </cell>
          <cell r="C8480">
            <v>933</v>
          </cell>
          <cell r="D8480" t="str">
            <v>Somerset</v>
          </cell>
          <cell r="E8480">
            <v>2185</v>
          </cell>
          <cell r="F8480" t="str">
            <v>Westonzoyland Community Primary School</v>
          </cell>
          <cell r="G8480" t="str">
            <v>Maintained</v>
          </cell>
          <cell r="H8480" t="str">
            <v>Community school</v>
          </cell>
          <cell r="I8480">
            <v>12190</v>
          </cell>
          <cell r="J8480">
            <v>19784.699999999997</v>
          </cell>
        </row>
        <row r="8481">
          <cell r="B8481">
            <v>9332200</v>
          </cell>
          <cell r="C8481">
            <v>933</v>
          </cell>
          <cell r="D8481" t="str">
            <v>Somerset</v>
          </cell>
          <cell r="E8481">
            <v>2200</v>
          </cell>
          <cell r="F8481" t="str">
            <v>Bishops Hull Primary School</v>
          </cell>
          <cell r="G8481" t="str">
            <v>Maintained</v>
          </cell>
          <cell r="H8481" t="str">
            <v>Community school</v>
          </cell>
          <cell r="I8481">
            <v>15691</v>
          </cell>
          <cell r="J8481">
            <v>27565.199999999997</v>
          </cell>
        </row>
        <row r="8482">
          <cell r="B8482">
            <v>9332203</v>
          </cell>
          <cell r="C8482">
            <v>933</v>
          </cell>
          <cell r="D8482" t="str">
            <v>Somerset</v>
          </cell>
          <cell r="E8482">
            <v>2203</v>
          </cell>
          <cell r="F8482" t="str">
            <v>Churchstanton Primary School</v>
          </cell>
          <cell r="G8482" t="str">
            <v>Maintained</v>
          </cell>
          <cell r="H8482" t="str">
            <v>Community school</v>
          </cell>
          <cell r="I8482">
            <v>6095</v>
          </cell>
          <cell r="J8482">
            <v>10670.4</v>
          </cell>
        </row>
        <row r="8483">
          <cell r="B8483">
            <v>9332205</v>
          </cell>
          <cell r="C8483">
            <v>933</v>
          </cell>
          <cell r="D8483" t="str">
            <v>Somerset</v>
          </cell>
          <cell r="E8483">
            <v>2205</v>
          </cell>
          <cell r="F8483" t="str">
            <v>Lydeard St Lawrence Community Primary School</v>
          </cell>
          <cell r="G8483" t="str">
            <v>Maintained</v>
          </cell>
          <cell r="H8483" t="str">
            <v>Community school</v>
          </cell>
          <cell r="I8483">
            <v>8429</v>
          </cell>
          <cell r="J8483">
            <v>13560.3</v>
          </cell>
        </row>
        <row r="8484">
          <cell r="B8484">
            <v>9332206</v>
          </cell>
          <cell r="C8484">
            <v>933</v>
          </cell>
          <cell r="D8484" t="str">
            <v>Somerset</v>
          </cell>
          <cell r="E8484">
            <v>2206</v>
          </cell>
          <cell r="F8484" t="str">
            <v>Milverton Community Primary School and Pre-School</v>
          </cell>
          <cell r="G8484" t="str">
            <v>Maintained</v>
          </cell>
          <cell r="H8484" t="str">
            <v>Community school</v>
          </cell>
          <cell r="I8484">
            <v>17507</v>
          </cell>
          <cell r="J8484">
            <v>32455.8</v>
          </cell>
        </row>
        <row r="8485">
          <cell r="B8485">
            <v>9332211</v>
          </cell>
          <cell r="C8485">
            <v>933</v>
          </cell>
          <cell r="D8485" t="str">
            <v>Somerset</v>
          </cell>
          <cell r="E8485">
            <v>2211</v>
          </cell>
          <cell r="F8485" t="str">
            <v>Sampford Arundel Community Primary School</v>
          </cell>
          <cell r="G8485" t="str">
            <v>Maintained</v>
          </cell>
          <cell r="H8485" t="str">
            <v>Community school</v>
          </cell>
          <cell r="I8485">
            <v>4280</v>
          </cell>
          <cell r="J8485">
            <v>7558.2</v>
          </cell>
        </row>
        <row r="8486">
          <cell r="B8486">
            <v>9332212</v>
          </cell>
          <cell r="C8486">
            <v>933</v>
          </cell>
          <cell r="D8486" t="str">
            <v>Somerset</v>
          </cell>
          <cell r="E8486">
            <v>2212</v>
          </cell>
          <cell r="F8486" t="str">
            <v>Stawley Primary School</v>
          </cell>
          <cell r="G8486" t="str">
            <v>Maintained</v>
          </cell>
          <cell r="H8486" t="str">
            <v>Community school</v>
          </cell>
          <cell r="I8486">
            <v>5706</v>
          </cell>
          <cell r="J8486">
            <v>9336.5999999999985</v>
          </cell>
        </row>
        <row r="8487">
          <cell r="B8487">
            <v>9332221</v>
          </cell>
          <cell r="C8487">
            <v>933</v>
          </cell>
          <cell r="D8487" t="str">
            <v>Somerset</v>
          </cell>
          <cell r="E8487">
            <v>2221</v>
          </cell>
          <cell r="F8487" t="str">
            <v>Wellsprings Primary School</v>
          </cell>
          <cell r="G8487" t="str">
            <v>Maintained</v>
          </cell>
          <cell r="H8487" t="str">
            <v>Community school</v>
          </cell>
          <cell r="I8487">
            <v>26065</v>
          </cell>
          <cell r="J8487">
            <v>38457.899999999994</v>
          </cell>
        </row>
        <row r="8488">
          <cell r="B8488">
            <v>9332224</v>
          </cell>
          <cell r="C8488">
            <v>933</v>
          </cell>
          <cell r="D8488" t="str">
            <v>Somerset</v>
          </cell>
          <cell r="E8488">
            <v>2224</v>
          </cell>
          <cell r="F8488" t="str">
            <v>Beech Grove Primary School</v>
          </cell>
          <cell r="G8488" t="str">
            <v>Maintained</v>
          </cell>
          <cell r="H8488" t="str">
            <v>Community school</v>
          </cell>
          <cell r="I8488">
            <v>25028</v>
          </cell>
          <cell r="J8488">
            <v>42014.7</v>
          </cell>
        </row>
        <row r="8489">
          <cell r="B8489">
            <v>9332227</v>
          </cell>
          <cell r="C8489">
            <v>933</v>
          </cell>
          <cell r="D8489" t="str">
            <v>Somerset</v>
          </cell>
          <cell r="E8489">
            <v>2227</v>
          </cell>
          <cell r="F8489" t="str">
            <v>Wiveliscombe Primary School</v>
          </cell>
          <cell r="G8489" t="str">
            <v>Maintained</v>
          </cell>
          <cell r="H8489" t="str">
            <v>Community school</v>
          </cell>
          <cell r="I8489">
            <v>18025</v>
          </cell>
          <cell r="J8489">
            <v>28232.1</v>
          </cell>
        </row>
        <row r="8490">
          <cell r="B8490">
            <v>9332228</v>
          </cell>
          <cell r="C8490">
            <v>933</v>
          </cell>
          <cell r="D8490" t="str">
            <v>Somerset</v>
          </cell>
          <cell r="E8490">
            <v>2228</v>
          </cell>
          <cell r="F8490" t="str">
            <v>Parkfield Primary School</v>
          </cell>
          <cell r="G8490" t="str">
            <v>Maintained</v>
          </cell>
          <cell r="H8490" t="str">
            <v>Community school</v>
          </cell>
          <cell r="I8490">
            <v>36050</v>
          </cell>
          <cell r="J8490">
            <v>68468.399999999994</v>
          </cell>
        </row>
        <row r="8491">
          <cell r="B8491">
            <v>9332300</v>
          </cell>
          <cell r="C8491">
            <v>933</v>
          </cell>
          <cell r="D8491" t="str">
            <v>Somerset</v>
          </cell>
          <cell r="E8491">
            <v>2300</v>
          </cell>
          <cell r="F8491" t="str">
            <v>Barwick and Stoford Community Primary School</v>
          </cell>
          <cell r="G8491" t="str">
            <v>Maintained</v>
          </cell>
          <cell r="H8491" t="str">
            <v>Community school</v>
          </cell>
          <cell r="I8491">
            <v>5058</v>
          </cell>
          <cell r="J8491">
            <v>6224.4</v>
          </cell>
        </row>
        <row r="8492">
          <cell r="B8492">
            <v>9332302</v>
          </cell>
          <cell r="C8492">
            <v>933</v>
          </cell>
          <cell r="D8492" t="str">
            <v>Somerset</v>
          </cell>
          <cell r="E8492">
            <v>2302</v>
          </cell>
          <cell r="F8492" t="str">
            <v>East Coker Community Primary School</v>
          </cell>
          <cell r="G8492" t="str">
            <v>Maintained</v>
          </cell>
          <cell r="H8492" t="str">
            <v>Community school</v>
          </cell>
          <cell r="I8492">
            <v>21527</v>
          </cell>
          <cell r="J8492">
            <v>35345.699999999997</v>
          </cell>
        </row>
        <row r="8493">
          <cell r="B8493">
            <v>9332311</v>
          </cell>
          <cell r="C8493">
            <v>933</v>
          </cell>
          <cell r="D8493" t="str">
            <v>Somerset</v>
          </cell>
          <cell r="E8493">
            <v>2311</v>
          </cell>
          <cell r="F8493" t="str">
            <v>Milford Infants' School</v>
          </cell>
          <cell r="G8493" t="str">
            <v>Maintained</v>
          </cell>
          <cell r="H8493" t="str">
            <v>Community school</v>
          </cell>
          <cell r="I8493">
            <v>50055</v>
          </cell>
          <cell r="J8493">
            <v>78471.899999999994</v>
          </cell>
        </row>
        <row r="8494">
          <cell r="B8494">
            <v>9332314</v>
          </cell>
          <cell r="C8494">
            <v>933</v>
          </cell>
          <cell r="D8494" t="str">
            <v>Somerset</v>
          </cell>
          <cell r="E8494">
            <v>2314</v>
          </cell>
          <cell r="F8494" t="str">
            <v>Reckleford Infant School and Nursery</v>
          </cell>
          <cell r="G8494" t="str">
            <v>Maintained</v>
          </cell>
          <cell r="H8494" t="str">
            <v>Community school</v>
          </cell>
          <cell r="I8494">
            <v>10764</v>
          </cell>
          <cell r="J8494">
            <v>18895.5</v>
          </cell>
        </row>
        <row r="8495">
          <cell r="B8495">
            <v>9332320</v>
          </cell>
          <cell r="C8495">
            <v>933</v>
          </cell>
          <cell r="D8495" t="str">
            <v>Somerset</v>
          </cell>
          <cell r="E8495">
            <v>2320</v>
          </cell>
          <cell r="F8495" t="str">
            <v>Birchfield Community Primary School</v>
          </cell>
          <cell r="G8495" t="str">
            <v>Maintained</v>
          </cell>
          <cell r="H8495" t="str">
            <v>Community school</v>
          </cell>
          <cell r="I8495">
            <v>35402</v>
          </cell>
          <cell r="J8495">
            <v>58909.499999999993</v>
          </cell>
        </row>
        <row r="8496">
          <cell r="B8496">
            <v>9332327</v>
          </cell>
          <cell r="C8496">
            <v>933</v>
          </cell>
          <cell r="D8496" t="str">
            <v>Somerset</v>
          </cell>
          <cell r="E8496">
            <v>2327</v>
          </cell>
          <cell r="F8496" t="str">
            <v>Ilchester Community School</v>
          </cell>
          <cell r="G8496" t="str">
            <v>Maintained</v>
          </cell>
          <cell r="H8496" t="str">
            <v>Community school</v>
          </cell>
          <cell r="I8496">
            <v>30085</v>
          </cell>
          <cell r="J8496">
            <v>50906.7</v>
          </cell>
        </row>
        <row r="8497">
          <cell r="B8497">
            <v>9332331</v>
          </cell>
          <cell r="C8497">
            <v>933</v>
          </cell>
          <cell r="D8497" t="str">
            <v>Somerset</v>
          </cell>
          <cell r="E8497">
            <v>2331</v>
          </cell>
          <cell r="F8497" t="str">
            <v>Kingsmoor Primary School</v>
          </cell>
          <cell r="G8497" t="str">
            <v>Maintained</v>
          </cell>
          <cell r="H8497" t="str">
            <v>Community school</v>
          </cell>
          <cell r="I8497">
            <v>15951</v>
          </cell>
          <cell r="J8497">
            <v>28009.8</v>
          </cell>
        </row>
        <row r="8498">
          <cell r="B8498">
            <v>9332332</v>
          </cell>
          <cell r="C8498">
            <v>933</v>
          </cell>
          <cell r="D8498" t="str">
            <v>Somerset</v>
          </cell>
          <cell r="E8498">
            <v>2332</v>
          </cell>
          <cell r="F8498" t="str">
            <v>Holway Park Community Primary School</v>
          </cell>
          <cell r="G8498" t="str">
            <v>Maintained</v>
          </cell>
          <cell r="H8498" t="str">
            <v>Community school</v>
          </cell>
          <cell r="I8498">
            <v>15821</v>
          </cell>
          <cell r="J8498">
            <v>25564.499999999996</v>
          </cell>
        </row>
        <row r="8499">
          <cell r="B8499">
            <v>9333001</v>
          </cell>
          <cell r="C8499">
            <v>933</v>
          </cell>
          <cell r="D8499" t="str">
            <v>Somerset</v>
          </cell>
          <cell r="E8499">
            <v>3001</v>
          </cell>
          <cell r="F8499" t="str">
            <v>Baltonsborough Church of England Voluntary Controlled Primary School</v>
          </cell>
          <cell r="G8499" t="str">
            <v>Maintained</v>
          </cell>
          <cell r="H8499" t="str">
            <v>Voluntary controlled school</v>
          </cell>
          <cell r="I8499">
            <v>7651</v>
          </cell>
          <cell r="J8499">
            <v>15338.699999999999</v>
          </cell>
        </row>
        <row r="8500">
          <cell r="B8500">
            <v>9333008</v>
          </cell>
          <cell r="C8500">
            <v>933</v>
          </cell>
          <cell r="D8500" t="str">
            <v>Somerset</v>
          </cell>
          <cell r="E8500">
            <v>3008</v>
          </cell>
          <cell r="F8500" t="str">
            <v>Beckington Church of England First School</v>
          </cell>
          <cell r="G8500" t="str">
            <v>Maintained</v>
          </cell>
          <cell r="H8500" t="str">
            <v>Voluntary controlled school</v>
          </cell>
          <cell r="I8500">
            <v>11153</v>
          </cell>
          <cell r="J8500">
            <v>19784.699999999997</v>
          </cell>
        </row>
        <row r="8501">
          <cell r="B8501">
            <v>9333009</v>
          </cell>
          <cell r="C8501">
            <v>933</v>
          </cell>
          <cell r="D8501" t="str">
            <v>Somerset</v>
          </cell>
          <cell r="E8501">
            <v>3009</v>
          </cell>
          <cell r="F8501" t="str">
            <v>Berkley Church of England First School</v>
          </cell>
          <cell r="G8501" t="str">
            <v>Maintained</v>
          </cell>
          <cell r="H8501" t="str">
            <v>Voluntary aided school</v>
          </cell>
          <cell r="I8501">
            <v>15821</v>
          </cell>
          <cell r="J8501">
            <v>24675.3</v>
          </cell>
        </row>
        <row r="8502">
          <cell r="B8502">
            <v>9333017</v>
          </cell>
          <cell r="C8502">
            <v>933</v>
          </cell>
          <cell r="D8502" t="str">
            <v>Somerset</v>
          </cell>
          <cell r="E8502">
            <v>3017</v>
          </cell>
          <cell r="F8502" t="str">
            <v>Butleigh Church of England Primary School</v>
          </cell>
          <cell r="G8502" t="str">
            <v>Maintained</v>
          </cell>
          <cell r="H8502" t="str">
            <v>Voluntary controlled school</v>
          </cell>
          <cell r="I8502">
            <v>6614</v>
          </cell>
          <cell r="J8502">
            <v>10448.099999999999</v>
          </cell>
        </row>
        <row r="8503">
          <cell r="B8503">
            <v>9333020</v>
          </cell>
          <cell r="C8503">
            <v>933</v>
          </cell>
          <cell r="D8503" t="str">
            <v>Somerset</v>
          </cell>
          <cell r="E8503">
            <v>3020</v>
          </cell>
          <cell r="F8503" t="str">
            <v>Charlton Mackrell CofE Primary School</v>
          </cell>
          <cell r="G8503" t="str">
            <v>Maintained</v>
          </cell>
          <cell r="H8503" t="str">
            <v>Voluntary controlled school</v>
          </cell>
          <cell r="I8503">
            <v>8170</v>
          </cell>
          <cell r="J8503">
            <v>12893.4</v>
          </cell>
        </row>
        <row r="8504">
          <cell r="B8504">
            <v>9333029</v>
          </cell>
          <cell r="C8504">
            <v>933</v>
          </cell>
          <cell r="D8504" t="str">
            <v>Somerset</v>
          </cell>
          <cell r="E8504">
            <v>3029</v>
          </cell>
          <cell r="F8504" t="str">
            <v>Bishop Henderson Church of England Primary School</v>
          </cell>
          <cell r="G8504" t="str">
            <v>Maintained</v>
          </cell>
          <cell r="H8504" t="str">
            <v>Voluntary controlled school</v>
          </cell>
          <cell r="I8504">
            <v>15302</v>
          </cell>
          <cell r="J8504">
            <v>21340.799999999999</v>
          </cell>
        </row>
        <row r="8505">
          <cell r="B8505">
            <v>9333035</v>
          </cell>
          <cell r="C8505">
            <v>933</v>
          </cell>
          <cell r="D8505" t="str">
            <v>Somerset</v>
          </cell>
          <cell r="E8505">
            <v>3035</v>
          </cell>
          <cell r="F8505" t="str">
            <v>Ashlands Church of England First School</v>
          </cell>
          <cell r="G8505" t="str">
            <v>Maintained</v>
          </cell>
          <cell r="H8505" t="str">
            <v>Voluntary controlled school</v>
          </cell>
          <cell r="I8505">
            <v>18155</v>
          </cell>
          <cell r="J8505">
            <v>27787.499999999996</v>
          </cell>
        </row>
        <row r="8506">
          <cell r="B8506">
            <v>9333037</v>
          </cell>
          <cell r="C8506">
            <v>933</v>
          </cell>
          <cell r="D8506" t="str">
            <v>Somerset</v>
          </cell>
          <cell r="E8506">
            <v>3037</v>
          </cell>
          <cell r="F8506" t="str">
            <v>St Bartholomew's Church of England First School</v>
          </cell>
          <cell r="G8506" t="str">
            <v>Maintained</v>
          </cell>
          <cell r="H8506" t="str">
            <v>Voluntary controlled school</v>
          </cell>
          <cell r="I8506">
            <v>21527</v>
          </cell>
          <cell r="J8506">
            <v>33122.699999999997</v>
          </cell>
        </row>
        <row r="8507">
          <cell r="B8507">
            <v>9333039</v>
          </cell>
          <cell r="C8507">
            <v>933</v>
          </cell>
          <cell r="D8507" t="str">
            <v>Somerset</v>
          </cell>
          <cell r="E8507">
            <v>3039</v>
          </cell>
          <cell r="F8507" t="str">
            <v>Curry Mallet Church of England Primary School</v>
          </cell>
          <cell r="G8507" t="str">
            <v>Maintained</v>
          </cell>
          <cell r="H8507" t="str">
            <v>Voluntary controlled school</v>
          </cell>
          <cell r="I8507">
            <v>4928</v>
          </cell>
          <cell r="J8507">
            <v>5779.7999999999993</v>
          </cell>
        </row>
        <row r="8508">
          <cell r="B8508">
            <v>9333040</v>
          </cell>
          <cell r="C8508">
            <v>933</v>
          </cell>
          <cell r="D8508" t="str">
            <v>Somerset</v>
          </cell>
          <cell r="E8508">
            <v>3040</v>
          </cell>
          <cell r="F8508" t="str">
            <v>Curry Rivel Church of England VC Primary School</v>
          </cell>
          <cell r="G8508" t="str">
            <v>Maintained</v>
          </cell>
          <cell r="H8508" t="str">
            <v>Voluntary controlled school</v>
          </cell>
          <cell r="I8508">
            <v>12060</v>
          </cell>
          <cell r="J8508">
            <v>16227.9</v>
          </cell>
        </row>
        <row r="8509">
          <cell r="B8509">
            <v>9333041</v>
          </cell>
          <cell r="C8509">
            <v>933</v>
          </cell>
          <cell r="D8509" t="str">
            <v>Somerset</v>
          </cell>
          <cell r="E8509">
            <v>3041</v>
          </cell>
          <cell r="F8509" t="str">
            <v>St Aldhelm's Church of England Primary School</v>
          </cell>
          <cell r="G8509" t="str">
            <v>Maintained</v>
          </cell>
          <cell r="H8509" t="str">
            <v>Voluntary aided school</v>
          </cell>
          <cell r="I8509">
            <v>14265</v>
          </cell>
          <cell r="J8509">
            <v>20896.199999999997</v>
          </cell>
        </row>
        <row r="8510">
          <cell r="B8510">
            <v>9333042</v>
          </cell>
          <cell r="C8510">
            <v>933</v>
          </cell>
          <cell r="D8510" t="str">
            <v>Somerset</v>
          </cell>
          <cell r="E8510">
            <v>3042</v>
          </cell>
          <cell r="F8510" t="str">
            <v>All Saints CofE VC Infants School</v>
          </cell>
          <cell r="G8510" t="str">
            <v>Maintained</v>
          </cell>
          <cell r="H8510" t="str">
            <v>Voluntary controlled school</v>
          </cell>
          <cell r="I8510">
            <v>9985</v>
          </cell>
          <cell r="J8510">
            <v>14671.8</v>
          </cell>
        </row>
        <row r="8511">
          <cell r="B8511">
            <v>9333047</v>
          </cell>
          <cell r="C8511">
            <v>933</v>
          </cell>
          <cell r="D8511" t="str">
            <v>Somerset</v>
          </cell>
          <cell r="E8511">
            <v>3047</v>
          </cell>
          <cell r="F8511" t="str">
            <v>Evercreech Church of England Primary School</v>
          </cell>
          <cell r="G8511" t="str">
            <v>Maintained</v>
          </cell>
          <cell r="H8511" t="str">
            <v>Voluntary controlled school</v>
          </cell>
          <cell r="I8511">
            <v>14783</v>
          </cell>
          <cell r="J8511">
            <v>20229.3</v>
          </cell>
        </row>
        <row r="8512">
          <cell r="B8512">
            <v>9333048</v>
          </cell>
          <cell r="C8512">
            <v>933</v>
          </cell>
          <cell r="D8512" t="str">
            <v>Somerset</v>
          </cell>
          <cell r="E8512">
            <v>3048</v>
          </cell>
          <cell r="F8512" t="str">
            <v>Exford Church of England First School</v>
          </cell>
          <cell r="G8512" t="str">
            <v>Maintained</v>
          </cell>
          <cell r="H8512" t="str">
            <v>Voluntary controlled school</v>
          </cell>
          <cell r="I8512">
            <v>4020</v>
          </cell>
          <cell r="J8512">
            <v>7558.2</v>
          </cell>
        </row>
        <row r="8513">
          <cell r="B8513">
            <v>9333057</v>
          </cell>
          <cell r="C8513">
            <v>933</v>
          </cell>
          <cell r="D8513" t="str">
            <v>Somerset</v>
          </cell>
          <cell r="E8513">
            <v>3057</v>
          </cell>
          <cell r="F8513" t="str">
            <v>Christ Church CofE First School</v>
          </cell>
          <cell r="G8513" t="str">
            <v>Maintained</v>
          </cell>
          <cell r="H8513" t="str">
            <v>Voluntary controlled school</v>
          </cell>
          <cell r="I8513">
            <v>8040</v>
          </cell>
          <cell r="J8513">
            <v>15783.3</v>
          </cell>
        </row>
        <row r="8514">
          <cell r="B8514">
            <v>9333058</v>
          </cell>
          <cell r="C8514">
            <v>933</v>
          </cell>
          <cell r="D8514" t="str">
            <v>Somerset</v>
          </cell>
          <cell r="E8514">
            <v>3058</v>
          </cell>
          <cell r="F8514" t="str">
            <v>Trinity Church of England First School</v>
          </cell>
          <cell r="G8514" t="str">
            <v>Maintained</v>
          </cell>
          <cell r="H8514" t="str">
            <v>Voluntary controlled school</v>
          </cell>
          <cell r="I8514">
            <v>30993</v>
          </cell>
          <cell r="J8514">
            <v>54463.499999999993</v>
          </cell>
        </row>
        <row r="8515">
          <cell r="B8515">
            <v>9333060</v>
          </cell>
          <cell r="C8515">
            <v>933</v>
          </cell>
          <cell r="D8515" t="str">
            <v>Somerset</v>
          </cell>
          <cell r="E8515">
            <v>3060</v>
          </cell>
          <cell r="F8515" t="str">
            <v>St John's Church of England Voluntary Controlled Infants School</v>
          </cell>
          <cell r="G8515" t="str">
            <v>Maintained</v>
          </cell>
          <cell r="H8515" t="str">
            <v>Voluntary controlled school</v>
          </cell>
          <cell r="I8515">
            <v>16988</v>
          </cell>
          <cell r="J8515">
            <v>28232.1</v>
          </cell>
        </row>
        <row r="8516">
          <cell r="B8516">
            <v>9333061</v>
          </cell>
          <cell r="C8516">
            <v>933</v>
          </cell>
          <cell r="D8516" t="str">
            <v>Somerset</v>
          </cell>
          <cell r="E8516">
            <v>3061</v>
          </cell>
          <cell r="F8516" t="str">
            <v>St Nicholas CofE Primary School, Henstridge</v>
          </cell>
          <cell r="G8516" t="str">
            <v>Maintained</v>
          </cell>
          <cell r="H8516" t="str">
            <v>Voluntary controlled school</v>
          </cell>
          <cell r="I8516">
            <v>7003</v>
          </cell>
          <cell r="J8516">
            <v>14004.9</v>
          </cell>
        </row>
        <row r="8517">
          <cell r="B8517">
            <v>9333062</v>
          </cell>
          <cell r="C8517">
            <v>933</v>
          </cell>
          <cell r="D8517" t="str">
            <v>Somerset</v>
          </cell>
          <cell r="E8517">
            <v>3062</v>
          </cell>
          <cell r="F8517" t="str">
            <v>High Ham Church of England Primary School</v>
          </cell>
          <cell r="G8517" t="str">
            <v>Maintained</v>
          </cell>
          <cell r="H8517" t="str">
            <v>Voluntary controlled school</v>
          </cell>
          <cell r="I8517">
            <v>14654</v>
          </cell>
          <cell r="J8517">
            <v>27565.199999999997</v>
          </cell>
        </row>
        <row r="8518">
          <cell r="B8518">
            <v>9333064</v>
          </cell>
          <cell r="C8518">
            <v>933</v>
          </cell>
          <cell r="D8518" t="str">
            <v>Somerset</v>
          </cell>
          <cell r="E8518">
            <v>3064</v>
          </cell>
          <cell r="F8518" t="str">
            <v>Hinton St George Church of England Primary School</v>
          </cell>
          <cell r="G8518" t="str">
            <v>Maintained</v>
          </cell>
          <cell r="H8518" t="str">
            <v>Voluntary controlled school</v>
          </cell>
          <cell r="I8518">
            <v>6355</v>
          </cell>
          <cell r="J8518">
            <v>9336.5999999999985</v>
          </cell>
        </row>
        <row r="8519">
          <cell r="B8519">
            <v>9333066</v>
          </cell>
          <cell r="C8519">
            <v>933</v>
          </cell>
          <cell r="D8519" t="str">
            <v>Somerset</v>
          </cell>
          <cell r="E8519">
            <v>3066</v>
          </cell>
          <cell r="F8519" t="str">
            <v>Greenfylde Church of England First School</v>
          </cell>
          <cell r="G8519" t="str">
            <v>Maintained</v>
          </cell>
          <cell r="H8519" t="str">
            <v>Voluntary controlled school</v>
          </cell>
          <cell r="I8519">
            <v>39940</v>
          </cell>
          <cell r="J8519">
            <v>65800.799999999988</v>
          </cell>
        </row>
        <row r="8520">
          <cell r="B8520">
            <v>9333076</v>
          </cell>
          <cell r="C8520">
            <v>933</v>
          </cell>
          <cell r="D8520" t="str">
            <v>Somerset</v>
          </cell>
          <cell r="E8520">
            <v>3076</v>
          </cell>
          <cell r="F8520" t="str">
            <v>Lovington Church of England Primary School</v>
          </cell>
          <cell r="G8520" t="str">
            <v>Maintained</v>
          </cell>
          <cell r="H8520" t="str">
            <v>Voluntary controlled school</v>
          </cell>
          <cell r="I8520">
            <v>3502</v>
          </cell>
          <cell r="J8520">
            <v>8447.4</v>
          </cell>
        </row>
        <row r="8521">
          <cell r="B8521">
            <v>9333078</v>
          </cell>
          <cell r="C8521">
            <v>933</v>
          </cell>
          <cell r="D8521" t="str">
            <v>Somerset</v>
          </cell>
          <cell r="E8521">
            <v>3078</v>
          </cell>
          <cell r="F8521" t="str">
            <v>Mells Church of England First School</v>
          </cell>
          <cell r="G8521" t="str">
            <v>Maintained</v>
          </cell>
          <cell r="H8521" t="str">
            <v>Voluntary controlled school</v>
          </cell>
          <cell r="I8521">
            <v>11023</v>
          </cell>
          <cell r="J8521">
            <v>17561.699999999997</v>
          </cell>
        </row>
        <row r="8522">
          <cell r="B8522">
            <v>9333080</v>
          </cell>
          <cell r="C8522">
            <v>933</v>
          </cell>
          <cell r="D8522" t="str">
            <v>Somerset</v>
          </cell>
          <cell r="E8522">
            <v>3080</v>
          </cell>
          <cell r="F8522" t="str">
            <v>Misterton Church of England First School</v>
          </cell>
          <cell r="G8522" t="str">
            <v>Maintained</v>
          </cell>
          <cell r="H8522" t="str">
            <v>Voluntary controlled school</v>
          </cell>
          <cell r="I8522">
            <v>4928</v>
          </cell>
          <cell r="J8522">
            <v>5335.2</v>
          </cell>
        </row>
        <row r="8523">
          <cell r="B8523">
            <v>9333101</v>
          </cell>
          <cell r="C8523">
            <v>933</v>
          </cell>
          <cell r="D8523" t="str">
            <v>Somerset</v>
          </cell>
          <cell r="E8523">
            <v>3101</v>
          </cell>
          <cell r="F8523" t="str">
            <v>Stogumber CofE Primary School</v>
          </cell>
          <cell r="G8523" t="str">
            <v>Maintained</v>
          </cell>
          <cell r="H8523" t="str">
            <v>Voluntary controlled school</v>
          </cell>
          <cell r="I8523">
            <v>2853</v>
          </cell>
          <cell r="J8523">
            <v>4890.5999999999995</v>
          </cell>
        </row>
        <row r="8524">
          <cell r="B8524">
            <v>9333105</v>
          </cell>
          <cell r="C8524">
            <v>933</v>
          </cell>
          <cell r="D8524" t="str">
            <v>Somerset</v>
          </cell>
          <cell r="E8524">
            <v>3105</v>
          </cell>
          <cell r="F8524" t="str">
            <v>Abbas and Templecombe Church of England Primary School</v>
          </cell>
          <cell r="G8524" t="str">
            <v>Maintained</v>
          </cell>
          <cell r="H8524" t="str">
            <v>Voluntary controlled school</v>
          </cell>
          <cell r="I8524">
            <v>8040</v>
          </cell>
          <cell r="J8524">
            <v>14004.9</v>
          </cell>
        </row>
        <row r="8525">
          <cell r="B8525">
            <v>9333110</v>
          </cell>
          <cell r="C8525">
            <v>933</v>
          </cell>
          <cell r="D8525" t="str">
            <v>Somerset</v>
          </cell>
          <cell r="E8525">
            <v>3110</v>
          </cell>
          <cell r="F8525" t="str">
            <v>Walton Church of England Voluntary Controlled Primary School</v>
          </cell>
          <cell r="G8525" t="str">
            <v>Maintained</v>
          </cell>
          <cell r="H8525" t="str">
            <v>Voluntary controlled school</v>
          </cell>
          <cell r="I8525">
            <v>14135</v>
          </cell>
          <cell r="J8525">
            <v>23119.199999999997</v>
          </cell>
        </row>
        <row r="8526">
          <cell r="B8526">
            <v>9333119</v>
          </cell>
          <cell r="C8526">
            <v>933</v>
          </cell>
          <cell r="D8526" t="str">
            <v>Somerset</v>
          </cell>
          <cell r="E8526">
            <v>3119</v>
          </cell>
          <cell r="F8526" t="str">
            <v>St Lawrence's CofE Primary School</v>
          </cell>
          <cell r="G8526" t="str">
            <v>Maintained</v>
          </cell>
          <cell r="H8526" t="str">
            <v>Voluntary controlled school</v>
          </cell>
          <cell r="I8526">
            <v>4150</v>
          </cell>
          <cell r="J8526">
            <v>9336.5999999999985</v>
          </cell>
        </row>
        <row r="8527">
          <cell r="B8527">
            <v>9333121</v>
          </cell>
          <cell r="C8527">
            <v>933</v>
          </cell>
          <cell r="D8527" t="str">
            <v>Somerset</v>
          </cell>
          <cell r="E8527">
            <v>3121</v>
          </cell>
          <cell r="F8527" t="str">
            <v>West Pennard Church of England Primary School</v>
          </cell>
          <cell r="G8527" t="str">
            <v>Maintained</v>
          </cell>
          <cell r="H8527" t="str">
            <v>Voluntary controlled school</v>
          </cell>
          <cell r="I8527">
            <v>20359</v>
          </cell>
          <cell r="J8527">
            <v>33789.599999999999</v>
          </cell>
        </row>
        <row r="8528">
          <cell r="B8528">
            <v>9333129</v>
          </cell>
          <cell r="C8528">
            <v>933</v>
          </cell>
          <cell r="D8528" t="str">
            <v>Somerset</v>
          </cell>
          <cell r="E8528">
            <v>3129</v>
          </cell>
          <cell r="F8528" t="str">
            <v>Upton Noble CofE VC Primary School</v>
          </cell>
          <cell r="G8528" t="str">
            <v>Maintained</v>
          </cell>
          <cell r="H8528" t="str">
            <v>Voluntary controlled school</v>
          </cell>
          <cell r="I8528">
            <v>12060</v>
          </cell>
          <cell r="J8528">
            <v>22674.6</v>
          </cell>
        </row>
        <row r="8529">
          <cell r="B8529">
            <v>9333151</v>
          </cell>
          <cell r="C8529">
            <v>933</v>
          </cell>
          <cell r="D8529" t="str">
            <v>Somerset</v>
          </cell>
          <cell r="E8529">
            <v>3151</v>
          </cell>
          <cell r="F8529" t="str">
            <v>St Mary's Voluntary Controlled Church of England Primary School</v>
          </cell>
          <cell r="G8529" t="str">
            <v>Maintained</v>
          </cell>
          <cell r="H8529" t="str">
            <v>Voluntary controlled school</v>
          </cell>
          <cell r="I8529">
            <v>41107</v>
          </cell>
          <cell r="J8529">
            <v>70691.399999999994</v>
          </cell>
        </row>
        <row r="8530">
          <cell r="B8530">
            <v>9333154</v>
          </cell>
          <cell r="C8530">
            <v>933</v>
          </cell>
          <cell r="D8530" t="str">
            <v>Somerset</v>
          </cell>
          <cell r="E8530">
            <v>3154</v>
          </cell>
          <cell r="F8530" t="str">
            <v>Cannington Church of England Primary School</v>
          </cell>
          <cell r="G8530" t="str">
            <v>Maintained</v>
          </cell>
          <cell r="H8530" t="str">
            <v>Voluntary controlled school</v>
          </cell>
          <cell r="I8530">
            <v>14654</v>
          </cell>
          <cell r="J8530">
            <v>26453.699999999997</v>
          </cell>
        </row>
        <row r="8531">
          <cell r="B8531">
            <v>9333158</v>
          </cell>
          <cell r="C8531">
            <v>933</v>
          </cell>
          <cell r="D8531" t="str">
            <v>Somerset</v>
          </cell>
          <cell r="E8531">
            <v>3158</v>
          </cell>
          <cell r="F8531" t="str">
            <v>Nether Stowey Church of England Primary School</v>
          </cell>
          <cell r="G8531" t="str">
            <v>Maintained</v>
          </cell>
          <cell r="H8531" t="str">
            <v>Voluntary controlled school</v>
          </cell>
          <cell r="I8531">
            <v>14913</v>
          </cell>
          <cell r="J8531">
            <v>24230.699999999997</v>
          </cell>
        </row>
        <row r="8532">
          <cell r="B8532">
            <v>9333178</v>
          </cell>
          <cell r="C8532">
            <v>933</v>
          </cell>
          <cell r="D8532" t="str">
            <v>Somerset</v>
          </cell>
          <cell r="E8532">
            <v>3178</v>
          </cell>
          <cell r="F8532" t="str">
            <v>Creech St Michael Church of England Primary School</v>
          </cell>
          <cell r="G8532" t="str">
            <v>Maintained</v>
          </cell>
          <cell r="H8532" t="str">
            <v>Voluntary controlled school</v>
          </cell>
          <cell r="I8532">
            <v>20878</v>
          </cell>
          <cell r="J8532">
            <v>30455.1</v>
          </cell>
        </row>
        <row r="8533">
          <cell r="B8533">
            <v>9333180</v>
          </cell>
          <cell r="C8533">
            <v>933</v>
          </cell>
          <cell r="D8533" t="str">
            <v>Somerset</v>
          </cell>
          <cell r="E8533">
            <v>3180</v>
          </cell>
          <cell r="F8533" t="str">
            <v>Kingston St Mary Church of England Primary School</v>
          </cell>
          <cell r="G8533" t="str">
            <v>Maintained</v>
          </cell>
          <cell r="H8533" t="str">
            <v>Voluntary controlled school</v>
          </cell>
          <cell r="I8533">
            <v>7781</v>
          </cell>
          <cell r="J8533">
            <v>14004.9</v>
          </cell>
        </row>
        <row r="8534">
          <cell r="B8534">
            <v>9333181</v>
          </cell>
          <cell r="C8534">
            <v>933</v>
          </cell>
          <cell r="D8534" t="str">
            <v>Somerset</v>
          </cell>
          <cell r="E8534">
            <v>3181</v>
          </cell>
          <cell r="F8534" t="str">
            <v>Langford Budville Church of England Primary School</v>
          </cell>
          <cell r="G8534" t="str">
            <v>Maintained</v>
          </cell>
          <cell r="H8534" t="str">
            <v>Voluntary controlled school</v>
          </cell>
          <cell r="I8534">
            <v>3761</v>
          </cell>
          <cell r="J8534">
            <v>4001.3999999999996</v>
          </cell>
        </row>
        <row r="8535">
          <cell r="B8535">
            <v>9333186</v>
          </cell>
          <cell r="C8535">
            <v>933</v>
          </cell>
          <cell r="D8535" t="str">
            <v>Somerset</v>
          </cell>
          <cell r="E8535">
            <v>3186</v>
          </cell>
          <cell r="F8535" t="str">
            <v>Rockwell Green Church of England Primary School</v>
          </cell>
          <cell r="G8535" t="str">
            <v>Maintained</v>
          </cell>
          <cell r="H8535" t="str">
            <v>Voluntary controlled school</v>
          </cell>
          <cell r="I8535">
            <v>15432</v>
          </cell>
          <cell r="J8535">
            <v>27120.6</v>
          </cell>
        </row>
        <row r="8536">
          <cell r="B8536">
            <v>9333190</v>
          </cell>
          <cell r="C8536">
            <v>933</v>
          </cell>
          <cell r="D8536" t="str">
            <v>Somerset</v>
          </cell>
          <cell r="E8536">
            <v>3190</v>
          </cell>
          <cell r="F8536" t="str">
            <v>Stoke St Gregory Church of England Primary School</v>
          </cell>
          <cell r="G8536" t="str">
            <v>Maintained</v>
          </cell>
          <cell r="H8536" t="str">
            <v>Voluntary controlled school</v>
          </cell>
          <cell r="I8536">
            <v>7911</v>
          </cell>
          <cell r="J8536">
            <v>8225.0999999999985</v>
          </cell>
        </row>
        <row r="8537">
          <cell r="B8537">
            <v>9333226</v>
          </cell>
          <cell r="C8537">
            <v>933</v>
          </cell>
          <cell r="D8537" t="str">
            <v>Somerset</v>
          </cell>
          <cell r="E8537">
            <v>3226</v>
          </cell>
          <cell r="F8537" t="str">
            <v>Berrow Church of England Primary School</v>
          </cell>
          <cell r="G8537" t="str">
            <v>Maintained</v>
          </cell>
          <cell r="H8537" t="str">
            <v>Voluntary controlled school</v>
          </cell>
          <cell r="I8537">
            <v>16858</v>
          </cell>
          <cell r="J8537">
            <v>27342.899999999998</v>
          </cell>
        </row>
        <row r="8538">
          <cell r="B8538">
            <v>9333276</v>
          </cell>
          <cell r="C8538">
            <v>933</v>
          </cell>
          <cell r="D8538" t="str">
            <v>Somerset</v>
          </cell>
          <cell r="E8538">
            <v>3276</v>
          </cell>
          <cell r="F8538" t="str">
            <v>Ash Church of England Primary School</v>
          </cell>
          <cell r="G8538" t="str">
            <v>Maintained</v>
          </cell>
          <cell r="H8538" t="str">
            <v>Voluntary controlled school</v>
          </cell>
          <cell r="I8538">
            <v>14913</v>
          </cell>
          <cell r="J8538">
            <v>25786.799999999999</v>
          </cell>
        </row>
        <row r="8539">
          <cell r="B8539">
            <v>9333277</v>
          </cell>
          <cell r="C8539">
            <v>933</v>
          </cell>
          <cell r="D8539" t="str">
            <v>Somerset</v>
          </cell>
          <cell r="E8539">
            <v>3277</v>
          </cell>
          <cell r="F8539" t="str">
            <v>Chilthorne Domer Church School</v>
          </cell>
          <cell r="G8539" t="str">
            <v>Maintained</v>
          </cell>
          <cell r="H8539" t="str">
            <v>Voluntary controlled school</v>
          </cell>
          <cell r="I8539">
            <v>11931</v>
          </cell>
          <cell r="J8539">
            <v>20229.3</v>
          </cell>
        </row>
        <row r="8540">
          <cell r="B8540">
            <v>9333278</v>
          </cell>
          <cell r="C8540">
            <v>933</v>
          </cell>
          <cell r="D8540" t="str">
            <v>Somerset</v>
          </cell>
          <cell r="E8540">
            <v>3278</v>
          </cell>
          <cell r="F8540" t="str">
            <v>Haselbury Plucknett Church of England First School</v>
          </cell>
          <cell r="G8540" t="str">
            <v>Maintained</v>
          </cell>
          <cell r="H8540" t="str">
            <v>Voluntary controlled school</v>
          </cell>
          <cell r="I8540">
            <v>4539</v>
          </cell>
          <cell r="J8540">
            <v>7113.5999999999995</v>
          </cell>
        </row>
        <row r="8541">
          <cell r="B8541">
            <v>9333281</v>
          </cell>
          <cell r="C8541">
            <v>933</v>
          </cell>
          <cell r="D8541" t="str">
            <v>Somerset</v>
          </cell>
          <cell r="E8541">
            <v>3281</v>
          </cell>
          <cell r="F8541" t="str">
            <v>Norton-sub-Hamdon Church of England Primary School</v>
          </cell>
          <cell r="G8541" t="str">
            <v>Maintained</v>
          </cell>
          <cell r="H8541" t="str">
            <v>Voluntary controlled school</v>
          </cell>
          <cell r="I8541">
            <v>8948</v>
          </cell>
          <cell r="J8541">
            <v>12448.8</v>
          </cell>
        </row>
        <row r="8542">
          <cell r="B8542">
            <v>9333284</v>
          </cell>
          <cell r="C8542">
            <v>933</v>
          </cell>
          <cell r="D8542" t="str">
            <v>Somerset</v>
          </cell>
          <cell r="E8542">
            <v>3284</v>
          </cell>
          <cell r="F8542" t="str">
            <v>West Chinnock Church of England Primary School</v>
          </cell>
          <cell r="G8542" t="str">
            <v>Maintained</v>
          </cell>
          <cell r="H8542" t="str">
            <v>Voluntary controlled school</v>
          </cell>
          <cell r="I8542">
            <v>5187</v>
          </cell>
          <cell r="J8542">
            <v>8447.4</v>
          </cell>
        </row>
        <row r="8543">
          <cell r="B8543">
            <v>9333285</v>
          </cell>
          <cell r="C8543">
            <v>933</v>
          </cell>
          <cell r="D8543" t="str">
            <v>Somerset</v>
          </cell>
          <cell r="E8543">
            <v>3285</v>
          </cell>
          <cell r="F8543" t="str">
            <v>West Coker CofE VC Primary School</v>
          </cell>
          <cell r="G8543" t="str">
            <v>Maintained</v>
          </cell>
          <cell r="H8543" t="str">
            <v>Voluntary controlled school</v>
          </cell>
          <cell r="I8543">
            <v>2594</v>
          </cell>
          <cell r="J8543">
            <v>2445.2999999999997</v>
          </cell>
        </row>
        <row r="8544">
          <cell r="B8544">
            <v>9333287</v>
          </cell>
          <cell r="C8544">
            <v>933</v>
          </cell>
          <cell r="D8544" t="str">
            <v>Somerset</v>
          </cell>
          <cell r="E8544">
            <v>3287</v>
          </cell>
          <cell r="F8544" t="str">
            <v>Rode Methodist VC First School</v>
          </cell>
          <cell r="G8544" t="str">
            <v>Maintained</v>
          </cell>
          <cell r="H8544" t="str">
            <v>Voluntary controlled school</v>
          </cell>
          <cell r="I8544">
            <v>8040</v>
          </cell>
          <cell r="J8544">
            <v>13337.999999999998</v>
          </cell>
        </row>
        <row r="8545">
          <cell r="B8545">
            <v>9333305</v>
          </cell>
          <cell r="C8545">
            <v>933</v>
          </cell>
          <cell r="D8545" t="str">
            <v>Somerset</v>
          </cell>
          <cell r="E8545">
            <v>3305</v>
          </cell>
          <cell r="F8545" t="str">
            <v>Chewton Mendip Church of England VA Primary School</v>
          </cell>
          <cell r="G8545" t="str">
            <v>Maintained</v>
          </cell>
          <cell r="H8545" t="str">
            <v>Voluntary aided school</v>
          </cell>
          <cell r="I8545">
            <v>11023</v>
          </cell>
          <cell r="J8545">
            <v>17117.099999999999</v>
          </cell>
        </row>
        <row r="8546">
          <cell r="B8546">
            <v>9333307</v>
          </cell>
          <cell r="C8546">
            <v>933</v>
          </cell>
          <cell r="D8546" t="str">
            <v>Somerset</v>
          </cell>
          <cell r="E8546">
            <v>3307</v>
          </cell>
          <cell r="F8546" t="str">
            <v>Combe St Nicholas Church of England VA Primary School</v>
          </cell>
          <cell r="G8546" t="str">
            <v>Maintained</v>
          </cell>
          <cell r="H8546" t="str">
            <v>Voluntary aided school</v>
          </cell>
          <cell r="I8546">
            <v>7522</v>
          </cell>
          <cell r="J8546">
            <v>12671.099999999999</v>
          </cell>
        </row>
        <row r="8547">
          <cell r="B8547">
            <v>9333311</v>
          </cell>
          <cell r="C8547">
            <v>933</v>
          </cell>
          <cell r="D8547" t="str">
            <v>Somerset</v>
          </cell>
          <cell r="E8547">
            <v>3311</v>
          </cell>
          <cell r="F8547" t="str">
            <v>Croscombe Church of England Primary School</v>
          </cell>
          <cell r="G8547" t="str">
            <v>Maintained</v>
          </cell>
          <cell r="H8547" t="str">
            <v>Voluntary aided school</v>
          </cell>
          <cell r="I8547">
            <v>5187</v>
          </cell>
          <cell r="J8547">
            <v>8225.0999999999985</v>
          </cell>
        </row>
        <row r="8548">
          <cell r="B8548">
            <v>9333313</v>
          </cell>
          <cell r="C8548">
            <v>933</v>
          </cell>
          <cell r="D8548" t="str">
            <v>Somerset</v>
          </cell>
          <cell r="E8548">
            <v>3313</v>
          </cell>
          <cell r="F8548" t="str">
            <v>Crowcombe CofE VA Primary School</v>
          </cell>
          <cell r="G8548" t="str">
            <v>Maintained</v>
          </cell>
          <cell r="H8548" t="str">
            <v>Voluntary aided school</v>
          </cell>
          <cell r="I8548">
            <v>3891</v>
          </cell>
          <cell r="J8548">
            <v>6891.2999999999993</v>
          </cell>
        </row>
        <row r="8549">
          <cell r="B8549">
            <v>9333314</v>
          </cell>
          <cell r="C8549">
            <v>933</v>
          </cell>
          <cell r="D8549" t="str">
            <v>Somerset</v>
          </cell>
          <cell r="E8549">
            <v>3314</v>
          </cell>
          <cell r="F8549" t="str">
            <v>Cutcombe Church of England First School</v>
          </cell>
          <cell r="G8549" t="str">
            <v>Maintained</v>
          </cell>
          <cell r="H8549" t="str">
            <v>Voluntary aided school</v>
          </cell>
          <cell r="I8549">
            <v>2594</v>
          </cell>
          <cell r="J8549">
            <v>4890.5999999999995</v>
          </cell>
        </row>
        <row r="8550">
          <cell r="B8550">
            <v>9333329</v>
          </cell>
          <cell r="C8550">
            <v>933</v>
          </cell>
          <cell r="D8550" t="str">
            <v>Somerset</v>
          </cell>
          <cell r="E8550">
            <v>3329</v>
          </cell>
          <cell r="F8550" t="str">
            <v>Kilmersdon Church of England Primary School</v>
          </cell>
          <cell r="G8550" t="str">
            <v>Maintained</v>
          </cell>
          <cell r="H8550" t="str">
            <v>Voluntary aided school</v>
          </cell>
          <cell r="I8550">
            <v>17247</v>
          </cell>
          <cell r="J8550">
            <v>28676.699999999997</v>
          </cell>
        </row>
        <row r="8551">
          <cell r="B8551">
            <v>9333331</v>
          </cell>
          <cell r="C8551">
            <v>933</v>
          </cell>
          <cell r="D8551" t="str">
            <v>Somerset</v>
          </cell>
          <cell r="E8551">
            <v>3331</v>
          </cell>
          <cell r="F8551" t="str">
            <v>Long Sutton CofE Primary School</v>
          </cell>
          <cell r="G8551" t="str">
            <v>Maintained</v>
          </cell>
          <cell r="H8551" t="str">
            <v>Voluntary aided school</v>
          </cell>
          <cell r="I8551">
            <v>8818</v>
          </cell>
          <cell r="J8551">
            <v>19784.699999999997</v>
          </cell>
        </row>
        <row r="8552">
          <cell r="B8552">
            <v>9333342</v>
          </cell>
          <cell r="C8552">
            <v>933</v>
          </cell>
          <cell r="D8552" t="str">
            <v>Somerset</v>
          </cell>
          <cell r="E8552">
            <v>3342</v>
          </cell>
          <cell r="F8552" t="str">
            <v>Norton St Philip Church of England First School</v>
          </cell>
          <cell r="G8552" t="str">
            <v>Maintained</v>
          </cell>
          <cell r="H8552" t="str">
            <v>Voluntary aided school</v>
          </cell>
          <cell r="I8552">
            <v>6225</v>
          </cell>
          <cell r="J8552">
            <v>10003.5</v>
          </cell>
        </row>
        <row r="8553">
          <cell r="B8553">
            <v>9333344</v>
          </cell>
          <cell r="C8553">
            <v>933</v>
          </cell>
          <cell r="D8553" t="str">
            <v>Somerset</v>
          </cell>
          <cell r="E8553">
            <v>3344</v>
          </cell>
          <cell r="F8553" t="str">
            <v>St Dubricius Church of England VA School</v>
          </cell>
          <cell r="G8553" t="str">
            <v>Maintained</v>
          </cell>
          <cell r="H8553" t="str">
            <v>Voluntary aided school</v>
          </cell>
          <cell r="I8553">
            <v>7133</v>
          </cell>
          <cell r="J8553">
            <v>16227.9</v>
          </cell>
        </row>
        <row r="8554">
          <cell r="B8554">
            <v>9333358</v>
          </cell>
          <cell r="C8554">
            <v>933</v>
          </cell>
          <cell r="D8554" t="str">
            <v>Somerset</v>
          </cell>
          <cell r="E8554">
            <v>3358</v>
          </cell>
          <cell r="F8554" t="str">
            <v>St Benedict's Catholic Primary School</v>
          </cell>
          <cell r="G8554" t="str">
            <v>Maintained</v>
          </cell>
          <cell r="H8554" t="str">
            <v>Voluntary aided school</v>
          </cell>
          <cell r="I8554">
            <v>18025</v>
          </cell>
          <cell r="J8554">
            <v>31121.999999999996</v>
          </cell>
        </row>
        <row r="8555">
          <cell r="B8555">
            <v>9333359</v>
          </cell>
          <cell r="C8555">
            <v>933</v>
          </cell>
          <cell r="D8555" t="str">
            <v>Somerset</v>
          </cell>
          <cell r="E8555">
            <v>3359</v>
          </cell>
          <cell r="F8555" t="str">
            <v>Timberscombe Church of England First School</v>
          </cell>
          <cell r="G8555" t="str">
            <v>Maintained</v>
          </cell>
          <cell r="H8555" t="str">
            <v>Voluntary aided school</v>
          </cell>
          <cell r="I8555">
            <v>3372</v>
          </cell>
          <cell r="J8555">
            <v>5335.2</v>
          </cell>
        </row>
        <row r="8556">
          <cell r="B8556">
            <v>9333361</v>
          </cell>
          <cell r="C8556">
            <v>933</v>
          </cell>
          <cell r="D8556" t="str">
            <v>Somerset</v>
          </cell>
          <cell r="E8556">
            <v>3361</v>
          </cell>
          <cell r="F8556" t="str">
            <v>St Joseph and St Teresa Catholic Primary School</v>
          </cell>
          <cell r="G8556" t="str">
            <v>Maintained</v>
          </cell>
          <cell r="H8556" t="str">
            <v>Voluntary aided school</v>
          </cell>
          <cell r="I8556">
            <v>16858</v>
          </cell>
          <cell r="J8556">
            <v>29343.599999999999</v>
          </cell>
        </row>
        <row r="8557">
          <cell r="B8557">
            <v>9333369</v>
          </cell>
          <cell r="C8557">
            <v>933</v>
          </cell>
          <cell r="D8557" t="str">
            <v>Somerset</v>
          </cell>
          <cell r="E8557">
            <v>3369</v>
          </cell>
          <cell r="F8557" t="str">
            <v>St John's Church of England Voluntary Aided First School, Frome</v>
          </cell>
          <cell r="G8557" t="str">
            <v>Maintained</v>
          </cell>
          <cell r="H8557" t="str">
            <v>Voluntary aided school</v>
          </cell>
          <cell r="I8557">
            <v>35402</v>
          </cell>
          <cell r="J8557">
            <v>58909.499999999993</v>
          </cell>
        </row>
        <row r="8558">
          <cell r="B8558">
            <v>9333371</v>
          </cell>
          <cell r="C8558">
            <v>933</v>
          </cell>
          <cell r="D8558" t="str">
            <v>Somerset</v>
          </cell>
          <cell r="E8558">
            <v>3371</v>
          </cell>
          <cell r="F8558" t="str">
            <v>St Louis Catholic Primary School, Frome</v>
          </cell>
          <cell r="G8558" t="str">
            <v>Maintained</v>
          </cell>
          <cell r="H8558" t="str">
            <v>Voluntary aided school</v>
          </cell>
          <cell r="I8558">
            <v>17377</v>
          </cell>
          <cell r="J8558">
            <v>26231.399999999998</v>
          </cell>
        </row>
        <row r="8559">
          <cell r="B8559">
            <v>9333401</v>
          </cell>
          <cell r="C8559">
            <v>933</v>
          </cell>
          <cell r="D8559" t="str">
            <v>Somerset</v>
          </cell>
          <cell r="E8559">
            <v>3401</v>
          </cell>
          <cell r="F8559" t="str">
            <v>St Joseph's Catholic Primary School, Bridgwater</v>
          </cell>
          <cell r="G8559" t="str">
            <v>Maintained</v>
          </cell>
          <cell r="H8559" t="str">
            <v>Voluntary aided school</v>
          </cell>
          <cell r="I8559">
            <v>14783</v>
          </cell>
          <cell r="J8559">
            <v>28009.8</v>
          </cell>
        </row>
        <row r="8560">
          <cell r="B8560">
            <v>9333402</v>
          </cell>
          <cell r="C8560">
            <v>933</v>
          </cell>
          <cell r="D8560" t="str">
            <v>Somerset</v>
          </cell>
          <cell r="E8560">
            <v>3402</v>
          </cell>
          <cell r="F8560" t="str">
            <v>St Joseph's Catholic Primary and Nursery School</v>
          </cell>
          <cell r="G8560" t="str">
            <v>Maintained</v>
          </cell>
          <cell r="H8560" t="str">
            <v>Voluntary aided school</v>
          </cell>
          <cell r="I8560">
            <v>21397</v>
          </cell>
          <cell r="J8560">
            <v>34456.5</v>
          </cell>
        </row>
        <row r="8561">
          <cell r="B8561">
            <v>9333436</v>
          </cell>
          <cell r="C8561">
            <v>933</v>
          </cell>
          <cell r="D8561" t="str">
            <v>Somerset</v>
          </cell>
          <cell r="E8561">
            <v>3436</v>
          </cell>
          <cell r="F8561" t="str">
            <v>Thurlbear Church of England Primary School</v>
          </cell>
          <cell r="G8561" t="str">
            <v>Maintained</v>
          </cell>
          <cell r="H8561" t="str">
            <v>Voluntary aided school</v>
          </cell>
          <cell r="I8561">
            <v>20748</v>
          </cell>
          <cell r="J8561">
            <v>36679.5</v>
          </cell>
        </row>
        <row r="8562">
          <cell r="B8562">
            <v>9333437</v>
          </cell>
          <cell r="C8562">
            <v>933</v>
          </cell>
          <cell r="D8562" t="str">
            <v>Somerset</v>
          </cell>
          <cell r="E8562">
            <v>3437</v>
          </cell>
          <cell r="F8562" t="str">
            <v>Trull Church of England VA Primary School</v>
          </cell>
          <cell r="G8562" t="str">
            <v>Maintained</v>
          </cell>
          <cell r="H8562" t="str">
            <v>Voluntary aided school</v>
          </cell>
          <cell r="I8562">
            <v>24639</v>
          </cell>
          <cell r="J8562">
            <v>40903.199999999997</v>
          </cell>
        </row>
        <row r="8563">
          <cell r="B8563">
            <v>9333438</v>
          </cell>
          <cell r="C8563">
            <v>933</v>
          </cell>
          <cell r="D8563" t="str">
            <v>Somerset</v>
          </cell>
          <cell r="E8563">
            <v>3438</v>
          </cell>
          <cell r="F8563" t="str">
            <v>St George's Catholic School</v>
          </cell>
          <cell r="G8563" t="str">
            <v>Maintained</v>
          </cell>
          <cell r="H8563" t="str">
            <v>Voluntary aided school</v>
          </cell>
          <cell r="I8563">
            <v>21008</v>
          </cell>
          <cell r="J8563">
            <v>36012.6</v>
          </cell>
        </row>
        <row r="8564">
          <cell r="B8564">
            <v>9333439</v>
          </cell>
          <cell r="C8564">
            <v>933</v>
          </cell>
          <cell r="D8564" t="str">
            <v>Somerset</v>
          </cell>
          <cell r="E8564">
            <v>3439</v>
          </cell>
          <cell r="F8564" t="str">
            <v>Bishop Henderson Church of England Primary School, Taunton</v>
          </cell>
          <cell r="G8564" t="str">
            <v>Maintained</v>
          </cell>
          <cell r="H8564" t="str">
            <v>Voluntary aided school</v>
          </cell>
          <cell r="I8564">
            <v>33975</v>
          </cell>
          <cell r="J8564">
            <v>58020.299999999996</v>
          </cell>
        </row>
        <row r="8565">
          <cell r="B8565">
            <v>9333484</v>
          </cell>
          <cell r="C8565">
            <v>933</v>
          </cell>
          <cell r="D8565" t="str">
            <v>Somerset</v>
          </cell>
          <cell r="E8565">
            <v>3484</v>
          </cell>
          <cell r="F8565" t="str">
            <v>South Petherton Church of England Infants and Pre School</v>
          </cell>
          <cell r="G8565" t="str">
            <v>Maintained</v>
          </cell>
          <cell r="H8565" t="str">
            <v>Voluntary aided school</v>
          </cell>
          <cell r="I8565">
            <v>21138</v>
          </cell>
          <cell r="J8565">
            <v>34678.799999999996</v>
          </cell>
        </row>
        <row r="8566">
          <cell r="B8566">
            <v>9333485</v>
          </cell>
          <cell r="C8566">
            <v>933</v>
          </cell>
          <cell r="D8566" t="str">
            <v>Somerset</v>
          </cell>
          <cell r="E8566">
            <v>3485</v>
          </cell>
          <cell r="F8566" t="str">
            <v>St Margaret's School, Tintinhull</v>
          </cell>
          <cell r="G8566" t="str">
            <v>Maintained</v>
          </cell>
          <cell r="H8566" t="str">
            <v>Voluntary aided school</v>
          </cell>
          <cell r="I8566">
            <v>7133</v>
          </cell>
          <cell r="J8566">
            <v>9558.9</v>
          </cell>
        </row>
        <row r="8567">
          <cell r="B8567">
            <v>9333486</v>
          </cell>
          <cell r="C8567">
            <v>933</v>
          </cell>
          <cell r="D8567" t="str">
            <v>Somerset</v>
          </cell>
          <cell r="E8567">
            <v>3486</v>
          </cell>
          <cell r="F8567" t="str">
            <v>Martock Church of England VA Primary School</v>
          </cell>
          <cell r="G8567" t="str">
            <v>Maintained</v>
          </cell>
          <cell r="H8567" t="str">
            <v>Voluntary aided school</v>
          </cell>
          <cell r="I8567">
            <v>13616</v>
          </cell>
          <cell r="J8567">
            <v>20451.599999999999</v>
          </cell>
        </row>
        <row r="8568">
          <cell r="B8568">
            <v>9333487</v>
          </cell>
          <cell r="C8568">
            <v>933</v>
          </cell>
          <cell r="D8568" t="str">
            <v>Somerset</v>
          </cell>
          <cell r="E8568">
            <v>3487</v>
          </cell>
          <cell r="F8568" t="str">
            <v>St Gildas Catholic Primary School</v>
          </cell>
          <cell r="G8568" t="str">
            <v>Maintained</v>
          </cell>
          <cell r="H8568" t="str">
            <v>Voluntary aided school</v>
          </cell>
          <cell r="I8568">
            <v>19192</v>
          </cell>
          <cell r="J8568">
            <v>28454.399999999998</v>
          </cell>
        </row>
        <row r="8569">
          <cell r="B8569">
            <v>9333488</v>
          </cell>
          <cell r="C8569">
            <v>933</v>
          </cell>
          <cell r="D8569" t="str">
            <v>Somerset</v>
          </cell>
          <cell r="E8569">
            <v>3488</v>
          </cell>
          <cell r="F8569" t="str">
            <v>Our Lady of Mount Carmel Catholic Primary School, Wincanton</v>
          </cell>
          <cell r="G8569" t="str">
            <v>Maintained</v>
          </cell>
          <cell r="H8569" t="str">
            <v>Voluntary aided school</v>
          </cell>
          <cell r="I8569">
            <v>14135</v>
          </cell>
          <cell r="J8569">
            <v>22896.899999999998</v>
          </cell>
        </row>
        <row r="8570">
          <cell r="B8570">
            <v>9333490</v>
          </cell>
          <cell r="C8570">
            <v>933</v>
          </cell>
          <cell r="D8570" t="str">
            <v>Somerset</v>
          </cell>
          <cell r="E8570">
            <v>3490</v>
          </cell>
          <cell r="F8570" t="str">
            <v>Knights Templar Community Church School &amp; Nursery</v>
          </cell>
          <cell r="G8570" t="str">
            <v>Maintained</v>
          </cell>
          <cell r="H8570" t="str">
            <v>Voluntary aided school</v>
          </cell>
          <cell r="I8570">
            <v>20230</v>
          </cell>
          <cell r="J8570">
            <v>35123.399999999994</v>
          </cell>
        </row>
        <row r="8571">
          <cell r="B8571">
            <v>9335200</v>
          </cell>
          <cell r="C8571">
            <v>933</v>
          </cell>
          <cell r="D8571" t="str">
            <v>Somerset</v>
          </cell>
          <cell r="E8571">
            <v>5200</v>
          </cell>
          <cell r="F8571" t="str">
            <v>Bruton Primary School</v>
          </cell>
          <cell r="G8571" t="str">
            <v>Maintained</v>
          </cell>
          <cell r="H8571" t="str">
            <v>Foundation school</v>
          </cell>
          <cell r="I8571">
            <v>21397</v>
          </cell>
          <cell r="J8571">
            <v>36012.6</v>
          </cell>
        </row>
        <row r="8572">
          <cell r="B8572">
            <v>9335201</v>
          </cell>
          <cell r="C8572">
            <v>933</v>
          </cell>
          <cell r="D8572" t="str">
            <v>Somerset</v>
          </cell>
          <cell r="E8572">
            <v>5201</v>
          </cell>
          <cell r="F8572" t="str">
            <v>St John's Church of England Primary School</v>
          </cell>
          <cell r="G8572" t="str">
            <v>Maintained</v>
          </cell>
          <cell r="H8572" t="str">
            <v>Voluntary aided school</v>
          </cell>
          <cell r="I8572">
            <v>15691</v>
          </cell>
          <cell r="J8572">
            <v>26009.1</v>
          </cell>
        </row>
        <row r="8573">
          <cell r="B8573">
            <v>9337007</v>
          </cell>
          <cell r="C8573">
            <v>933</v>
          </cell>
          <cell r="D8573" t="str">
            <v>Somerset</v>
          </cell>
          <cell r="E8573">
            <v>7007</v>
          </cell>
          <cell r="F8573" t="str">
            <v>Fairmead School</v>
          </cell>
          <cell r="G8573" t="str">
            <v>Maintained</v>
          </cell>
          <cell r="H8573" t="str">
            <v>Community special school</v>
          </cell>
          <cell r="I8573">
            <v>2205</v>
          </cell>
          <cell r="J8573">
            <v>3334.4999999999995</v>
          </cell>
        </row>
        <row r="8574">
          <cell r="B8574">
            <v>9337013</v>
          </cell>
          <cell r="C8574">
            <v>933</v>
          </cell>
          <cell r="D8574" t="str">
            <v>Somerset</v>
          </cell>
          <cell r="E8574">
            <v>7013</v>
          </cell>
          <cell r="F8574" t="str">
            <v>Penrose School</v>
          </cell>
          <cell r="G8574" t="str">
            <v>Maintained</v>
          </cell>
          <cell r="H8574" t="str">
            <v>Foundation special school</v>
          </cell>
          <cell r="I8574">
            <v>2594</v>
          </cell>
          <cell r="J8574">
            <v>4890.5999999999995</v>
          </cell>
        </row>
        <row r="8575">
          <cell r="B8575">
            <v>9337016</v>
          </cell>
          <cell r="C8575">
            <v>933</v>
          </cell>
          <cell r="D8575" t="str">
            <v>Somerset</v>
          </cell>
          <cell r="E8575">
            <v>7016</v>
          </cell>
          <cell r="F8575" t="str">
            <v>Fiveways Special School</v>
          </cell>
          <cell r="G8575" t="str">
            <v>Maintained</v>
          </cell>
          <cell r="H8575" t="str">
            <v>Community special school</v>
          </cell>
          <cell r="I8575">
            <v>1816</v>
          </cell>
          <cell r="J8575">
            <v>2000.6999999999998</v>
          </cell>
        </row>
        <row r="8576">
          <cell r="B8576">
            <v>8612059</v>
          </cell>
          <cell r="C8576">
            <v>861</v>
          </cell>
          <cell r="D8576" t="str">
            <v>Stoke-on-Trent</v>
          </cell>
          <cell r="E8576">
            <v>2059</v>
          </cell>
          <cell r="F8576" t="str">
            <v>The Willows Primary School</v>
          </cell>
          <cell r="G8576" t="str">
            <v>Maintained</v>
          </cell>
          <cell r="H8576" t="str">
            <v>Community school</v>
          </cell>
          <cell r="I8576">
            <v>60948</v>
          </cell>
          <cell r="J8576">
            <v>101591.09999999999</v>
          </cell>
        </row>
        <row r="8577">
          <cell r="B8577">
            <v>8612066</v>
          </cell>
          <cell r="C8577">
            <v>861</v>
          </cell>
          <cell r="D8577" t="str">
            <v>Stoke-on-Trent</v>
          </cell>
          <cell r="E8577">
            <v>2066</v>
          </cell>
          <cell r="F8577" t="str">
            <v>Heron Cross Primary School</v>
          </cell>
          <cell r="G8577" t="str">
            <v>Maintained</v>
          </cell>
          <cell r="H8577" t="str">
            <v>Community school</v>
          </cell>
          <cell r="I8577">
            <v>21786</v>
          </cell>
          <cell r="J8577">
            <v>35568</v>
          </cell>
        </row>
        <row r="8578">
          <cell r="B8578">
            <v>8612100</v>
          </cell>
          <cell r="C8578">
            <v>861</v>
          </cell>
          <cell r="D8578" t="str">
            <v>Stoke-on-Trent</v>
          </cell>
          <cell r="E8578">
            <v>2100</v>
          </cell>
          <cell r="F8578" t="str">
            <v>Ball Green Primary School</v>
          </cell>
          <cell r="G8578" t="str">
            <v>Maintained</v>
          </cell>
          <cell r="H8578" t="str">
            <v>Community school</v>
          </cell>
          <cell r="I8578">
            <v>18544</v>
          </cell>
          <cell r="J8578">
            <v>27565.199999999997</v>
          </cell>
        </row>
        <row r="8579">
          <cell r="B8579">
            <v>8612101</v>
          </cell>
          <cell r="C8579">
            <v>861</v>
          </cell>
          <cell r="D8579" t="str">
            <v>Stoke-on-Trent</v>
          </cell>
          <cell r="E8579">
            <v>2101</v>
          </cell>
          <cell r="F8579" t="str">
            <v>Holden Lane Primary School</v>
          </cell>
          <cell r="G8579" t="str">
            <v>Maintained</v>
          </cell>
          <cell r="H8579" t="str">
            <v>Community school</v>
          </cell>
          <cell r="I8579">
            <v>13357</v>
          </cell>
          <cell r="J8579">
            <v>18006.3</v>
          </cell>
        </row>
        <row r="8580">
          <cell r="B8580">
            <v>8612109</v>
          </cell>
          <cell r="C8580">
            <v>861</v>
          </cell>
          <cell r="D8580" t="str">
            <v>Stoke-on-Trent</v>
          </cell>
          <cell r="E8580">
            <v>2109</v>
          </cell>
          <cell r="F8580" t="str">
            <v>Hillside Primary School</v>
          </cell>
          <cell r="G8580" t="str">
            <v>Maintained</v>
          </cell>
          <cell r="H8580" t="str">
            <v>Community school</v>
          </cell>
          <cell r="I8580">
            <v>19322</v>
          </cell>
          <cell r="J8580">
            <v>31566.6</v>
          </cell>
        </row>
        <row r="8581">
          <cell r="B8581">
            <v>8612116</v>
          </cell>
          <cell r="C8581">
            <v>861</v>
          </cell>
          <cell r="D8581" t="str">
            <v>Stoke-on-Trent</v>
          </cell>
          <cell r="E8581">
            <v>2116</v>
          </cell>
          <cell r="F8581" t="str">
            <v>Sandford Hill Primary School</v>
          </cell>
          <cell r="G8581" t="str">
            <v>Maintained</v>
          </cell>
          <cell r="H8581" t="str">
            <v>Community school</v>
          </cell>
          <cell r="I8581">
            <v>27362</v>
          </cell>
          <cell r="J8581">
            <v>41125.5</v>
          </cell>
        </row>
        <row r="8582">
          <cell r="B8582">
            <v>8602123</v>
          </cell>
          <cell r="C8582">
            <v>860</v>
          </cell>
          <cell r="D8582" t="str">
            <v>Staffordshire</v>
          </cell>
          <cell r="E8582">
            <v>2123</v>
          </cell>
          <cell r="F8582" t="str">
            <v>Christ Church Primary School</v>
          </cell>
          <cell r="G8582" t="str">
            <v>Maintained</v>
          </cell>
          <cell r="H8582" t="str">
            <v>Community school</v>
          </cell>
          <cell r="I8582">
            <v>29437</v>
          </cell>
          <cell r="J8582">
            <v>52018.2</v>
          </cell>
        </row>
        <row r="8583">
          <cell r="B8583">
            <v>8602132</v>
          </cell>
          <cell r="C8583">
            <v>860</v>
          </cell>
          <cell r="D8583" t="str">
            <v>Staffordshire</v>
          </cell>
          <cell r="E8583">
            <v>2132</v>
          </cell>
          <cell r="F8583" t="str">
            <v>Victoria Community School</v>
          </cell>
          <cell r="G8583" t="str">
            <v>Maintained</v>
          </cell>
          <cell r="H8583" t="str">
            <v>Community school</v>
          </cell>
          <cell r="I8583">
            <v>27232</v>
          </cell>
          <cell r="J8583">
            <v>35568</v>
          </cell>
        </row>
        <row r="8584">
          <cell r="B8584">
            <v>8602140</v>
          </cell>
          <cell r="C8584">
            <v>860</v>
          </cell>
          <cell r="D8584" t="str">
            <v>Staffordshire</v>
          </cell>
          <cell r="E8584">
            <v>2140</v>
          </cell>
          <cell r="F8584" t="str">
            <v>Tower View Primary School</v>
          </cell>
          <cell r="G8584" t="str">
            <v>Maintained</v>
          </cell>
          <cell r="H8584" t="str">
            <v>Community school</v>
          </cell>
          <cell r="I8584">
            <v>21138</v>
          </cell>
          <cell r="J8584">
            <v>35790.299999999996</v>
          </cell>
        </row>
        <row r="8585">
          <cell r="B8585">
            <v>8602150</v>
          </cell>
          <cell r="C8585">
            <v>860</v>
          </cell>
          <cell r="D8585" t="str">
            <v>Staffordshire</v>
          </cell>
          <cell r="E8585">
            <v>2150</v>
          </cell>
          <cell r="F8585" t="str">
            <v>The Richard Clarke First School</v>
          </cell>
          <cell r="G8585" t="str">
            <v>Maintained</v>
          </cell>
          <cell r="H8585" t="str">
            <v>Community school</v>
          </cell>
          <cell r="I8585">
            <v>16729</v>
          </cell>
          <cell r="J8585">
            <v>25564.499999999996</v>
          </cell>
        </row>
        <row r="8586">
          <cell r="B8586">
            <v>8602153</v>
          </cell>
          <cell r="C8586">
            <v>860</v>
          </cell>
          <cell r="D8586" t="str">
            <v>Staffordshire</v>
          </cell>
          <cell r="E8586">
            <v>2153</v>
          </cell>
          <cell r="F8586" t="str">
            <v>The Croft Primary School</v>
          </cell>
          <cell r="G8586" t="str">
            <v>Maintained</v>
          </cell>
          <cell r="H8586" t="str">
            <v>Community school</v>
          </cell>
          <cell r="I8586">
            <v>16858</v>
          </cell>
          <cell r="J8586">
            <v>27787.499999999996</v>
          </cell>
        </row>
        <row r="8587">
          <cell r="B8587">
            <v>8602157</v>
          </cell>
          <cell r="C8587">
            <v>860</v>
          </cell>
          <cell r="D8587" t="str">
            <v>Staffordshire</v>
          </cell>
          <cell r="E8587">
            <v>2157</v>
          </cell>
          <cell r="F8587" t="str">
            <v>Ravensmead Primary School</v>
          </cell>
          <cell r="G8587" t="str">
            <v>Maintained</v>
          </cell>
          <cell r="H8587" t="str">
            <v>Community school</v>
          </cell>
          <cell r="I8587">
            <v>31252</v>
          </cell>
          <cell r="J8587">
            <v>54908.1</v>
          </cell>
        </row>
        <row r="8588">
          <cell r="B8588">
            <v>8602158</v>
          </cell>
          <cell r="C8588">
            <v>860</v>
          </cell>
          <cell r="D8588" t="str">
            <v>Staffordshire</v>
          </cell>
          <cell r="E8588">
            <v>2158</v>
          </cell>
          <cell r="F8588" t="str">
            <v>Wood Lane Primary School</v>
          </cell>
          <cell r="G8588" t="str">
            <v>Maintained</v>
          </cell>
          <cell r="H8588" t="str">
            <v>Foundation school</v>
          </cell>
          <cell r="I8588">
            <v>11023</v>
          </cell>
          <cell r="J8588">
            <v>17339.399999999998</v>
          </cell>
        </row>
        <row r="8589">
          <cell r="B8589">
            <v>8602164</v>
          </cell>
          <cell r="C8589">
            <v>860</v>
          </cell>
          <cell r="D8589" t="str">
            <v>Staffordshire</v>
          </cell>
          <cell r="E8589">
            <v>2164</v>
          </cell>
          <cell r="F8589" t="str">
            <v>Moor First School</v>
          </cell>
          <cell r="G8589" t="str">
            <v>Maintained</v>
          </cell>
          <cell r="H8589" t="str">
            <v>Foundation school</v>
          </cell>
          <cell r="I8589">
            <v>9207</v>
          </cell>
          <cell r="J8589">
            <v>18450.899999999998</v>
          </cell>
        </row>
        <row r="8590">
          <cell r="B8590">
            <v>8602166</v>
          </cell>
          <cell r="C8590">
            <v>860</v>
          </cell>
          <cell r="D8590" t="str">
            <v>Staffordshire</v>
          </cell>
          <cell r="E8590">
            <v>2166</v>
          </cell>
          <cell r="F8590" t="str">
            <v>Squirrel Hayes First School</v>
          </cell>
          <cell r="G8590" t="str">
            <v>Maintained</v>
          </cell>
          <cell r="H8590" t="str">
            <v>Foundation school</v>
          </cell>
          <cell r="I8590">
            <v>8818</v>
          </cell>
          <cell r="J8590">
            <v>14227.199999999999</v>
          </cell>
        </row>
        <row r="8591">
          <cell r="B8591">
            <v>8602177</v>
          </cell>
          <cell r="C8591">
            <v>860</v>
          </cell>
          <cell r="D8591" t="str">
            <v>Staffordshire</v>
          </cell>
          <cell r="E8591">
            <v>2177</v>
          </cell>
          <cell r="F8591" t="str">
            <v>Bridgtown Primary School</v>
          </cell>
          <cell r="G8591" t="str">
            <v>Maintained</v>
          </cell>
          <cell r="H8591" t="str">
            <v>Community school</v>
          </cell>
          <cell r="I8591">
            <v>22953</v>
          </cell>
          <cell r="J8591">
            <v>32900.399999999994</v>
          </cell>
        </row>
        <row r="8592">
          <cell r="B8592">
            <v>8602178</v>
          </cell>
          <cell r="C8592">
            <v>860</v>
          </cell>
          <cell r="D8592" t="str">
            <v>Staffordshire</v>
          </cell>
          <cell r="E8592">
            <v>2178</v>
          </cell>
          <cell r="F8592" t="str">
            <v>Chadsmoor Community Infants and Nursery School</v>
          </cell>
          <cell r="G8592" t="str">
            <v>Maintained</v>
          </cell>
          <cell r="H8592" t="str">
            <v>Community school</v>
          </cell>
          <cell r="I8592">
            <v>28140</v>
          </cell>
          <cell r="J8592">
            <v>41792.399999999994</v>
          </cell>
        </row>
        <row r="8593">
          <cell r="B8593">
            <v>8602180</v>
          </cell>
          <cell r="C8593">
            <v>860</v>
          </cell>
          <cell r="D8593" t="str">
            <v>Staffordshire</v>
          </cell>
          <cell r="E8593">
            <v>2180</v>
          </cell>
          <cell r="F8593" t="str">
            <v>Five Ways Primary School</v>
          </cell>
          <cell r="G8593" t="str">
            <v>Maintained</v>
          </cell>
          <cell r="H8593" t="str">
            <v>Community school</v>
          </cell>
          <cell r="I8593">
            <v>50703</v>
          </cell>
          <cell r="J8593">
            <v>87363.9</v>
          </cell>
        </row>
        <row r="8594">
          <cell r="B8594">
            <v>8602184</v>
          </cell>
          <cell r="C8594">
            <v>860</v>
          </cell>
          <cell r="D8594" t="str">
            <v>Staffordshire</v>
          </cell>
          <cell r="E8594">
            <v>2184</v>
          </cell>
          <cell r="F8594" t="str">
            <v>West Hill Primary School</v>
          </cell>
          <cell r="G8594" t="str">
            <v>Maintained</v>
          </cell>
          <cell r="H8594" t="str">
            <v>Community school</v>
          </cell>
          <cell r="I8594">
            <v>30604</v>
          </cell>
          <cell r="J8594">
            <v>48016.799999999996</v>
          </cell>
        </row>
        <row r="8595">
          <cell r="B8595">
            <v>8602185</v>
          </cell>
          <cell r="C8595">
            <v>860</v>
          </cell>
          <cell r="D8595" t="str">
            <v>Staffordshire</v>
          </cell>
          <cell r="E8595">
            <v>2185</v>
          </cell>
          <cell r="F8595" t="str">
            <v>Redhill Primary School</v>
          </cell>
          <cell r="G8595" t="str">
            <v>Maintained</v>
          </cell>
          <cell r="H8595" t="str">
            <v>Foundation school</v>
          </cell>
          <cell r="I8595">
            <v>4150</v>
          </cell>
          <cell r="J8595">
            <v>8669.6999999999989</v>
          </cell>
        </row>
        <row r="8596">
          <cell r="B8596">
            <v>8602191</v>
          </cell>
          <cell r="C8596">
            <v>860</v>
          </cell>
          <cell r="D8596" t="str">
            <v>Staffordshire</v>
          </cell>
          <cell r="E8596">
            <v>2191</v>
          </cell>
          <cell r="F8596" t="str">
            <v>Cheadle Primary School</v>
          </cell>
          <cell r="G8596" t="str">
            <v>Maintained</v>
          </cell>
          <cell r="H8596" t="str">
            <v>Community school</v>
          </cell>
          <cell r="I8596">
            <v>30993</v>
          </cell>
          <cell r="J8596">
            <v>47349.899999999994</v>
          </cell>
        </row>
        <row r="8597">
          <cell r="B8597">
            <v>8602198</v>
          </cell>
          <cell r="C8597">
            <v>860</v>
          </cell>
          <cell r="D8597" t="str">
            <v>Staffordshire</v>
          </cell>
          <cell r="E8597">
            <v>2198</v>
          </cell>
          <cell r="F8597" t="str">
            <v>Manor Primary School</v>
          </cell>
          <cell r="G8597" t="str">
            <v>Maintained</v>
          </cell>
          <cell r="H8597" t="str">
            <v>Foundation school</v>
          </cell>
          <cell r="I8597">
            <v>8818</v>
          </cell>
          <cell r="J8597">
            <v>14227.199999999999</v>
          </cell>
        </row>
        <row r="8598">
          <cell r="B8598">
            <v>8602203</v>
          </cell>
          <cell r="C8598">
            <v>860</v>
          </cell>
          <cell r="D8598" t="str">
            <v>Staffordshire</v>
          </cell>
          <cell r="E8598">
            <v>2203</v>
          </cell>
          <cell r="F8598" t="str">
            <v>Millfield Primary School</v>
          </cell>
          <cell r="G8598" t="str">
            <v>Maintained</v>
          </cell>
          <cell r="H8598" t="str">
            <v>Community school</v>
          </cell>
          <cell r="I8598">
            <v>32549</v>
          </cell>
          <cell r="J8598">
            <v>47127.6</v>
          </cell>
        </row>
        <row r="8599">
          <cell r="B8599">
            <v>8602207</v>
          </cell>
          <cell r="C8599">
            <v>860</v>
          </cell>
          <cell r="D8599" t="str">
            <v>Staffordshire</v>
          </cell>
          <cell r="E8599">
            <v>2207</v>
          </cell>
          <cell r="F8599" t="str">
            <v>St Stephen's Primary School</v>
          </cell>
          <cell r="G8599" t="str">
            <v>Maintained</v>
          </cell>
          <cell r="H8599" t="str">
            <v>Community school</v>
          </cell>
          <cell r="I8599">
            <v>25157</v>
          </cell>
          <cell r="J8599">
            <v>44015.399999999994</v>
          </cell>
        </row>
        <row r="8600">
          <cell r="B8600">
            <v>8602208</v>
          </cell>
          <cell r="C8600">
            <v>860</v>
          </cell>
          <cell r="D8600" t="str">
            <v>Staffordshire</v>
          </cell>
          <cell r="E8600">
            <v>2208</v>
          </cell>
          <cell r="F8600" t="str">
            <v>Fulford Primary School</v>
          </cell>
          <cell r="G8600" t="str">
            <v>Maintained</v>
          </cell>
          <cell r="H8600" t="str">
            <v>Community school</v>
          </cell>
          <cell r="I8600">
            <v>9207</v>
          </cell>
          <cell r="J8600">
            <v>16672.5</v>
          </cell>
        </row>
        <row r="8601">
          <cell r="B8601">
            <v>8602216</v>
          </cell>
          <cell r="C8601">
            <v>860</v>
          </cell>
          <cell r="D8601" t="str">
            <v>Staffordshire</v>
          </cell>
          <cell r="E8601">
            <v>2216</v>
          </cell>
          <cell r="F8601" t="str">
            <v>Thomas Barnes Primary School</v>
          </cell>
          <cell r="G8601" t="str">
            <v>Maintained</v>
          </cell>
          <cell r="H8601" t="str">
            <v>Foundation school</v>
          </cell>
          <cell r="I8601">
            <v>9726</v>
          </cell>
          <cell r="J8601">
            <v>17784</v>
          </cell>
        </row>
        <row r="8602">
          <cell r="B8602">
            <v>8602218</v>
          </cell>
          <cell r="C8602">
            <v>860</v>
          </cell>
          <cell r="D8602" t="str">
            <v>Staffordshire</v>
          </cell>
          <cell r="E8602">
            <v>2218</v>
          </cell>
          <cell r="F8602" t="str">
            <v>Dove Bank Primary School</v>
          </cell>
          <cell r="G8602" t="str">
            <v>Maintained</v>
          </cell>
          <cell r="H8602" t="str">
            <v>Foundation school</v>
          </cell>
          <cell r="I8602">
            <v>12709</v>
          </cell>
          <cell r="J8602">
            <v>22674.6</v>
          </cell>
        </row>
        <row r="8603">
          <cell r="B8603">
            <v>8602222</v>
          </cell>
          <cell r="C8603">
            <v>860</v>
          </cell>
          <cell r="D8603" t="str">
            <v>Staffordshire</v>
          </cell>
          <cell r="E8603">
            <v>2222</v>
          </cell>
          <cell r="F8603" t="str">
            <v>Talbot First School</v>
          </cell>
          <cell r="G8603" t="str">
            <v>Maintained</v>
          </cell>
          <cell r="H8603" t="str">
            <v>Community school</v>
          </cell>
          <cell r="I8603">
            <v>5577</v>
          </cell>
          <cell r="J8603">
            <v>7780.4999999999991</v>
          </cell>
        </row>
        <row r="8604">
          <cell r="B8604">
            <v>8602226</v>
          </cell>
          <cell r="C8604">
            <v>860</v>
          </cell>
          <cell r="D8604" t="str">
            <v>Staffordshire</v>
          </cell>
          <cell r="E8604">
            <v>2226</v>
          </cell>
          <cell r="F8604" t="str">
            <v>Springhead Primary School</v>
          </cell>
          <cell r="G8604" t="str">
            <v>Maintained</v>
          </cell>
          <cell r="H8604" t="str">
            <v>Community school</v>
          </cell>
          <cell r="I8604">
            <v>17247</v>
          </cell>
          <cell r="J8604">
            <v>31121.999999999996</v>
          </cell>
        </row>
        <row r="8605">
          <cell r="B8605">
            <v>8602239</v>
          </cell>
          <cell r="C8605">
            <v>860</v>
          </cell>
          <cell r="D8605" t="str">
            <v>Staffordshire</v>
          </cell>
          <cell r="E8605">
            <v>2239</v>
          </cell>
          <cell r="F8605" t="str">
            <v>Longwood Primary School</v>
          </cell>
          <cell r="G8605" t="str">
            <v>Maintained</v>
          </cell>
          <cell r="H8605" t="str">
            <v>Foundation school</v>
          </cell>
          <cell r="I8605">
            <v>13357</v>
          </cell>
          <cell r="J8605">
            <v>14671.8</v>
          </cell>
        </row>
        <row r="8606">
          <cell r="B8606">
            <v>8602240</v>
          </cell>
          <cell r="C8606">
            <v>860</v>
          </cell>
          <cell r="D8606" t="str">
            <v>Staffordshire</v>
          </cell>
          <cell r="E8606">
            <v>2240</v>
          </cell>
          <cell r="F8606" t="str">
            <v>Green Lea First School</v>
          </cell>
          <cell r="G8606" t="str">
            <v>Maintained</v>
          </cell>
          <cell r="H8606" t="str">
            <v>Community school</v>
          </cell>
          <cell r="I8606">
            <v>9467</v>
          </cell>
          <cell r="J8606">
            <v>16672.5</v>
          </cell>
        </row>
        <row r="8607">
          <cell r="B8607">
            <v>8602251</v>
          </cell>
          <cell r="C8607">
            <v>860</v>
          </cell>
          <cell r="D8607" t="str">
            <v>Staffordshire</v>
          </cell>
          <cell r="E8607">
            <v>2251</v>
          </cell>
          <cell r="F8607" t="str">
            <v>Hassell Primary School</v>
          </cell>
          <cell r="G8607" t="str">
            <v>Maintained</v>
          </cell>
          <cell r="H8607" t="str">
            <v>Community school</v>
          </cell>
          <cell r="I8607">
            <v>20100</v>
          </cell>
          <cell r="J8607">
            <v>26453.699999999997</v>
          </cell>
        </row>
        <row r="8608">
          <cell r="B8608">
            <v>8602256</v>
          </cell>
          <cell r="C8608">
            <v>860</v>
          </cell>
          <cell r="D8608" t="str">
            <v>Staffordshire</v>
          </cell>
          <cell r="E8608">
            <v>2256</v>
          </cell>
          <cell r="F8608" t="str">
            <v>May Bank Infants' School</v>
          </cell>
          <cell r="G8608" t="str">
            <v>Maintained</v>
          </cell>
          <cell r="H8608" t="str">
            <v>Community school</v>
          </cell>
          <cell r="I8608">
            <v>42664</v>
          </cell>
          <cell r="J8608">
            <v>71358.299999999988</v>
          </cell>
        </row>
        <row r="8609">
          <cell r="B8609">
            <v>8602263</v>
          </cell>
          <cell r="C8609">
            <v>860</v>
          </cell>
          <cell r="D8609" t="str">
            <v>Staffordshire</v>
          </cell>
          <cell r="E8609">
            <v>2263</v>
          </cell>
          <cell r="F8609" t="str">
            <v>Westlands Primary School</v>
          </cell>
          <cell r="G8609" t="str">
            <v>Maintained</v>
          </cell>
          <cell r="H8609" t="str">
            <v>Foundation school</v>
          </cell>
          <cell r="I8609">
            <v>17766</v>
          </cell>
          <cell r="J8609">
            <v>28009.8</v>
          </cell>
        </row>
        <row r="8610">
          <cell r="B8610">
            <v>8602293</v>
          </cell>
          <cell r="C8610">
            <v>860</v>
          </cell>
          <cell r="D8610" t="str">
            <v>Staffordshire</v>
          </cell>
          <cell r="E8610">
            <v>2293</v>
          </cell>
          <cell r="F8610" t="str">
            <v>Oakridge Primary School</v>
          </cell>
          <cell r="G8610" t="str">
            <v>Maintained</v>
          </cell>
          <cell r="H8610" t="str">
            <v>Community school</v>
          </cell>
          <cell r="I8610">
            <v>23342</v>
          </cell>
          <cell r="J8610">
            <v>39569.399999999994</v>
          </cell>
        </row>
        <row r="8611">
          <cell r="B8611">
            <v>8602306</v>
          </cell>
          <cell r="C8611">
            <v>860</v>
          </cell>
          <cell r="D8611" t="str">
            <v>Staffordshire</v>
          </cell>
          <cell r="E8611">
            <v>2306</v>
          </cell>
          <cell r="F8611" t="str">
            <v>Bhylls Acre Primary School</v>
          </cell>
          <cell r="G8611" t="str">
            <v>Maintained</v>
          </cell>
          <cell r="H8611" t="str">
            <v>Community school</v>
          </cell>
          <cell r="I8611">
            <v>14394</v>
          </cell>
          <cell r="J8611">
            <v>22007.699999999997</v>
          </cell>
        </row>
        <row r="8612">
          <cell r="B8612">
            <v>8602309</v>
          </cell>
          <cell r="C8612">
            <v>860</v>
          </cell>
          <cell r="D8612" t="str">
            <v>Staffordshire</v>
          </cell>
          <cell r="E8612">
            <v>2309</v>
          </cell>
          <cell r="F8612" t="str">
            <v>Whittington Primary School</v>
          </cell>
          <cell r="G8612" t="str">
            <v>Maintained</v>
          </cell>
          <cell r="H8612" t="str">
            <v>Community school</v>
          </cell>
          <cell r="I8612">
            <v>30085</v>
          </cell>
          <cell r="J8612">
            <v>55352.7</v>
          </cell>
        </row>
        <row r="8613">
          <cell r="B8613">
            <v>8602315</v>
          </cell>
          <cell r="C8613">
            <v>860</v>
          </cell>
          <cell r="D8613" t="str">
            <v>Staffordshire</v>
          </cell>
          <cell r="E8613">
            <v>2315</v>
          </cell>
          <cell r="F8613" t="str">
            <v>Springfields First School</v>
          </cell>
          <cell r="G8613" t="str">
            <v>Maintained</v>
          </cell>
          <cell r="H8613" t="str">
            <v>Community school</v>
          </cell>
          <cell r="I8613">
            <v>21397</v>
          </cell>
          <cell r="J8613">
            <v>42903.899999999994</v>
          </cell>
        </row>
        <row r="8614">
          <cell r="B8614">
            <v>8602321</v>
          </cell>
          <cell r="C8614">
            <v>860</v>
          </cell>
          <cell r="D8614" t="str">
            <v>Staffordshire</v>
          </cell>
          <cell r="E8614">
            <v>2321</v>
          </cell>
          <cell r="F8614" t="str">
            <v>Endon Hall Primary School</v>
          </cell>
          <cell r="G8614" t="str">
            <v>Maintained</v>
          </cell>
          <cell r="H8614" t="str">
            <v>Community school</v>
          </cell>
          <cell r="I8614">
            <v>19841</v>
          </cell>
          <cell r="J8614">
            <v>32455.8</v>
          </cell>
        </row>
        <row r="8615">
          <cell r="B8615">
            <v>8602322</v>
          </cell>
          <cell r="C8615">
            <v>860</v>
          </cell>
          <cell r="D8615" t="str">
            <v>Staffordshire</v>
          </cell>
          <cell r="E8615">
            <v>2322</v>
          </cell>
          <cell r="F8615" t="str">
            <v>Ashcroft Infants' School</v>
          </cell>
          <cell r="G8615" t="str">
            <v>Maintained</v>
          </cell>
          <cell r="H8615" t="str">
            <v>Community school</v>
          </cell>
          <cell r="I8615">
            <v>22175</v>
          </cell>
          <cell r="J8615">
            <v>35345.699999999997</v>
          </cell>
        </row>
        <row r="8616">
          <cell r="B8616">
            <v>8602327</v>
          </cell>
          <cell r="C8616">
            <v>860</v>
          </cell>
          <cell r="D8616" t="str">
            <v>Staffordshire</v>
          </cell>
          <cell r="E8616">
            <v>2327</v>
          </cell>
          <cell r="F8616" t="str">
            <v>Hayes Meadow Primary School</v>
          </cell>
          <cell r="G8616" t="str">
            <v>Maintained</v>
          </cell>
          <cell r="H8616" t="str">
            <v>Community school</v>
          </cell>
          <cell r="I8616">
            <v>13746</v>
          </cell>
          <cell r="J8616">
            <v>20007</v>
          </cell>
        </row>
        <row r="8617">
          <cell r="B8617">
            <v>8602332</v>
          </cell>
          <cell r="C8617">
            <v>860</v>
          </cell>
          <cell r="D8617" t="str">
            <v>Staffordshire</v>
          </cell>
          <cell r="E8617">
            <v>2332</v>
          </cell>
          <cell r="F8617" t="str">
            <v>Florendine Primary School</v>
          </cell>
          <cell r="G8617" t="str">
            <v>Maintained</v>
          </cell>
          <cell r="H8617" t="str">
            <v>Community school</v>
          </cell>
          <cell r="I8617">
            <v>22175</v>
          </cell>
          <cell r="J8617">
            <v>32011.199999999997</v>
          </cell>
        </row>
        <row r="8618">
          <cell r="B8618">
            <v>8602340</v>
          </cell>
          <cell r="C8618">
            <v>860</v>
          </cell>
          <cell r="D8618" t="str">
            <v>Staffordshire</v>
          </cell>
          <cell r="E8618">
            <v>2340</v>
          </cell>
          <cell r="F8618" t="str">
            <v>Willows Primary School</v>
          </cell>
          <cell r="G8618" t="str">
            <v>Maintained</v>
          </cell>
          <cell r="H8618" t="str">
            <v>Community school</v>
          </cell>
          <cell r="I8618">
            <v>27492</v>
          </cell>
          <cell r="J8618">
            <v>43126.2</v>
          </cell>
        </row>
        <row r="8619">
          <cell r="B8619">
            <v>8602342</v>
          </cell>
          <cell r="C8619">
            <v>860</v>
          </cell>
          <cell r="D8619" t="str">
            <v>Staffordshire</v>
          </cell>
          <cell r="E8619">
            <v>2342</v>
          </cell>
          <cell r="F8619" t="str">
            <v>Glenthorne Community Primary School</v>
          </cell>
          <cell r="G8619" t="str">
            <v>Maintained</v>
          </cell>
          <cell r="H8619" t="str">
            <v>Community school</v>
          </cell>
          <cell r="I8619">
            <v>31641</v>
          </cell>
          <cell r="J8619">
            <v>51128.999999999993</v>
          </cell>
        </row>
        <row r="8620">
          <cell r="B8620">
            <v>8602344</v>
          </cell>
          <cell r="C8620">
            <v>860</v>
          </cell>
          <cell r="D8620" t="str">
            <v>Staffordshire</v>
          </cell>
          <cell r="E8620">
            <v>2344</v>
          </cell>
          <cell r="F8620" t="str">
            <v>Springcroft Primary School</v>
          </cell>
          <cell r="G8620" t="str">
            <v>Maintained</v>
          </cell>
          <cell r="H8620" t="str">
            <v>Community school</v>
          </cell>
          <cell r="I8620">
            <v>21527</v>
          </cell>
          <cell r="J8620">
            <v>35568</v>
          </cell>
        </row>
        <row r="8621">
          <cell r="B8621">
            <v>8602345</v>
          </cell>
          <cell r="C8621">
            <v>860</v>
          </cell>
          <cell r="D8621" t="str">
            <v>Staffordshire</v>
          </cell>
          <cell r="E8621">
            <v>2345</v>
          </cell>
          <cell r="F8621" t="str">
            <v>Pirehill First School</v>
          </cell>
          <cell r="G8621" t="str">
            <v>Maintained</v>
          </cell>
          <cell r="H8621" t="str">
            <v>Community school</v>
          </cell>
          <cell r="I8621">
            <v>34494</v>
          </cell>
          <cell r="J8621">
            <v>53574.299999999996</v>
          </cell>
        </row>
        <row r="8622">
          <cell r="B8622">
            <v>8602346</v>
          </cell>
          <cell r="C8622">
            <v>860</v>
          </cell>
          <cell r="D8622" t="str">
            <v>Staffordshire</v>
          </cell>
          <cell r="E8622">
            <v>2346</v>
          </cell>
          <cell r="F8622" t="str">
            <v>Hanbury's Farm Community Primary School</v>
          </cell>
          <cell r="G8622" t="str">
            <v>Maintained</v>
          </cell>
          <cell r="H8622" t="str">
            <v>Community school</v>
          </cell>
          <cell r="I8622">
            <v>13098</v>
          </cell>
          <cell r="J8622">
            <v>18673.199999999997</v>
          </cell>
        </row>
        <row r="8623">
          <cell r="B8623">
            <v>8602348</v>
          </cell>
          <cell r="C8623">
            <v>860</v>
          </cell>
          <cell r="D8623" t="str">
            <v>Staffordshire</v>
          </cell>
          <cell r="E8623">
            <v>2348</v>
          </cell>
          <cell r="F8623" t="str">
            <v>Oakhill Primary School</v>
          </cell>
          <cell r="G8623" t="str">
            <v>Maintained</v>
          </cell>
          <cell r="H8623" t="str">
            <v>Community school</v>
          </cell>
          <cell r="I8623">
            <v>4280</v>
          </cell>
          <cell r="J8623">
            <v>4223.7</v>
          </cell>
        </row>
        <row r="8624">
          <cell r="B8624">
            <v>8602355</v>
          </cell>
          <cell r="C8624">
            <v>860</v>
          </cell>
          <cell r="D8624" t="str">
            <v>Staffordshire</v>
          </cell>
          <cell r="E8624">
            <v>2355</v>
          </cell>
          <cell r="F8624" t="str">
            <v>Chancel Primary School</v>
          </cell>
          <cell r="G8624" t="str">
            <v>Maintained</v>
          </cell>
          <cell r="H8624" t="str">
            <v>Community school</v>
          </cell>
          <cell r="I8624">
            <v>20359</v>
          </cell>
          <cell r="J8624">
            <v>28676.699999999997</v>
          </cell>
        </row>
        <row r="8625">
          <cell r="B8625">
            <v>8602360</v>
          </cell>
          <cell r="C8625">
            <v>860</v>
          </cell>
          <cell r="D8625" t="str">
            <v>Staffordshire</v>
          </cell>
          <cell r="E8625">
            <v>2360</v>
          </cell>
          <cell r="F8625" t="str">
            <v>The John Bamford Primary School</v>
          </cell>
          <cell r="G8625" t="str">
            <v>Maintained</v>
          </cell>
          <cell r="H8625" t="str">
            <v>Community school</v>
          </cell>
          <cell r="I8625">
            <v>22434</v>
          </cell>
          <cell r="J8625">
            <v>40458.6</v>
          </cell>
        </row>
        <row r="8626">
          <cell r="B8626">
            <v>8602368</v>
          </cell>
          <cell r="C8626">
            <v>860</v>
          </cell>
          <cell r="D8626" t="str">
            <v>Staffordshire</v>
          </cell>
          <cell r="E8626">
            <v>2368</v>
          </cell>
          <cell r="F8626" t="str">
            <v>Lane Green First School</v>
          </cell>
          <cell r="G8626" t="str">
            <v>Maintained</v>
          </cell>
          <cell r="H8626" t="str">
            <v>Community school</v>
          </cell>
          <cell r="I8626">
            <v>14783</v>
          </cell>
          <cell r="J8626">
            <v>26898.3</v>
          </cell>
        </row>
        <row r="8627">
          <cell r="B8627">
            <v>8602369</v>
          </cell>
          <cell r="C8627">
            <v>860</v>
          </cell>
          <cell r="D8627" t="str">
            <v>Staffordshire</v>
          </cell>
          <cell r="E8627">
            <v>2369</v>
          </cell>
          <cell r="F8627" t="str">
            <v>Jerome Primary School</v>
          </cell>
          <cell r="G8627" t="str">
            <v>Maintained</v>
          </cell>
          <cell r="H8627" t="str">
            <v>Community school</v>
          </cell>
          <cell r="I8627">
            <v>19192</v>
          </cell>
          <cell r="J8627">
            <v>30899.699999999997</v>
          </cell>
        </row>
        <row r="8628">
          <cell r="B8628">
            <v>8602370</v>
          </cell>
          <cell r="C8628">
            <v>860</v>
          </cell>
          <cell r="D8628" t="str">
            <v>Staffordshire</v>
          </cell>
          <cell r="E8628">
            <v>2370</v>
          </cell>
          <cell r="F8628" t="str">
            <v>Amington Heath Primary School and Nursery</v>
          </cell>
          <cell r="G8628" t="str">
            <v>Maintained</v>
          </cell>
          <cell r="H8628" t="str">
            <v>Community school</v>
          </cell>
          <cell r="I8628">
            <v>7522</v>
          </cell>
          <cell r="J8628">
            <v>9114.2999999999993</v>
          </cell>
        </row>
        <row r="8629">
          <cell r="B8629">
            <v>8602372</v>
          </cell>
          <cell r="C8629">
            <v>860</v>
          </cell>
          <cell r="D8629" t="str">
            <v>Staffordshire</v>
          </cell>
          <cell r="E8629">
            <v>2372</v>
          </cell>
          <cell r="F8629" t="str">
            <v>Perton First School</v>
          </cell>
          <cell r="G8629" t="str">
            <v>Maintained</v>
          </cell>
          <cell r="H8629" t="str">
            <v>Community school</v>
          </cell>
          <cell r="I8629">
            <v>38125</v>
          </cell>
          <cell r="J8629">
            <v>63577.799999999996</v>
          </cell>
        </row>
        <row r="8630">
          <cell r="B8630">
            <v>8602386</v>
          </cell>
          <cell r="C8630">
            <v>860</v>
          </cell>
          <cell r="D8630" t="str">
            <v>Staffordshire</v>
          </cell>
          <cell r="E8630">
            <v>2386</v>
          </cell>
          <cell r="F8630" t="str">
            <v>Gorsemoor Primary School</v>
          </cell>
          <cell r="G8630" t="str">
            <v>Maintained</v>
          </cell>
          <cell r="H8630" t="str">
            <v>Community school</v>
          </cell>
          <cell r="I8630">
            <v>43571</v>
          </cell>
          <cell r="J8630">
            <v>56908.799999999996</v>
          </cell>
        </row>
        <row r="8631">
          <cell r="B8631">
            <v>8602393</v>
          </cell>
          <cell r="C8631">
            <v>860</v>
          </cell>
          <cell r="D8631" t="str">
            <v>Staffordshire</v>
          </cell>
          <cell r="E8631">
            <v>2393</v>
          </cell>
          <cell r="F8631" t="str">
            <v>Cheslyn Hay Primary School</v>
          </cell>
          <cell r="G8631" t="str">
            <v>Maintained</v>
          </cell>
          <cell r="H8631" t="str">
            <v>Community school</v>
          </cell>
          <cell r="I8631">
            <v>38384</v>
          </cell>
          <cell r="J8631">
            <v>66023.099999999991</v>
          </cell>
        </row>
        <row r="8632">
          <cell r="B8632">
            <v>8602394</v>
          </cell>
          <cell r="C8632">
            <v>860</v>
          </cell>
          <cell r="D8632" t="str">
            <v>Staffordshire</v>
          </cell>
          <cell r="E8632">
            <v>2394</v>
          </cell>
          <cell r="F8632" t="str">
            <v>Landywood Primary School</v>
          </cell>
          <cell r="G8632" t="str">
            <v>Maintained</v>
          </cell>
          <cell r="H8632" t="str">
            <v>Community school</v>
          </cell>
          <cell r="I8632">
            <v>36439</v>
          </cell>
          <cell r="J8632">
            <v>66912.299999999988</v>
          </cell>
        </row>
        <row r="8633">
          <cell r="B8633">
            <v>8602395</v>
          </cell>
          <cell r="C8633">
            <v>860</v>
          </cell>
          <cell r="D8633" t="str">
            <v>Staffordshire</v>
          </cell>
          <cell r="E8633">
            <v>2395</v>
          </cell>
          <cell r="F8633" t="str">
            <v>Moat Hall Primary School</v>
          </cell>
          <cell r="G8633" t="str">
            <v>Maintained</v>
          </cell>
          <cell r="H8633" t="str">
            <v>Community school</v>
          </cell>
          <cell r="I8633">
            <v>18674</v>
          </cell>
          <cell r="J8633">
            <v>23119.199999999997</v>
          </cell>
        </row>
        <row r="8634">
          <cell r="B8634">
            <v>8602396</v>
          </cell>
          <cell r="C8634">
            <v>860</v>
          </cell>
          <cell r="D8634" t="str">
            <v>Staffordshire</v>
          </cell>
          <cell r="E8634">
            <v>2396</v>
          </cell>
          <cell r="F8634" t="str">
            <v>Blakeley Heath Primary School</v>
          </cell>
          <cell r="G8634" t="str">
            <v>Maintained</v>
          </cell>
          <cell r="H8634" t="str">
            <v>Community school</v>
          </cell>
          <cell r="I8634">
            <v>16210</v>
          </cell>
          <cell r="J8634">
            <v>29565.899999999998</v>
          </cell>
        </row>
        <row r="8635">
          <cell r="B8635">
            <v>8602397</v>
          </cell>
          <cell r="C8635">
            <v>860</v>
          </cell>
          <cell r="D8635" t="str">
            <v>Staffordshire</v>
          </cell>
          <cell r="E8635">
            <v>2397</v>
          </cell>
          <cell r="F8635" t="str">
            <v>Westfield Primary School</v>
          </cell>
          <cell r="G8635" t="str">
            <v>Maintained</v>
          </cell>
          <cell r="H8635" t="str">
            <v>Community school</v>
          </cell>
          <cell r="I8635">
            <v>36699</v>
          </cell>
          <cell r="J8635">
            <v>59798.7</v>
          </cell>
        </row>
        <row r="8636">
          <cell r="B8636">
            <v>8602399</v>
          </cell>
          <cell r="C8636">
            <v>860</v>
          </cell>
          <cell r="D8636" t="str">
            <v>Staffordshire</v>
          </cell>
          <cell r="E8636">
            <v>2399</v>
          </cell>
          <cell r="F8636" t="str">
            <v>Cooper Perry Primary School</v>
          </cell>
          <cell r="G8636" t="str">
            <v>Maintained</v>
          </cell>
          <cell r="H8636" t="str">
            <v>Community school</v>
          </cell>
          <cell r="I8636">
            <v>16988</v>
          </cell>
          <cell r="J8636">
            <v>30899.699999999997</v>
          </cell>
        </row>
        <row r="8637">
          <cell r="B8637">
            <v>8602400</v>
          </cell>
          <cell r="C8637">
            <v>860</v>
          </cell>
          <cell r="D8637" t="str">
            <v>Staffordshire</v>
          </cell>
          <cell r="E8637">
            <v>2400</v>
          </cell>
          <cell r="F8637" t="str">
            <v>Tillington Manor Primary School</v>
          </cell>
          <cell r="G8637" t="str">
            <v>Maintained</v>
          </cell>
          <cell r="H8637" t="str">
            <v>Community school</v>
          </cell>
          <cell r="I8637">
            <v>21138</v>
          </cell>
          <cell r="J8637">
            <v>25119.899999999998</v>
          </cell>
        </row>
        <row r="8638">
          <cell r="B8638">
            <v>8602403</v>
          </cell>
          <cell r="C8638">
            <v>860</v>
          </cell>
          <cell r="D8638" t="str">
            <v>Staffordshire</v>
          </cell>
          <cell r="E8638">
            <v>2403</v>
          </cell>
          <cell r="F8638" t="str">
            <v>St Leonard's Primary School</v>
          </cell>
          <cell r="G8638" t="str">
            <v>Maintained</v>
          </cell>
          <cell r="H8638" t="str">
            <v>Community school</v>
          </cell>
          <cell r="I8638">
            <v>16988</v>
          </cell>
          <cell r="J8638">
            <v>27787.499999999996</v>
          </cell>
        </row>
        <row r="8639">
          <cell r="B8639">
            <v>8602404</v>
          </cell>
          <cell r="C8639">
            <v>860</v>
          </cell>
          <cell r="D8639" t="str">
            <v>Staffordshire</v>
          </cell>
          <cell r="E8639">
            <v>2404</v>
          </cell>
          <cell r="F8639" t="str">
            <v>Doxey Primary and Nursery School</v>
          </cell>
          <cell r="G8639" t="str">
            <v>Maintained</v>
          </cell>
          <cell r="H8639" t="str">
            <v>Community school</v>
          </cell>
          <cell r="I8639">
            <v>8170</v>
          </cell>
          <cell r="J8639">
            <v>13560.3</v>
          </cell>
        </row>
        <row r="8640">
          <cell r="B8640">
            <v>8602406</v>
          </cell>
          <cell r="C8640">
            <v>860</v>
          </cell>
          <cell r="D8640" t="str">
            <v>Staffordshire</v>
          </cell>
          <cell r="E8640">
            <v>2406</v>
          </cell>
          <cell r="F8640" t="str">
            <v>Burton Manor Primary School</v>
          </cell>
          <cell r="G8640" t="str">
            <v>Maintained</v>
          </cell>
          <cell r="H8640" t="str">
            <v>Community school</v>
          </cell>
          <cell r="I8640">
            <v>27751</v>
          </cell>
          <cell r="J8640">
            <v>45126.899999999994</v>
          </cell>
        </row>
        <row r="8641">
          <cell r="B8641">
            <v>8602409</v>
          </cell>
          <cell r="C8641">
            <v>860</v>
          </cell>
          <cell r="D8641" t="str">
            <v>Staffordshire</v>
          </cell>
          <cell r="E8641">
            <v>2409</v>
          </cell>
          <cell r="F8641" t="str">
            <v>Flash Ley Primary School</v>
          </cell>
          <cell r="G8641" t="str">
            <v>Maintained</v>
          </cell>
          <cell r="H8641" t="str">
            <v>Community school</v>
          </cell>
          <cell r="I8641">
            <v>18155</v>
          </cell>
          <cell r="J8641">
            <v>29788.199999999997</v>
          </cell>
        </row>
        <row r="8642">
          <cell r="B8642">
            <v>8602411</v>
          </cell>
          <cell r="C8642">
            <v>860</v>
          </cell>
          <cell r="D8642" t="str">
            <v>Staffordshire</v>
          </cell>
          <cell r="E8642">
            <v>2411</v>
          </cell>
          <cell r="F8642" t="str">
            <v>Chase Terrace Primary School</v>
          </cell>
          <cell r="G8642" t="str">
            <v>Maintained</v>
          </cell>
          <cell r="H8642" t="str">
            <v>Foundation school</v>
          </cell>
          <cell r="I8642">
            <v>25287</v>
          </cell>
          <cell r="J8642">
            <v>40014</v>
          </cell>
        </row>
        <row r="8643">
          <cell r="B8643">
            <v>8602413</v>
          </cell>
          <cell r="C8643">
            <v>860</v>
          </cell>
          <cell r="D8643" t="str">
            <v>Staffordshire</v>
          </cell>
          <cell r="E8643">
            <v>2413</v>
          </cell>
          <cell r="F8643" t="str">
            <v>Fulfen Primary School</v>
          </cell>
          <cell r="G8643" t="str">
            <v>Maintained</v>
          </cell>
          <cell r="H8643" t="str">
            <v>Community school</v>
          </cell>
          <cell r="I8643">
            <v>38773</v>
          </cell>
          <cell r="J8643">
            <v>65356.2</v>
          </cell>
        </row>
        <row r="8644">
          <cell r="B8644">
            <v>8602415</v>
          </cell>
          <cell r="C8644">
            <v>860</v>
          </cell>
          <cell r="D8644" t="str">
            <v>Staffordshire</v>
          </cell>
          <cell r="E8644">
            <v>2415</v>
          </cell>
          <cell r="F8644" t="str">
            <v>Highfields Primary School</v>
          </cell>
          <cell r="G8644" t="str">
            <v>Maintained</v>
          </cell>
          <cell r="H8644" t="str">
            <v>Foundation school</v>
          </cell>
          <cell r="I8644">
            <v>19452</v>
          </cell>
          <cell r="J8644">
            <v>35790.299999999996</v>
          </cell>
        </row>
        <row r="8645">
          <cell r="B8645">
            <v>8602416</v>
          </cell>
          <cell r="C8645">
            <v>860</v>
          </cell>
          <cell r="D8645" t="str">
            <v>Staffordshire</v>
          </cell>
          <cell r="E8645">
            <v>2416</v>
          </cell>
          <cell r="F8645" t="str">
            <v>Holly Grove Primary School</v>
          </cell>
          <cell r="G8645" t="str">
            <v>Maintained</v>
          </cell>
          <cell r="H8645" t="str">
            <v>Foundation school</v>
          </cell>
          <cell r="I8645">
            <v>26195</v>
          </cell>
          <cell r="J8645">
            <v>41570.1</v>
          </cell>
        </row>
        <row r="8646">
          <cell r="B8646">
            <v>8602418</v>
          </cell>
          <cell r="C8646">
            <v>860</v>
          </cell>
          <cell r="D8646" t="str">
            <v>Staffordshire</v>
          </cell>
          <cell r="E8646">
            <v>2418</v>
          </cell>
          <cell r="F8646" t="str">
            <v>Ridgeway Primary School</v>
          </cell>
          <cell r="G8646" t="str">
            <v>Maintained</v>
          </cell>
          <cell r="H8646" t="str">
            <v>Foundation school</v>
          </cell>
          <cell r="I8646">
            <v>36569</v>
          </cell>
          <cell r="J8646">
            <v>63133.2</v>
          </cell>
        </row>
        <row r="8647">
          <cell r="B8647">
            <v>8602424</v>
          </cell>
          <cell r="C8647">
            <v>860</v>
          </cell>
          <cell r="D8647" t="str">
            <v>Staffordshire</v>
          </cell>
          <cell r="E8647">
            <v>2424</v>
          </cell>
          <cell r="F8647" t="str">
            <v>Moorhill Primary School</v>
          </cell>
          <cell r="G8647" t="str">
            <v>Maintained</v>
          </cell>
          <cell r="H8647" t="str">
            <v>Foundation school</v>
          </cell>
          <cell r="I8647">
            <v>13746</v>
          </cell>
          <cell r="J8647">
            <v>23341.5</v>
          </cell>
        </row>
        <row r="8648">
          <cell r="B8648">
            <v>8612425</v>
          </cell>
          <cell r="C8648">
            <v>861</v>
          </cell>
          <cell r="D8648" t="str">
            <v>Stoke-on-Trent</v>
          </cell>
          <cell r="E8648">
            <v>2425</v>
          </cell>
          <cell r="F8648" t="str">
            <v>Burnwood Community Primary School</v>
          </cell>
          <cell r="G8648" t="str">
            <v>Maintained</v>
          </cell>
          <cell r="H8648" t="str">
            <v>Community school</v>
          </cell>
          <cell r="I8648">
            <v>23861</v>
          </cell>
          <cell r="J8648">
            <v>40680.899999999994</v>
          </cell>
        </row>
        <row r="8649">
          <cell r="B8649">
            <v>8613016</v>
          </cell>
          <cell r="C8649">
            <v>861</v>
          </cell>
          <cell r="D8649" t="str">
            <v>Stoke-on-Trent</v>
          </cell>
          <cell r="E8649">
            <v>3016</v>
          </cell>
          <cell r="F8649" t="str">
            <v>St Paul's CofE (C) Primary School</v>
          </cell>
          <cell r="G8649" t="str">
            <v>Maintained</v>
          </cell>
          <cell r="H8649" t="str">
            <v>Voluntary controlled school</v>
          </cell>
          <cell r="I8649">
            <v>10245</v>
          </cell>
          <cell r="J8649">
            <v>13115.699999999999</v>
          </cell>
        </row>
        <row r="8650">
          <cell r="B8650">
            <v>8603025</v>
          </cell>
          <cell r="C8650">
            <v>860</v>
          </cell>
          <cell r="D8650" t="str">
            <v>Staffordshire</v>
          </cell>
          <cell r="E8650">
            <v>3025</v>
          </cell>
          <cell r="F8650" t="str">
            <v>All Saints CofE (C) Primary School</v>
          </cell>
          <cell r="G8650" t="str">
            <v>Maintained</v>
          </cell>
          <cell r="H8650" t="str">
            <v>Voluntary controlled school</v>
          </cell>
          <cell r="I8650">
            <v>19192</v>
          </cell>
          <cell r="J8650">
            <v>29788.199999999997</v>
          </cell>
        </row>
        <row r="8651">
          <cell r="B8651">
            <v>8603026</v>
          </cell>
          <cell r="C8651">
            <v>860</v>
          </cell>
          <cell r="D8651" t="str">
            <v>Staffordshire</v>
          </cell>
          <cell r="E8651">
            <v>3026</v>
          </cell>
          <cell r="F8651" t="str">
            <v>Hugo Meynell CofE (VC) Primary School</v>
          </cell>
          <cell r="G8651" t="str">
            <v>Maintained</v>
          </cell>
          <cell r="H8651" t="str">
            <v>Voluntary controlled school</v>
          </cell>
          <cell r="I8651">
            <v>14783</v>
          </cell>
          <cell r="J8651">
            <v>26675.999999999996</v>
          </cell>
        </row>
        <row r="8652">
          <cell r="B8652">
            <v>8603027</v>
          </cell>
          <cell r="C8652">
            <v>860</v>
          </cell>
          <cell r="D8652" t="str">
            <v>Staffordshire</v>
          </cell>
          <cell r="E8652">
            <v>3027</v>
          </cell>
          <cell r="F8652" t="str">
            <v>Barlaston CofE (C) First School</v>
          </cell>
          <cell r="G8652" t="str">
            <v>Maintained</v>
          </cell>
          <cell r="H8652" t="str">
            <v>Voluntary controlled school</v>
          </cell>
          <cell r="I8652">
            <v>14913</v>
          </cell>
          <cell r="J8652">
            <v>27342.899999999998</v>
          </cell>
        </row>
        <row r="8653">
          <cell r="B8653">
            <v>8603028</v>
          </cell>
          <cell r="C8653">
            <v>860</v>
          </cell>
          <cell r="D8653" t="str">
            <v>Staffordshire</v>
          </cell>
          <cell r="E8653">
            <v>3028</v>
          </cell>
          <cell r="F8653" t="str">
            <v>Berkswich CofE (VC) Primary School</v>
          </cell>
          <cell r="G8653" t="str">
            <v>Maintained</v>
          </cell>
          <cell r="H8653" t="str">
            <v>Voluntary controlled school</v>
          </cell>
          <cell r="I8653">
            <v>19322</v>
          </cell>
          <cell r="J8653">
            <v>33789.599999999999</v>
          </cell>
        </row>
        <row r="8654">
          <cell r="B8654">
            <v>8603029</v>
          </cell>
          <cell r="C8654">
            <v>860</v>
          </cell>
          <cell r="D8654" t="str">
            <v>Staffordshire</v>
          </cell>
          <cell r="E8654">
            <v>3029</v>
          </cell>
          <cell r="F8654" t="str">
            <v>Betley CofE VC Primary School</v>
          </cell>
          <cell r="G8654" t="str">
            <v>Maintained</v>
          </cell>
          <cell r="H8654" t="str">
            <v>Voluntary controlled school</v>
          </cell>
          <cell r="I8654">
            <v>9726</v>
          </cell>
          <cell r="J8654">
            <v>17561.699999999997</v>
          </cell>
        </row>
        <row r="8655">
          <cell r="B8655">
            <v>8603035</v>
          </cell>
          <cell r="C8655">
            <v>860</v>
          </cell>
          <cell r="D8655" t="str">
            <v>Staffordshire</v>
          </cell>
          <cell r="E8655">
            <v>3035</v>
          </cell>
          <cell r="F8655" t="str">
            <v>St Anne's CofE (VC) Primary School</v>
          </cell>
          <cell r="G8655" t="str">
            <v>Maintained</v>
          </cell>
          <cell r="H8655" t="str">
            <v>Voluntary controlled school</v>
          </cell>
          <cell r="I8655">
            <v>16210</v>
          </cell>
          <cell r="J8655">
            <v>27120.6</v>
          </cell>
        </row>
        <row r="8656">
          <cell r="B8656">
            <v>8603043</v>
          </cell>
          <cell r="C8656">
            <v>860</v>
          </cell>
          <cell r="D8656" t="str">
            <v>Staffordshire</v>
          </cell>
          <cell r="E8656">
            <v>3043</v>
          </cell>
          <cell r="F8656" t="str">
            <v>St Andrew's CofE (C) Primary School</v>
          </cell>
          <cell r="G8656" t="str">
            <v>Maintained</v>
          </cell>
          <cell r="H8656" t="str">
            <v>Voluntary controlled school</v>
          </cell>
          <cell r="I8656">
            <v>3502</v>
          </cell>
          <cell r="J8656">
            <v>8447.4</v>
          </cell>
        </row>
        <row r="8657">
          <cell r="B8657">
            <v>8603051</v>
          </cell>
          <cell r="C8657">
            <v>860</v>
          </cell>
          <cell r="D8657" t="str">
            <v>Staffordshire</v>
          </cell>
          <cell r="E8657">
            <v>3051</v>
          </cell>
          <cell r="F8657" t="str">
            <v>Mary Howard CofE (VC) Primary School</v>
          </cell>
          <cell r="G8657" t="str">
            <v>Maintained</v>
          </cell>
          <cell r="H8657" t="str">
            <v>Voluntary controlled school</v>
          </cell>
          <cell r="I8657">
            <v>4798</v>
          </cell>
          <cell r="J8657">
            <v>5335.2</v>
          </cell>
        </row>
        <row r="8658">
          <cell r="B8658">
            <v>8603069</v>
          </cell>
          <cell r="C8658">
            <v>860</v>
          </cell>
          <cell r="D8658" t="str">
            <v>Staffordshire</v>
          </cell>
          <cell r="E8658">
            <v>3069</v>
          </cell>
          <cell r="F8658" t="str">
            <v>St John's CofE (C) Primary School</v>
          </cell>
          <cell r="G8658" t="str">
            <v>Maintained</v>
          </cell>
          <cell r="H8658" t="str">
            <v>Voluntary controlled school</v>
          </cell>
          <cell r="I8658">
            <v>17507</v>
          </cell>
          <cell r="J8658">
            <v>27565.199999999997</v>
          </cell>
        </row>
        <row r="8659">
          <cell r="B8659">
            <v>8603076</v>
          </cell>
          <cell r="C8659">
            <v>860</v>
          </cell>
          <cell r="D8659" t="str">
            <v>Staffordshire</v>
          </cell>
          <cell r="E8659">
            <v>3076</v>
          </cell>
          <cell r="F8659" t="str">
            <v>Christ Church CofE (C) Primary School</v>
          </cell>
          <cell r="G8659" t="str">
            <v>Maintained</v>
          </cell>
          <cell r="H8659" t="str">
            <v>Voluntary controlled school</v>
          </cell>
          <cell r="I8659">
            <v>37866</v>
          </cell>
          <cell r="J8659">
            <v>63577.799999999996</v>
          </cell>
        </row>
        <row r="8660">
          <cell r="B8660">
            <v>8603079</v>
          </cell>
          <cell r="C8660">
            <v>860</v>
          </cell>
          <cell r="D8660" t="str">
            <v>Staffordshire</v>
          </cell>
          <cell r="E8660">
            <v>3079</v>
          </cell>
          <cell r="F8660" t="str">
            <v>St Michael's CofE (C) Primary School</v>
          </cell>
          <cell r="G8660" t="str">
            <v>Maintained</v>
          </cell>
          <cell r="H8660" t="str">
            <v>Voluntary controlled school</v>
          </cell>
          <cell r="I8660">
            <v>39551</v>
          </cell>
          <cell r="J8660">
            <v>67579.199999999997</v>
          </cell>
        </row>
        <row r="8661">
          <cell r="B8661">
            <v>8603080</v>
          </cell>
          <cell r="C8661">
            <v>860</v>
          </cell>
          <cell r="D8661" t="str">
            <v>Staffordshire</v>
          </cell>
          <cell r="E8661">
            <v>3080</v>
          </cell>
          <cell r="F8661" t="str">
            <v>St Chad's CofE (VC) Primary School</v>
          </cell>
          <cell r="G8661" t="str">
            <v>Maintained</v>
          </cell>
          <cell r="H8661" t="str">
            <v>Voluntary controlled school</v>
          </cell>
          <cell r="I8661">
            <v>15821</v>
          </cell>
          <cell r="J8661">
            <v>23563.8</v>
          </cell>
        </row>
        <row r="8662">
          <cell r="B8662">
            <v>8603082</v>
          </cell>
          <cell r="C8662">
            <v>860</v>
          </cell>
          <cell r="D8662" t="str">
            <v>Staffordshire</v>
          </cell>
          <cell r="E8662">
            <v>3082</v>
          </cell>
          <cell r="F8662" t="str">
            <v>St Bartholomew's CofE (C) School</v>
          </cell>
          <cell r="G8662" t="str">
            <v>Maintained</v>
          </cell>
          <cell r="H8662" t="str">
            <v>Voluntary controlled school</v>
          </cell>
          <cell r="I8662">
            <v>3113</v>
          </cell>
          <cell r="J8662">
            <v>6891.2999999999993</v>
          </cell>
        </row>
        <row r="8663">
          <cell r="B8663">
            <v>8603084</v>
          </cell>
          <cell r="C8663">
            <v>860</v>
          </cell>
          <cell r="D8663" t="str">
            <v>Staffordshire</v>
          </cell>
          <cell r="E8663">
            <v>3084</v>
          </cell>
          <cell r="F8663" t="str">
            <v>St Peter's CofE (VC) First School</v>
          </cell>
          <cell r="G8663" t="str">
            <v>Maintained</v>
          </cell>
          <cell r="H8663" t="str">
            <v>Voluntary controlled school</v>
          </cell>
          <cell r="I8663">
            <v>6095</v>
          </cell>
          <cell r="J8663">
            <v>9336.5999999999985</v>
          </cell>
        </row>
        <row r="8664">
          <cell r="B8664">
            <v>8603091</v>
          </cell>
          <cell r="C8664">
            <v>860</v>
          </cell>
          <cell r="D8664" t="str">
            <v>Staffordshire</v>
          </cell>
          <cell r="E8664">
            <v>3091</v>
          </cell>
          <cell r="F8664" t="str">
            <v>St Chad's CofE (C) Primary School</v>
          </cell>
          <cell r="G8664" t="str">
            <v>Maintained</v>
          </cell>
          <cell r="H8664" t="str">
            <v>Voluntary controlled school</v>
          </cell>
          <cell r="I8664">
            <v>24768</v>
          </cell>
          <cell r="J8664">
            <v>42237</v>
          </cell>
        </row>
        <row r="8665">
          <cell r="B8665">
            <v>8603093</v>
          </cell>
          <cell r="C8665">
            <v>860</v>
          </cell>
          <cell r="D8665" t="str">
            <v>Staffordshire</v>
          </cell>
          <cell r="E8665">
            <v>3093</v>
          </cell>
          <cell r="F8665" t="str">
            <v>St Luke's CofE (C) Primary School</v>
          </cell>
          <cell r="G8665" t="str">
            <v>Maintained</v>
          </cell>
          <cell r="H8665" t="str">
            <v>Voluntary controlled school</v>
          </cell>
          <cell r="I8665">
            <v>15691</v>
          </cell>
          <cell r="J8665">
            <v>22230</v>
          </cell>
        </row>
        <row r="8666">
          <cell r="B8666">
            <v>8603098</v>
          </cell>
          <cell r="C8666">
            <v>860</v>
          </cell>
          <cell r="D8666" t="str">
            <v>Staffordshire</v>
          </cell>
          <cell r="E8666">
            <v>3098</v>
          </cell>
          <cell r="F8666" t="str">
            <v>St Chad's CofE (VC) First School</v>
          </cell>
          <cell r="G8666" t="str">
            <v>Maintained</v>
          </cell>
          <cell r="H8666" t="str">
            <v>Voluntary controlled school</v>
          </cell>
          <cell r="I8666">
            <v>15432</v>
          </cell>
          <cell r="J8666">
            <v>28232.1</v>
          </cell>
        </row>
        <row r="8667">
          <cell r="B8667">
            <v>8603110</v>
          </cell>
          <cell r="C8667">
            <v>860</v>
          </cell>
          <cell r="D8667" t="str">
            <v>Staffordshire</v>
          </cell>
          <cell r="E8667">
            <v>3110</v>
          </cell>
          <cell r="F8667" t="str">
            <v>All Saints CofE (C) First School</v>
          </cell>
          <cell r="G8667" t="str">
            <v>Maintained</v>
          </cell>
          <cell r="H8667" t="str">
            <v>Voluntary controlled school</v>
          </cell>
          <cell r="I8667">
            <v>9207</v>
          </cell>
          <cell r="J8667">
            <v>13560.3</v>
          </cell>
        </row>
        <row r="8668">
          <cell r="B8668">
            <v>8603112</v>
          </cell>
          <cell r="C8668">
            <v>860</v>
          </cell>
          <cell r="D8668" t="str">
            <v>Staffordshire</v>
          </cell>
          <cell r="E8668">
            <v>3112</v>
          </cell>
          <cell r="F8668" t="str">
            <v>St Michael's CofE (C) First School</v>
          </cell>
          <cell r="G8668" t="str">
            <v>Maintained</v>
          </cell>
          <cell r="H8668" t="str">
            <v>Voluntary controlled school</v>
          </cell>
          <cell r="I8668">
            <v>25935</v>
          </cell>
          <cell r="J8668">
            <v>43348.5</v>
          </cell>
        </row>
        <row r="8669">
          <cell r="B8669">
            <v>8603116</v>
          </cell>
          <cell r="C8669">
            <v>860</v>
          </cell>
          <cell r="D8669" t="str">
            <v>Staffordshire</v>
          </cell>
          <cell r="E8669">
            <v>3116</v>
          </cell>
          <cell r="F8669" t="str">
            <v>St John's CofE (C) Primary School</v>
          </cell>
          <cell r="G8669" t="str">
            <v>Maintained</v>
          </cell>
          <cell r="H8669" t="str">
            <v>Voluntary controlled school</v>
          </cell>
          <cell r="I8669">
            <v>6355</v>
          </cell>
          <cell r="J8669">
            <v>10225.799999999999</v>
          </cell>
        </row>
        <row r="8670">
          <cell r="B8670">
            <v>8603117</v>
          </cell>
          <cell r="C8670">
            <v>860</v>
          </cell>
          <cell r="D8670" t="str">
            <v>Staffordshire</v>
          </cell>
          <cell r="E8670">
            <v>3117</v>
          </cell>
          <cell r="F8670" t="str">
            <v>Tittensor CofE (C) First School</v>
          </cell>
          <cell r="G8670" t="str">
            <v>Maintained</v>
          </cell>
          <cell r="H8670" t="str">
            <v>Voluntary controlled school</v>
          </cell>
          <cell r="I8670">
            <v>11282</v>
          </cell>
          <cell r="J8670">
            <v>19117.8</v>
          </cell>
        </row>
        <row r="8671">
          <cell r="B8671">
            <v>8603136</v>
          </cell>
          <cell r="C8671">
            <v>860</v>
          </cell>
          <cell r="D8671" t="str">
            <v>Staffordshire</v>
          </cell>
          <cell r="E8671">
            <v>3136</v>
          </cell>
          <cell r="F8671" t="str">
            <v>Sir John Offley CofE (VC) Primary School</v>
          </cell>
          <cell r="G8671" t="str">
            <v>Maintained</v>
          </cell>
          <cell r="H8671" t="str">
            <v>Voluntary controlled school</v>
          </cell>
          <cell r="I8671">
            <v>9337</v>
          </cell>
          <cell r="J8671">
            <v>19562.399999999998</v>
          </cell>
        </row>
        <row r="8672">
          <cell r="B8672">
            <v>8603137</v>
          </cell>
          <cell r="C8672">
            <v>860</v>
          </cell>
          <cell r="D8672" t="str">
            <v>Staffordshire</v>
          </cell>
          <cell r="E8672">
            <v>3137</v>
          </cell>
          <cell r="F8672" t="str">
            <v>Baldwins Gate CofE(VC) Primary School</v>
          </cell>
          <cell r="G8672" t="str">
            <v>Maintained</v>
          </cell>
          <cell r="H8672" t="str">
            <v>Voluntary controlled school</v>
          </cell>
          <cell r="I8672">
            <v>11671</v>
          </cell>
          <cell r="J8672">
            <v>22896.899999999998</v>
          </cell>
        </row>
        <row r="8673">
          <cell r="B8673">
            <v>8603139</v>
          </cell>
          <cell r="C8673">
            <v>860</v>
          </cell>
          <cell r="D8673" t="str">
            <v>Staffordshire</v>
          </cell>
          <cell r="E8673">
            <v>3139</v>
          </cell>
          <cell r="F8673" t="str">
            <v>Hob Hill CE/Methodist (VC) Primary School</v>
          </cell>
          <cell r="G8673" t="str">
            <v>Maintained</v>
          </cell>
          <cell r="H8673" t="str">
            <v>Voluntary controlled school</v>
          </cell>
          <cell r="I8673">
            <v>27881</v>
          </cell>
          <cell r="J8673">
            <v>39124.799999999996</v>
          </cell>
        </row>
        <row r="8674">
          <cell r="B8674">
            <v>8603144</v>
          </cell>
          <cell r="C8674">
            <v>860</v>
          </cell>
          <cell r="D8674" t="str">
            <v>Staffordshire</v>
          </cell>
          <cell r="E8674">
            <v>3144</v>
          </cell>
          <cell r="F8674" t="str">
            <v>Holy Trinity CofE (C) Primary School</v>
          </cell>
          <cell r="G8674" t="str">
            <v>Maintained</v>
          </cell>
          <cell r="H8674" t="str">
            <v>Voluntary controlled school</v>
          </cell>
          <cell r="I8674">
            <v>11412</v>
          </cell>
          <cell r="J8674">
            <v>25119.899999999998</v>
          </cell>
        </row>
        <row r="8675">
          <cell r="B8675">
            <v>8603149</v>
          </cell>
          <cell r="C8675">
            <v>860</v>
          </cell>
          <cell r="D8675" t="str">
            <v>Staffordshire</v>
          </cell>
          <cell r="E8675">
            <v>3149</v>
          </cell>
          <cell r="F8675" t="str">
            <v>St Paul's CofE (C) Primary School</v>
          </cell>
          <cell r="G8675" t="str">
            <v>Maintained</v>
          </cell>
          <cell r="H8675" t="str">
            <v>Voluntary controlled school</v>
          </cell>
          <cell r="I8675">
            <v>13487</v>
          </cell>
          <cell r="J8675">
            <v>18450.899999999998</v>
          </cell>
        </row>
        <row r="8676">
          <cell r="B8676">
            <v>8603152</v>
          </cell>
          <cell r="C8676">
            <v>860</v>
          </cell>
          <cell r="D8676" t="str">
            <v>Staffordshire</v>
          </cell>
          <cell r="E8676">
            <v>3152</v>
          </cell>
          <cell r="F8676" t="str">
            <v>All Saints CofE (VC) Primary School</v>
          </cell>
          <cell r="G8676" t="str">
            <v>Maintained</v>
          </cell>
          <cell r="H8676" t="str">
            <v>Voluntary controlled school</v>
          </cell>
          <cell r="I8676">
            <v>6484</v>
          </cell>
          <cell r="J8676">
            <v>8002.7999999999993</v>
          </cell>
        </row>
        <row r="8677">
          <cell r="B8677">
            <v>8613303</v>
          </cell>
          <cell r="C8677">
            <v>861</v>
          </cell>
          <cell r="D8677" t="str">
            <v>Stoke-on-Trent</v>
          </cell>
          <cell r="E8677">
            <v>3303</v>
          </cell>
          <cell r="F8677" t="str">
            <v>St John's CofE (A) Primary School</v>
          </cell>
          <cell r="G8677" t="str">
            <v>Maintained</v>
          </cell>
          <cell r="H8677" t="str">
            <v>Voluntary aided school</v>
          </cell>
          <cell r="I8677">
            <v>19841</v>
          </cell>
          <cell r="J8677">
            <v>29121.3</v>
          </cell>
        </row>
        <row r="8678">
          <cell r="B8678">
            <v>8613311</v>
          </cell>
          <cell r="C8678">
            <v>861</v>
          </cell>
          <cell r="D8678" t="str">
            <v>Stoke-on-Trent</v>
          </cell>
          <cell r="E8678">
            <v>3311</v>
          </cell>
          <cell r="F8678" t="str">
            <v>Hanley St Luke's CofE Aided Primary School</v>
          </cell>
          <cell r="G8678" t="str">
            <v>Maintained</v>
          </cell>
          <cell r="H8678" t="str">
            <v>Voluntary aided school</v>
          </cell>
          <cell r="I8678">
            <v>23212</v>
          </cell>
          <cell r="J8678">
            <v>30455.1</v>
          </cell>
        </row>
        <row r="8679">
          <cell r="B8679">
            <v>8603420</v>
          </cell>
          <cell r="C8679">
            <v>860</v>
          </cell>
          <cell r="D8679" t="str">
            <v>Staffordshire</v>
          </cell>
          <cell r="E8679">
            <v>3420</v>
          </cell>
          <cell r="F8679" t="str">
            <v>St Modwen's Catholic Primary School</v>
          </cell>
          <cell r="G8679" t="str">
            <v>Maintained</v>
          </cell>
          <cell r="H8679" t="str">
            <v>Voluntary aided school</v>
          </cell>
          <cell r="I8679">
            <v>37995</v>
          </cell>
          <cell r="J8679">
            <v>62688.6</v>
          </cell>
        </row>
        <row r="8680">
          <cell r="B8680">
            <v>8603430</v>
          </cell>
          <cell r="C8680">
            <v>860</v>
          </cell>
          <cell r="D8680" t="str">
            <v>Staffordshire</v>
          </cell>
          <cell r="E8680">
            <v>3430</v>
          </cell>
          <cell r="F8680" t="str">
            <v>St Peter's CofE (A) Primary School</v>
          </cell>
          <cell r="G8680" t="str">
            <v>Maintained</v>
          </cell>
          <cell r="H8680" t="str">
            <v>Voluntary aided school</v>
          </cell>
          <cell r="I8680">
            <v>13616</v>
          </cell>
          <cell r="J8680">
            <v>28454.399999999998</v>
          </cell>
        </row>
        <row r="8681">
          <cell r="B8681">
            <v>8603438</v>
          </cell>
          <cell r="C8681">
            <v>860</v>
          </cell>
          <cell r="D8681" t="str">
            <v>Staffordshire</v>
          </cell>
          <cell r="E8681">
            <v>3438</v>
          </cell>
          <cell r="F8681" t="str">
            <v>Ilam CofE (VA) Primary School</v>
          </cell>
          <cell r="G8681" t="str">
            <v>Maintained</v>
          </cell>
          <cell r="H8681" t="str">
            <v>Voluntary aided school</v>
          </cell>
          <cell r="I8681">
            <v>6095</v>
          </cell>
          <cell r="J8681">
            <v>9558.9</v>
          </cell>
        </row>
        <row r="8682">
          <cell r="B8682">
            <v>8603446</v>
          </cell>
          <cell r="C8682">
            <v>860</v>
          </cell>
          <cell r="D8682" t="str">
            <v>Staffordshire</v>
          </cell>
          <cell r="E8682">
            <v>3446</v>
          </cell>
          <cell r="F8682" t="str">
            <v>St Mary's CofE (A) Primary School</v>
          </cell>
          <cell r="G8682" t="str">
            <v>Maintained</v>
          </cell>
          <cell r="H8682" t="str">
            <v>Voluntary aided school</v>
          </cell>
          <cell r="I8682">
            <v>5577</v>
          </cell>
          <cell r="J8682">
            <v>10003.5</v>
          </cell>
        </row>
        <row r="8683">
          <cell r="B8683">
            <v>8603447</v>
          </cell>
          <cell r="C8683">
            <v>860</v>
          </cell>
          <cell r="D8683" t="str">
            <v>Staffordshire</v>
          </cell>
          <cell r="E8683">
            <v>3447</v>
          </cell>
          <cell r="F8683" t="str">
            <v>St Michael's CofE (A) First School</v>
          </cell>
          <cell r="G8683" t="str">
            <v>Maintained</v>
          </cell>
          <cell r="H8683" t="str">
            <v>Voluntary aided school</v>
          </cell>
          <cell r="I8683">
            <v>20748</v>
          </cell>
          <cell r="J8683">
            <v>35123.399999999994</v>
          </cell>
        </row>
        <row r="8684">
          <cell r="B8684">
            <v>8603449</v>
          </cell>
          <cell r="C8684">
            <v>860</v>
          </cell>
          <cell r="D8684" t="str">
            <v>Staffordshire</v>
          </cell>
          <cell r="E8684">
            <v>3449</v>
          </cell>
          <cell r="F8684" t="str">
            <v>St Mary's CofE (A) First School</v>
          </cell>
          <cell r="G8684" t="str">
            <v>Maintained</v>
          </cell>
          <cell r="H8684" t="str">
            <v>Voluntary aided school</v>
          </cell>
          <cell r="I8684">
            <v>22694</v>
          </cell>
          <cell r="J8684">
            <v>43126.2</v>
          </cell>
        </row>
        <row r="8685">
          <cell r="B8685">
            <v>8603450</v>
          </cell>
          <cell r="C8685">
            <v>860</v>
          </cell>
          <cell r="D8685" t="str">
            <v>Staffordshire</v>
          </cell>
          <cell r="E8685">
            <v>3450</v>
          </cell>
          <cell r="F8685" t="str">
            <v>St Leonard's CofE (A) Primary School</v>
          </cell>
          <cell r="G8685" t="str">
            <v>Maintained</v>
          </cell>
          <cell r="H8685" t="str">
            <v>Voluntary aided school</v>
          </cell>
          <cell r="I8685">
            <v>9596</v>
          </cell>
          <cell r="J8685">
            <v>19784.699999999997</v>
          </cell>
        </row>
        <row r="8686">
          <cell r="B8686">
            <v>8603456</v>
          </cell>
          <cell r="C8686">
            <v>860</v>
          </cell>
          <cell r="D8686" t="str">
            <v>Staffordshire</v>
          </cell>
          <cell r="E8686">
            <v>3456</v>
          </cell>
          <cell r="F8686" t="str">
            <v>St Mary's Catholic Primary School</v>
          </cell>
          <cell r="G8686" t="str">
            <v>Maintained</v>
          </cell>
          <cell r="H8686" t="str">
            <v>Voluntary aided school</v>
          </cell>
          <cell r="I8686">
            <v>18544</v>
          </cell>
          <cell r="J8686">
            <v>26231.399999999998</v>
          </cell>
        </row>
        <row r="8687">
          <cell r="B8687">
            <v>8603458</v>
          </cell>
          <cell r="C8687">
            <v>860</v>
          </cell>
          <cell r="D8687" t="str">
            <v>Staffordshire</v>
          </cell>
          <cell r="E8687">
            <v>3458</v>
          </cell>
          <cell r="F8687" t="str">
            <v>St Joseph and St Theresa Catholic Primary</v>
          </cell>
          <cell r="G8687" t="str">
            <v>Maintained</v>
          </cell>
          <cell r="H8687" t="str">
            <v>Voluntary aided school</v>
          </cell>
          <cell r="I8687">
            <v>19581</v>
          </cell>
          <cell r="J8687">
            <v>31121.999999999996</v>
          </cell>
        </row>
        <row r="8688">
          <cell r="B8688">
            <v>8603461</v>
          </cell>
          <cell r="C8688">
            <v>860</v>
          </cell>
          <cell r="D8688" t="str">
            <v>Staffordshire</v>
          </cell>
          <cell r="E8688">
            <v>3461</v>
          </cell>
          <cell r="F8688" t="str">
            <v>St Joseph's Catholic Primary School</v>
          </cell>
          <cell r="G8688" t="str">
            <v>Maintained</v>
          </cell>
          <cell r="H8688" t="str">
            <v>Voluntary aided school</v>
          </cell>
          <cell r="I8688">
            <v>21527</v>
          </cell>
          <cell r="J8688">
            <v>34234.199999999997</v>
          </cell>
        </row>
        <row r="8689">
          <cell r="B8689">
            <v>8603464</v>
          </cell>
          <cell r="C8689">
            <v>860</v>
          </cell>
          <cell r="D8689" t="str">
            <v>Staffordshire</v>
          </cell>
          <cell r="E8689">
            <v>3464</v>
          </cell>
          <cell r="F8689" t="str">
            <v>St Joseph's Catholic Primary School</v>
          </cell>
          <cell r="G8689" t="str">
            <v>Maintained</v>
          </cell>
          <cell r="H8689" t="str">
            <v>Voluntary aided school</v>
          </cell>
          <cell r="I8689">
            <v>22434</v>
          </cell>
          <cell r="J8689">
            <v>36234.899999999994</v>
          </cell>
        </row>
        <row r="8690">
          <cell r="B8690">
            <v>8603467</v>
          </cell>
          <cell r="C8690">
            <v>860</v>
          </cell>
          <cell r="D8690" t="str">
            <v>Staffordshire</v>
          </cell>
          <cell r="E8690">
            <v>3467</v>
          </cell>
          <cell r="F8690" t="str">
            <v>St Joseph's Catholic Primary School</v>
          </cell>
          <cell r="G8690" t="str">
            <v>Maintained</v>
          </cell>
          <cell r="H8690" t="str">
            <v>Voluntary aided school</v>
          </cell>
          <cell r="I8690">
            <v>19192</v>
          </cell>
          <cell r="J8690">
            <v>31121.999999999996</v>
          </cell>
        </row>
        <row r="8691">
          <cell r="B8691">
            <v>8603478</v>
          </cell>
          <cell r="C8691">
            <v>860</v>
          </cell>
          <cell r="D8691" t="str">
            <v>Staffordshire</v>
          </cell>
          <cell r="E8691">
            <v>3478</v>
          </cell>
          <cell r="F8691" t="str">
            <v>St Elizabeth's Catholic Primary School</v>
          </cell>
          <cell r="G8691" t="str">
            <v>Maintained</v>
          </cell>
          <cell r="H8691" t="str">
            <v>Voluntary aided school</v>
          </cell>
          <cell r="I8691">
            <v>14913</v>
          </cell>
          <cell r="J8691">
            <v>20229.3</v>
          </cell>
        </row>
        <row r="8692">
          <cell r="B8692">
            <v>8603481</v>
          </cell>
          <cell r="C8692">
            <v>860</v>
          </cell>
          <cell r="D8692" t="str">
            <v>Staffordshire</v>
          </cell>
          <cell r="E8692">
            <v>3481</v>
          </cell>
          <cell r="F8692" t="str">
            <v>St Bernadette's Catholic Primary School</v>
          </cell>
          <cell r="G8692" t="str">
            <v>Maintained</v>
          </cell>
          <cell r="H8692" t="str">
            <v>Voluntary aided school</v>
          </cell>
          <cell r="I8692">
            <v>10893</v>
          </cell>
          <cell r="J8692">
            <v>16450.199999999997</v>
          </cell>
        </row>
        <row r="8693">
          <cell r="B8693">
            <v>8603482</v>
          </cell>
          <cell r="C8693">
            <v>860</v>
          </cell>
          <cell r="D8693" t="str">
            <v>Staffordshire</v>
          </cell>
          <cell r="E8693">
            <v>3482</v>
          </cell>
          <cell r="F8693" t="str">
            <v>St Gabriel's Catholic Primary School</v>
          </cell>
          <cell r="G8693" t="str">
            <v>Maintained</v>
          </cell>
          <cell r="H8693" t="str">
            <v>Voluntary aided school</v>
          </cell>
          <cell r="I8693">
            <v>29437</v>
          </cell>
          <cell r="J8693">
            <v>52685.1</v>
          </cell>
        </row>
        <row r="8694">
          <cell r="B8694">
            <v>8603483</v>
          </cell>
          <cell r="C8694">
            <v>860</v>
          </cell>
          <cell r="D8694" t="str">
            <v>Staffordshire</v>
          </cell>
          <cell r="E8694">
            <v>3483</v>
          </cell>
          <cell r="F8694" t="str">
            <v>St Christopher's Catholic Primary School</v>
          </cell>
          <cell r="G8694" t="str">
            <v>Maintained</v>
          </cell>
          <cell r="H8694" t="str">
            <v>Voluntary aided school</v>
          </cell>
          <cell r="I8694">
            <v>19841</v>
          </cell>
          <cell r="J8694">
            <v>33122.699999999997</v>
          </cell>
        </row>
        <row r="8695">
          <cell r="B8695">
            <v>8603484</v>
          </cell>
          <cell r="C8695">
            <v>860</v>
          </cell>
          <cell r="D8695" t="str">
            <v>Staffordshire</v>
          </cell>
          <cell r="E8695">
            <v>3484</v>
          </cell>
          <cell r="F8695" t="str">
            <v>SS Peter and Paul Catholic Primary School</v>
          </cell>
          <cell r="G8695" t="str">
            <v>Maintained</v>
          </cell>
          <cell r="H8695" t="str">
            <v>Voluntary aided school</v>
          </cell>
          <cell r="I8695">
            <v>11801</v>
          </cell>
          <cell r="J8695">
            <v>15338.699999999999</v>
          </cell>
        </row>
        <row r="8696">
          <cell r="B8696">
            <v>8603485</v>
          </cell>
          <cell r="C8696">
            <v>860</v>
          </cell>
          <cell r="D8696" t="str">
            <v>Staffordshire</v>
          </cell>
          <cell r="E8696">
            <v>3485</v>
          </cell>
          <cell r="F8696" t="str">
            <v>St Thomas More Catholic Primary School</v>
          </cell>
          <cell r="G8696" t="str">
            <v>Maintained</v>
          </cell>
          <cell r="H8696" t="str">
            <v>Voluntary aided school</v>
          </cell>
          <cell r="I8696">
            <v>19322</v>
          </cell>
          <cell r="J8696">
            <v>33345</v>
          </cell>
        </row>
        <row r="8697">
          <cell r="B8697">
            <v>8603490</v>
          </cell>
          <cell r="C8697">
            <v>860</v>
          </cell>
          <cell r="D8697" t="str">
            <v>Staffordshire</v>
          </cell>
          <cell r="E8697">
            <v>3490</v>
          </cell>
          <cell r="F8697" t="str">
            <v>St Leonard's CofE (VA) First School</v>
          </cell>
          <cell r="G8697" t="str">
            <v>Maintained</v>
          </cell>
          <cell r="H8697" t="str">
            <v>Voluntary aided school</v>
          </cell>
          <cell r="I8697">
            <v>4539</v>
          </cell>
          <cell r="J8697">
            <v>9558.9</v>
          </cell>
        </row>
        <row r="8698">
          <cell r="B8698">
            <v>8605202</v>
          </cell>
          <cell r="C8698">
            <v>860</v>
          </cell>
          <cell r="D8698" t="str">
            <v>Staffordshire</v>
          </cell>
          <cell r="E8698">
            <v>5202</v>
          </cell>
          <cell r="F8698" t="str">
            <v>Corbett VA CofE Primary School</v>
          </cell>
          <cell r="G8698" t="str">
            <v>Maintained</v>
          </cell>
          <cell r="H8698" t="str">
            <v>Voluntary aided school</v>
          </cell>
          <cell r="I8698">
            <v>8559</v>
          </cell>
          <cell r="J8698">
            <v>14894.099999999999</v>
          </cell>
        </row>
        <row r="8699">
          <cell r="B8699">
            <v>8607003</v>
          </cell>
          <cell r="C8699">
            <v>860</v>
          </cell>
          <cell r="D8699" t="str">
            <v>Staffordshire</v>
          </cell>
          <cell r="E8699">
            <v>7003</v>
          </cell>
          <cell r="F8699" t="str">
            <v>Horton Lodge Community Special School</v>
          </cell>
          <cell r="G8699" t="str">
            <v>Maintained</v>
          </cell>
          <cell r="H8699" t="str">
            <v>Community special school</v>
          </cell>
          <cell r="I8699">
            <v>4798</v>
          </cell>
          <cell r="J8699">
            <v>9558.9</v>
          </cell>
        </row>
        <row r="8700">
          <cell r="B8700">
            <v>8617005</v>
          </cell>
          <cell r="C8700">
            <v>861</v>
          </cell>
          <cell r="D8700" t="str">
            <v>Stoke-on-Trent</v>
          </cell>
          <cell r="E8700">
            <v>7005</v>
          </cell>
          <cell r="F8700" t="str">
            <v>Portland School and Specialist College</v>
          </cell>
          <cell r="G8700" t="str">
            <v>Maintained</v>
          </cell>
          <cell r="H8700" t="str">
            <v>Foundation special school</v>
          </cell>
          <cell r="I8700">
            <v>519</v>
          </cell>
          <cell r="J8700">
            <v>222.29999999999998</v>
          </cell>
        </row>
        <row r="8701">
          <cell r="B8701">
            <v>8617007</v>
          </cell>
          <cell r="C8701">
            <v>861</v>
          </cell>
          <cell r="D8701" t="str">
            <v>Stoke-on-Trent</v>
          </cell>
          <cell r="E8701">
            <v>7007</v>
          </cell>
          <cell r="F8701" t="str">
            <v>Abbey Hill School and College</v>
          </cell>
          <cell r="G8701" t="str">
            <v>Maintained</v>
          </cell>
          <cell r="H8701" t="str">
            <v>Foundation special school</v>
          </cell>
          <cell r="I8701">
            <v>3372</v>
          </cell>
          <cell r="J8701">
            <v>6891.2999999999993</v>
          </cell>
        </row>
        <row r="8702">
          <cell r="B8702">
            <v>8607032</v>
          </cell>
          <cell r="C8702">
            <v>860</v>
          </cell>
          <cell r="D8702" t="str">
            <v>Staffordshire</v>
          </cell>
          <cell r="E8702">
            <v>7032</v>
          </cell>
          <cell r="F8702" t="str">
            <v>Sherbrook Primary School</v>
          </cell>
          <cell r="G8702" t="str">
            <v>Maintained</v>
          </cell>
          <cell r="H8702" t="str">
            <v>Community special school</v>
          </cell>
          <cell r="I8702">
            <v>8040</v>
          </cell>
          <cell r="J8702">
            <v>15783.3</v>
          </cell>
        </row>
        <row r="8703">
          <cell r="B8703">
            <v>8607037</v>
          </cell>
          <cell r="C8703">
            <v>860</v>
          </cell>
          <cell r="D8703" t="str">
            <v>Staffordshire</v>
          </cell>
          <cell r="E8703">
            <v>7037</v>
          </cell>
          <cell r="F8703" t="str">
            <v>Marshlands School</v>
          </cell>
          <cell r="G8703" t="str">
            <v>Maintained</v>
          </cell>
          <cell r="H8703" t="str">
            <v>Community special school</v>
          </cell>
          <cell r="I8703">
            <v>6225</v>
          </cell>
          <cell r="J8703">
            <v>7558.2</v>
          </cell>
        </row>
        <row r="8704">
          <cell r="B8704">
            <v>8607750</v>
          </cell>
          <cell r="C8704">
            <v>860</v>
          </cell>
          <cell r="D8704" t="str">
            <v>Staffordshire</v>
          </cell>
          <cell r="E8704">
            <v>7750</v>
          </cell>
          <cell r="F8704" t="str">
            <v>Greenhall Nursery</v>
          </cell>
          <cell r="G8704" t="str">
            <v>Maintained</v>
          </cell>
          <cell r="H8704" t="str">
            <v>Community special school</v>
          </cell>
          <cell r="I8704">
            <v>1297</v>
          </cell>
          <cell r="J8704">
            <v>5112.8999999999996</v>
          </cell>
        </row>
        <row r="8705">
          <cell r="B8705">
            <v>9352002</v>
          </cell>
          <cell r="C8705">
            <v>935</v>
          </cell>
          <cell r="D8705" t="str">
            <v>Suffolk</v>
          </cell>
          <cell r="E8705">
            <v>2002</v>
          </cell>
          <cell r="F8705" t="str">
            <v>Bildeston Primary School</v>
          </cell>
          <cell r="G8705" t="str">
            <v>Maintained</v>
          </cell>
          <cell r="H8705" t="str">
            <v>Community school</v>
          </cell>
          <cell r="I8705">
            <v>6873</v>
          </cell>
          <cell r="J8705">
            <v>15560.999999999998</v>
          </cell>
        </row>
        <row r="8706">
          <cell r="B8706">
            <v>9352007</v>
          </cell>
          <cell r="C8706">
            <v>935</v>
          </cell>
          <cell r="D8706" t="str">
            <v>Suffolk</v>
          </cell>
          <cell r="E8706">
            <v>2007</v>
          </cell>
          <cell r="F8706" t="str">
            <v>Elmswell Community Primary School</v>
          </cell>
          <cell r="G8706" t="str">
            <v>Maintained</v>
          </cell>
          <cell r="H8706" t="str">
            <v>Community school</v>
          </cell>
          <cell r="I8706">
            <v>22564</v>
          </cell>
          <cell r="J8706">
            <v>35123.399999999994</v>
          </cell>
        </row>
        <row r="8707">
          <cell r="B8707">
            <v>9352009</v>
          </cell>
          <cell r="C8707">
            <v>935</v>
          </cell>
          <cell r="D8707" t="str">
            <v>Suffolk</v>
          </cell>
          <cell r="E8707">
            <v>2009</v>
          </cell>
          <cell r="F8707" t="str">
            <v>Pot Kiln Primary School</v>
          </cell>
          <cell r="G8707" t="str">
            <v>Maintained</v>
          </cell>
          <cell r="H8707" t="str">
            <v>Community school</v>
          </cell>
          <cell r="I8707">
            <v>15951</v>
          </cell>
          <cell r="J8707">
            <v>28454.399999999998</v>
          </cell>
        </row>
        <row r="8708">
          <cell r="B8708">
            <v>9352011</v>
          </cell>
          <cell r="C8708">
            <v>935</v>
          </cell>
          <cell r="D8708" t="str">
            <v>Suffolk</v>
          </cell>
          <cell r="E8708">
            <v>2011</v>
          </cell>
          <cell r="F8708" t="str">
            <v>New Cangle Community Primary School</v>
          </cell>
          <cell r="G8708" t="str">
            <v>Maintained</v>
          </cell>
          <cell r="H8708" t="str">
            <v>Community school</v>
          </cell>
          <cell r="I8708">
            <v>13098</v>
          </cell>
          <cell r="J8708">
            <v>22007.699999999997</v>
          </cell>
        </row>
        <row r="8709">
          <cell r="B8709">
            <v>9352012</v>
          </cell>
          <cell r="C8709">
            <v>935</v>
          </cell>
          <cell r="D8709" t="str">
            <v>Suffolk</v>
          </cell>
          <cell r="E8709">
            <v>2012</v>
          </cell>
          <cell r="F8709" t="str">
            <v>Hundon Community Primary School</v>
          </cell>
          <cell r="G8709" t="str">
            <v>Maintained</v>
          </cell>
          <cell r="H8709" t="str">
            <v>Community school</v>
          </cell>
          <cell r="I8709">
            <v>6355</v>
          </cell>
          <cell r="J8709">
            <v>7558.2</v>
          </cell>
        </row>
        <row r="8710">
          <cell r="B8710">
            <v>9352013</v>
          </cell>
          <cell r="C8710">
            <v>935</v>
          </cell>
          <cell r="D8710" t="str">
            <v>Suffolk</v>
          </cell>
          <cell r="E8710">
            <v>2013</v>
          </cell>
          <cell r="F8710" t="str">
            <v>Lakenheath Community Primary School</v>
          </cell>
          <cell r="G8710" t="str">
            <v>Maintained</v>
          </cell>
          <cell r="H8710" t="str">
            <v>Community school</v>
          </cell>
          <cell r="I8710">
            <v>19192</v>
          </cell>
          <cell r="J8710">
            <v>29343.599999999999</v>
          </cell>
        </row>
        <row r="8711">
          <cell r="B8711">
            <v>9352015</v>
          </cell>
          <cell r="C8711">
            <v>935</v>
          </cell>
          <cell r="D8711" t="str">
            <v>Suffolk</v>
          </cell>
          <cell r="E8711">
            <v>2015</v>
          </cell>
          <cell r="F8711" t="str">
            <v>Lavenham Community Primary School</v>
          </cell>
          <cell r="G8711" t="str">
            <v>Maintained</v>
          </cell>
          <cell r="H8711" t="str">
            <v>Community school</v>
          </cell>
          <cell r="I8711">
            <v>7133</v>
          </cell>
          <cell r="J8711">
            <v>9558.9</v>
          </cell>
        </row>
        <row r="8712">
          <cell r="B8712">
            <v>9352020</v>
          </cell>
          <cell r="C8712">
            <v>935</v>
          </cell>
          <cell r="D8712" t="str">
            <v>Suffolk</v>
          </cell>
          <cell r="E8712">
            <v>2020</v>
          </cell>
          <cell r="F8712" t="str">
            <v>Nayland Primary School</v>
          </cell>
          <cell r="G8712" t="str">
            <v>Maintained</v>
          </cell>
          <cell r="H8712" t="str">
            <v>Community school</v>
          </cell>
          <cell r="I8712">
            <v>19970</v>
          </cell>
          <cell r="J8712">
            <v>33567.299999999996</v>
          </cell>
        </row>
        <row r="8713">
          <cell r="B8713">
            <v>9352021</v>
          </cell>
          <cell r="C8713">
            <v>935</v>
          </cell>
          <cell r="D8713" t="str">
            <v>Suffolk</v>
          </cell>
          <cell r="E8713">
            <v>2021</v>
          </cell>
          <cell r="F8713" t="str">
            <v>Exning Primary School</v>
          </cell>
          <cell r="G8713" t="str">
            <v>Maintained</v>
          </cell>
          <cell r="H8713" t="str">
            <v>Community school</v>
          </cell>
          <cell r="I8713">
            <v>19322</v>
          </cell>
          <cell r="J8713">
            <v>31121.999999999996</v>
          </cell>
        </row>
        <row r="8714">
          <cell r="B8714">
            <v>9352026</v>
          </cell>
          <cell r="C8714">
            <v>935</v>
          </cell>
          <cell r="D8714" t="str">
            <v>Suffolk</v>
          </cell>
          <cell r="E8714">
            <v>2026</v>
          </cell>
          <cell r="F8714" t="str">
            <v>Stanton Community Primary School</v>
          </cell>
          <cell r="G8714" t="str">
            <v>Maintained</v>
          </cell>
          <cell r="H8714" t="str">
            <v>Community school</v>
          </cell>
          <cell r="I8714">
            <v>18933</v>
          </cell>
          <cell r="J8714">
            <v>33122.699999999997</v>
          </cell>
        </row>
        <row r="8715">
          <cell r="B8715">
            <v>9352032</v>
          </cell>
          <cell r="C8715">
            <v>935</v>
          </cell>
          <cell r="D8715" t="str">
            <v>Suffolk</v>
          </cell>
          <cell r="E8715">
            <v>2032</v>
          </cell>
          <cell r="F8715" t="str">
            <v>Guildhall Feoffment Community Primary School</v>
          </cell>
          <cell r="G8715" t="str">
            <v>Maintained</v>
          </cell>
          <cell r="H8715" t="str">
            <v>Community school</v>
          </cell>
          <cell r="I8715">
            <v>30085</v>
          </cell>
          <cell r="J8715">
            <v>43793.1</v>
          </cell>
        </row>
        <row r="8716">
          <cell r="B8716">
            <v>9352034</v>
          </cell>
          <cell r="C8716">
            <v>935</v>
          </cell>
          <cell r="D8716" t="str">
            <v>Suffolk</v>
          </cell>
          <cell r="E8716">
            <v>2034</v>
          </cell>
          <cell r="F8716" t="str">
            <v>Westgate Community Primary School and Nursery</v>
          </cell>
          <cell r="G8716" t="str">
            <v>Maintained</v>
          </cell>
          <cell r="H8716" t="str">
            <v>Community school</v>
          </cell>
          <cell r="I8716">
            <v>28270</v>
          </cell>
          <cell r="J8716">
            <v>40458.6</v>
          </cell>
        </row>
        <row r="8717">
          <cell r="B8717">
            <v>9352035</v>
          </cell>
          <cell r="C8717">
            <v>935</v>
          </cell>
          <cell r="D8717" t="str">
            <v>Suffolk</v>
          </cell>
          <cell r="E8717">
            <v>2035</v>
          </cell>
          <cell r="F8717" t="str">
            <v>Sexton's Manor Community Primary School</v>
          </cell>
          <cell r="G8717" t="str">
            <v>Maintained</v>
          </cell>
          <cell r="H8717" t="str">
            <v>Community school</v>
          </cell>
          <cell r="I8717">
            <v>12320</v>
          </cell>
          <cell r="J8717">
            <v>17339.399999999998</v>
          </cell>
        </row>
        <row r="8718">
          <cell r="B8718">
            <v>9352042</v>
          </cell>
          <cell r="C8718">
            <v>935</v>
          </cell>
          <cell r="D8718" t="str">
            <v>Suffolk</v>
          </cell>
          <cell r="E8718">
            <v>2042</v>
          </cell>
          <cell r="F8718" t="str">
            <v>Hadleigh Community Primary School</v>
          </cell>
          <cell r="G8718" t="str">
            <v>Maintained</v>
          </cell>
          <cell r="H8718" t="str">
            <v>Community school</v>
          </cell>
          <cell r="I8718">
            <v>41496</v>
          </cell>
          <cell r="J8718">
            <v>71136</v>
          </cell>
        </row>
        <row r="8719">
          <cell r="B8719">
            <v>9352055</v>
          </cell>
          <cell r="C8719">
            <v>935</v>
          </cell>
          <cell r="D8719" t="str">
            <v>Suffolk</v>
          </cell>
          <cell r="E8719">
            <v>2055</v>
          </cell>
          <cell r="F8719" t="str">
            <v>Paddocks Primary School</v>
          </cell>
          <cell r="G8719" t="str">
            <v>Maintained</v>
          </cell>
          <cell r="H8719" t="str">
            <v>Community school</v>
          </cell>
          <cell r="I8719">
            <v>18285</v>
          </cell>
          <cell r="J8719">
            <v>30455.1</v>
          </cell>
        </row>
        <row r="8720">
          <cell r="B8720">
            <v>9352066</v>
          </cell>
          <cell r="C8720">
            <v>935</v>
          </cell>
          <cell r="D8720" t="str">
            <v>Suffolk</v>
          </cell>
          <cell r="E8720">
            <v>2066</v>
          </cell>
          <cell r="F8720" t="str">
            <v>Bucklesham Primary School</v>
          </cell>
          <cell r="G8720" t="str">
            <v>Maintained</v>
          </cell>
          <cell r="H8720" t="str">
            <v>Community school</v>
          </cell>
          <cell r="I8720">
            <v>8040</v>
          </cell>
          <cell r="J8720">
            <v>13782.599999999999</v>
          </cell>
        </row>
        <row r="8721">
          <cell r="B8721">
            <v>9352068</v>
          </cell>
          <cell r="C8721">
            <v>935</v>
          </cell>
          <cell r="D8721" t="str">
            <v>Suffolk</v>
          </cell>
          <cell r="E8721">
            <v>2068</v>
          </cell>
          <cell r="F8721" t="str">
            <v>Carlton Colville Primary School</v>
          </cell>
          <cell r="G8721" t="str">
            <v>Maintained</v>
          </cell>
          <cell r="H8721" t="str">
            <v>Community school</v>
          </cell>
          <cell r="I8721">
            <v>34753</v>
          </cell>
          <cell r="J8721">
            <v>56241.899999999994</v>
          </cell>
        </row>
        <row r="8722">
          <cell r="B8722">
            <v>9352071</v>
          </cell>
          <cell r="C8722">
            <v>935</v>
          </cell>
          <cell r="D8722" t="str">
            <v>Suffolk</v>
          </cell>
          <cell r="E8722">
            <v>2071</v>
          </cell>
          <cell r="F8722" t="str">
            <v>Copdock Primary School</v>
          </cell>
          <cell r="G8722" t="str">
            <v>Maintained</v>
          </cell>
          <cell r="H8722" t="str">
            <v>Community school</v>
          </cell>
          <cell r="I8722">
            <v>5187</v>
          </cell>
          <cell r="J8722">
            <v>8002.7999999999993</v>
          </cell>
        </row>
        <row r="8723">
          <cell r="B8723">
            <v>9352072</v>
          </cell>
          <cell r="C8723">
            <v>935</v>
          </cell>
          <cell r="D8723" t="str">
            <v>Suffolk</v>
          </cell>
          <cell r="E8723">
            <v>2072</v>
          </cell>
          <cell r="F8723" t="str">
            <v>Earl Soham Community Primary School</v>
          </cell>
          <cell r="G8723" t="str">
            <v>Maintained</v>
          </cell>
          <cell r="H8723" t="str">
            <v>Community school</v>
          </cell>
          <cell r="I8723">
            <v>4409</v>
          </cell>
          <cell r="J8723">
            <v>7558.2</v>
          </cell>
        </row>
        <row r="8724">
          <cell r="B8724">
            <v>9352076</v>
          </cell>
          <cell r="C8724">
            <v>935</v>
          </cell>
          <cell r="D8724" t="str">
            <v>Suffolk</v>
          </cell>
          <cell r="E8724">
            <v>2076</v>
          </cell>
          <cell r="F8724" t="str">
            <v>Fairfield Infant School</v>
          </cell>
          <cell r="G8724" t="str">
            <v>Maintained</v>
          </cell>
          <cell r="H8724" t="str">
            <v>Community school</v>
          </cell>
          <cell r="I8724">
            <v>51481</v>
          </cell>
          <cell r="J8724">
            <v>83362.5</v>
          </cell>
        </row>
        <row r="8725">
          <cell r="B8725">
            <v>9352079</v>
          </cell>
          <cell r="C8725">
            <v>935</v>
          </cell>
          <cell r="D8725" t="str">
            <v>Suffolk</v>
          </cell>
          <cell r="E8725">
            <v>2079</v>
          </cell>
          <cell r="F8725" t="str">
            <v>Grundisburgh Primary School</v>
          </cell>
          <cell r="G8725" t="str">
            <v>Maintained</v>
          </cell>
          <cell r="H8725" t="str">
            <v>Community school</v>
          </cell>
          <cell r="I8725">
            <v>14005</v>
          </cell>
          <cell r="J8725">
            <v>26453.699999999997</v>
          </cell>
        </row>
        <row r="8726">
          <cell r="B8726">
            <v>9352084</v>
          </cell>
          <cell r="C8726">
            <v>935</v>
          </cell>
          <cell r="D8726" t="str">
            <v>Suffolk</v>
          </cell>
          <cell r="E8726">
            <v>2084</v>
          </cell>
          <cell r="F8726" t="str">
            <v>Holbrook Primary School</v>
          </cell>
          <cell r="G8726" t="str">
            <v>Maintained</v>
          </cell>
          <cell r="H8726" t="str">
            <v>Community school</v>
          </cell>
          <cell r="I8726">
            <v>15691</v>
          </cell>
          <cell r="J8726">
            <v>28232.1</v>
          </cell>
        </row>
        <row r="8727">
          <cell r="B8727">
            <v>9352085</v>
          </cell>
          <cell r="C8727">
            <v>935</v>
          </cell>
          <cell r="D8727" t="str">
            <v>Suffolk</v>
          </cell>
          <cell r="E8727">
            <v>2085</v>
          </cell>
          <cell r="F8727" t="str">
            <v>Hollesley Primary School</v>
          </cell>
          <cell r="G8727" t="str">
            <v>Maintained</v>
          </cell>
          <cell r="H8727" t="str">
            <v>Community school</v>
          </cell>
          <cell r="I8727">
            <v>7262</v>
          </cell>
          <cell r="J8727">
            <v>13782.599999999999</v>
          </cell>
        </row>
        <row r="8728">
          <cell r="B8728">
            <v>9352089</v>
          </cell>
          <cell r="C8728">
            <v>935</v>
          </cell>
          <cell r="D8728" t="str">
            <v>Suffolk</v>
          </cell>
          <cell r="E8728">
            <v>2089</v>
          </cell>
          <cell r="F8728" t="str">
            <v>Heath Primary School, Kesgrave</v>
          </cell>
          <cell r="G8728" t="str">
            <v>Maintained</v>
          </cell>
          <cell r="H8728" t="str">
            <v>Community school</v>
          </cell>
          <cell r="I8728">
            <v>56798</v>
          </cell>
          <cell r="J8728">
            <v>85140.9</v>
          </cell>
        </row>
        <row r="8729">
          <cell r="B8729">
            <v>9352092</v>
          </cell>
          <cell r="C8729">
            <v>935</v>
          </cell>
          <cell r="D8729" t="str">
            <v>Suffolk</v>
          </cell>
          <cell r="E8729">
            <v>2092</v>
          </cell>
          <cell r="F8729" t="str">
            <v>Bealings School</v>
          </cell>
          <cell r="G8729" t="str">
            <v>Maintained</v>
          </cell>
          <cell r="H8729" t="str">
            <v>Community school</v>
          </cell>
          <cell r="I8729">
            <v>12060</v>
          </cell>
          <cell r="J8729">
            <v>19784.699999999997</v>
          </cell>
        </row>
        <row r="8730">
          <cell r="B8730">
            <v>9352095</v>
          </cell>
          <cell r="C8730">
            <v>935</v>
          </cell>
          <cell r="D8730" t="str">
            <v>Suffolk</v>
          </cell>
          <cell r="E8730">
            <v>2095</v>
          </cell>
          <cell r="F8730" t="str">
            <v>Melton Primary School</v>
          </cell>
          <cell r="G8730" t="str">
            <v>Maintained</v>
          </cell>
          <cell r="H8730" t="str">
            <v>Community school</v>
          </cell>
          <cell r="I8730">
            <v>11671</v>
          </cell>
          <cell r="J8730">
            <v>16894.8</v>
          </cell>
        </row>
        <row r="8731">
          <cell r="B8731">
            <v>9352101</v>
          </cell>
          <cell r="C8731">
            <v>935</v>
          </cell>
          <cell r="D8731" t="str">
            <v>Suffolk</v>
          </cell>
          <cell r="E8731">
            <v>2101</v>
          </cell>
          <cell r="F8731" t="str">
            <v>Otley Primary School</v>
          </cell>
          <cell r="G8731" t="str">
            <v>Maintained</v>
          </cell>
          <cell r="H8731" t="str">
            <v>Community school</v>
          </cell>
          <cell r="I8731">
            <v>4539</v>
          </cell>
          <cell r="J8731">
            <v>7335.9</v>
          </cell>
        </row>
        <row r="8732">
          <cell r="B8732">
            <v>9352108</v>
          </cell>
          <cell r="C8732">
            <v>935</v>
          </cell>
          <cell r="D8732" t="str">
            <v>Suffolk</v>
          </cell>
          <cell r="E8732">
            <v>2108</v>
          </cell>
          <cell r="F8732" t="str">
            <v>Snape Community Primary School</v>
          </cell>
          <cell r="G8732" t="str">
            <v>Maintained</v>
          </cell>
          <cell r="H8732" t="str">
            <v>Community school</v>
          </cell>
          <cell r="I8732">
            <v>6355</v>
          </cell>
          <cell r="J8732">
            <v>9558.9</v>
          </cell>
        </row>
        <row r="8733">
          <cell r="B8733">
            <v>9352110</v>
          </cell>
          <cell r="C8733">
            <v>935</v>
          </cell>
          <cell r="D8733" t="str">
            <v>Suffolk</v>
          </cell>
          <cell r="E8733">
            <v>2110</v>
          </cell>
          <cell r="F8733" t="str">
            <v>Somersham Primary School</v>
          </cell>
          <cell r="G8733" t="str">
            <v>Maintained</v>
          </cell>
          <cell r="H8733" t="str">
            <v>Community school</v>
          </cell>
          <cell r="I8733">
            <v>7911</v>
          </cell>
          <cell r="J8733">
            <v>12226.499999999998</v>
          </cell>
        </row>
        <row r="8734">
          <cell r="B8734">
            <v>9352117</v>
          </cell>
          <cell r="C8734">
            <v>935</v>
          </cell>
          <cell r="D8734" t="str">
            <v>Suffolk</v>
          </cell>
          <cell r="E8734">
            <v>2117</v>
          </cell>
          <cell r="F8734" t="str">
            <v>Trimley St Mary Primary School</v>
          </cell>
          <cell r="G8734" t="str">
            <v>Maintained</v>
          </cell>
          <cell r="H8734" t="str">
            <v>Community school</v>
          </cell>
          <cell r="I8734">
            <v>32938</v>
          </cell>
          <cell r="J8734">
            <v>48905.999999999993</v>
          </cell>
        </row>
        <row r="8735">
          <cell r="B8735">
            <v>9352118</v>
          </cell>
          <cell r="C8735">
            <v>935</v>
          </cell>
          <cell r="D8735" t="str">
            <v>Suffolk</v>
          </cell>
          <cell r="E8735">
            <v>2118</v>
          </cell>
          <cell r="F8735" t="str">
            <v>Trimley St Martin Primary School</v>
          </cell>
          <cell r="G8735" t="str">
            <v>Maintained</v>
          </cell>
          <cell r="H8735" t="str">
            <v>Community school</v>
          </cell>
          <cell r="I8735">
            <v>18933</v>
          </cell>
          <cell r="J8735">
            <v>25786.799999999999</v>
          </cell>
        </row>
        <row r="8736">
          <cell r="B8736">
            <v>9352121</v>
          </cell>
          <cell r="C8736">
            <v>935</v>
          </cell>
          <cell r="D8736" t="str">
            <v>Suffolk</v>
          </cell>
          <cell r="E8736">
            <v>2121</v>
          </cell>
          <cell r="F8736" t="str">
            <v>Waldringfield Primary School</v>
          </cell>
          <cell r="G8736" t="str">
            <v>Maintained</v>
          </cell>
          <cell r="H8736" t="str">
            <v>Community school</v>
          </cell>
          <cell r="I8736">
            <v>9726</v>
          </cell>
          <cell r="J8736">
            <v>18006.3</v>
          </cell>
        </row>
        <row r="8737">
          <cell r="B8737">
            <v>9352124</v>
          </cell>
          <cell r="C8737">
            <v>935</v>
          </cell>
          <cell r="D8737" t="str">
            <v>Suffolk</v>
          </cell>
          <cell r="E8737">
            <v>2124</v>
          </cell>
          <cell r="F8737" t="str">
            <v>Witnesham Primary School</v>
          </cell>
          <cell r="G8737" t="str">
            <v>Maintained</v>
          </cell>
          <cell r="H8737" t="str">
            <v>Community school</v>
          </cell>
          <cell r="I8737">
            <v>10374</v>
          </cell>
          <cell r="J8737">
            <v>18450.899999999998</v>
          </cell>
        </row>
        <row r="8738">
          <cell r="B8738">
            <v>9352125</v>
          </cell>
          <cell r="C8738">
            <v>935</v>
          </cell>
          <cell r="D8738" t="str">
            <v>Suffolk</v>
          </cell>
          <cell r="E8738">
            <v>2125</v>
          </cell>
          <cell r="F8738" t="str">
            <v>Woodbridge Primary School</v>
          </cell>
          <cell r="G8738" t="str">
            <v>Maintained</v>
          </cell>
          <cell r="H8738" t="str">
            <v>Community school</v>
          </cell>
          <cell r="I8738">
            <v>20230</v>
          </cell>
          <cell r="J8738">
            <v>32678.1</v>
          </cell>
        </row>
        <row r="8739">
          <cell r="B8739">
            <v>9352132</v>
          </cell>
          <cell r="C8739">
            <v>935</v>
          </cell>
          <cell r="D8739" t="str">
            <v>Suffolk</v>
          </cell>
          <cell r="E8739">
            <v>2132</v>
          </cell>
          <cell r="F8739" t="str">
            <v>Gorseland Primary School</v>
          </cell>
          <cell r="G8739" t="str">
            <v>Maintained</v>
          </cell>
          <cell r="H8739" t="str">
            <v>Community school</v>
          </cell>
          <cell r="I8739">
            <v>39422</v>
          </cell>
          <cell r="J8739">
            <v>64689.299999999996</v>
          </cell>
        </row>
        <row r="8740">
          <cell r="B8740">
            <v>9352134</v>
          </cell>
          <cell r="C8740">
            <v>935</v>
          </cell>
          <cell r="D8740" t="str">
            <v>Suffolk</v>
          </cell>
          <cell r="E8740">
            <v>2134</v>
          </cell>
          <cell r="F8740" t="str">
            <v>Kingsfleet Primary School</v>
          </cell>
          <cell r="G8740" t="str">
            <v>Maintained</v>
          </cell>
          <cell r="H8740" t="str">
            <v>Community school</v>
          </cell>
          <cell r="I8740">
            <v>17507</v>
          </cell>
          <cell r="J8740">
            <v>28898.999999999996</v>
          </cell>
        </row>
        <row r="8741">
          <cell r="B8741">
            <v>9352135</v>
          </cell>
          <cell r="C8741">
            <v>935</v>
          </cell>
          <cell r="D8741" t="str">
            <v>Suffolk</v>
          </cell>
          <cell r="E8741">
            <v>2135</v>
          </cell>
          <cell r="F8741" t="str">
            <v>Kyson Primary School</v>
          </cell>
          <cell r="G8741" t="str">
            <v>Maintained</v>
          </cell>
          <cell r="H8741" t="str">
            <v>Community school</v>
          </cell>
          <cell r="I8741">
            <v>35531</v>
          </cell>
          <cell r="J8741">
            <v>56908.799999999996</v>
          </cell>
        </row>
        <row r="8742">
          <cell r="B8742">
            <v>9352157</v>
          </cell>
          <cell r="C8742">
            <v>935</v>
          </cell>
          <cell r="D8742" t="str">
            <v>Suffolk</v>
          </cell>
          <cell r="E8742">
            <v>2157</v>
          </cell>
          <cell r="F8742" t="str">
            <v>Ranelagh Primary School</v>
          </cell>
          <cell r="G8742" t="str">
            <v>Maintained</v>
          </cell>
          <cell r="H8742" t="str">
            <v>Community school</v>
          </cell>
          <cell r="I8742">
            <v>15561</v>
          </cell>
          <cell r="J8742">
            <v>23119.199999999997</v>
          </cell>
        </row>
        <row r="8743">
          <cell r="B8743">
            <v>9352162</v>
          </cell>
          <cell r="C8743">
            <v>935</v>
          </cell>
          <cell r="D8743" t="str">
            <v>Suffolk</v>
          </cell>
          <cell r="E8743">
            <v>2162</v>
          </cell>
          <cell r="F8743" t="str">
            <v>Ravenswood Community Primary School</v>
          </cell>
          <cell r="G8743" t="str">
            <v>Maintained</v>
          </cell>
          <cell r="H8743" t="str">
            <v>Community school</v>
          </cell>
          <cell r="I8743">
            <v>26454</v>
          </cell>
          <cell r="J8743">
            <v>44682.299999999996</v>
          </cell>
        </row>
        <row r="8744">
          <cell r="B8744">
            <v>9352166</v>
          </cell>
          <cell r="C8744">
            <v>935</v>
          </cell>
          <cell r="D8744" t="str">
            <v>Suffolk</v>
          </cell>
          <cell r="E8744">
            <v>2166</v>
          </cell>
          <cell r="F8744" t="str">
            <v>Clifford Road Primary School &amp; Nursery</v>
          </cell>
          <cell r="G8744" t="str">
            <v>Maintained</v>
          </cell>
          <cell r="H8744" t="str">
            <v>Community school</v>
          </cell>
          <cell r="I8744">
            <v>38384</v>
          </cell>
          <cell r="J8744">
            <v>61354.799999999996</v>
          </cell>
        </row>
        <row r="8745">
          <cell r="B8745">
            <v>9352176</v>
          </cell>
          <cell r="C8745">
            <v>935</v>
          </cell>
          <cell r="D8745" t="str">
            <v>Suffolk</v>
          </cell>
          <cell r="E8745">
            <v>2176</v>
          </cell>
          <cell r="F8745" t="str">
            <v>Whitehouse Community Primary School</v>
          </cell>
          <cell r="G8745" t="str">
            <v>Maintained</v>
          </cell>
          <cell r="H8745" t="str">
            <v>Community school</v>
          </cell>
          <cell r="I8745">
            <v>31771</v>
          </cell>
          <cell r="J8745">
            <v>55797.299999999996</v>
          </cell>
        </row>
        <row r="8746">
          <cell r="B8746">
            <v>9352184</v>
          </cell>
          <cell r="C8746">
            <v>935</v>
          </cell>
          <cell r="D8746" t="str">
            <v>Suffolk</v>
          </cell>
          <cell r="E8746">
            <v>2184</v>
          </cell>
          <cell r="F8746" t="str">
            <v>Dale Hall Community Primary School</v>
          </cell>
          <cell r="G8746" t="str">
            <v>Maintained</v>
          </cell>
          <cell r="H8746" t="str">
            <v>Community school</v>
          </cell>
          <cell r="I8746">
            <v>37217</v>
          </cell>
          <cell r="J8746">
            <v>61577.1</v>
          </cell>
        </row>
        <row r="8747">
          <cell r="B8747">
            <v>9352918</v>
          </cell>
          <cell r="C8747">
            <v>935</v>
          </cell>
          <cell r="D8747" t="str">
            <v>Suffolk</v>
          </cell>
          <cell r="E8747">
            <v>2918</v>
          </cell>
          <cell r="F8747" t="str">
            <v>Stratford St Mary Primary School</v>
          </cell>
          <cell r="G8747" t="str">
            <v>Maintained</v>
          </cell>
          <cell r="H8747" t="str">
            <v>Community school</v>
          </cell>
          <cell r="I8747">
            <v>8300</v>
          </cell>
          <cell r="J8747">
            <v>15560.999999999998</v>
          </cell>
        </row>
        <row r="8748">
          <cell r="B8748">
            <v>9352919</v>
          </cell>
          <cell r="C8748">
            <v>935</v>
          </cell>
          <cell r="D8748" t="str">
            <v>Suffolk</v>
          </cell>
          <cell r="E8748">
            <v>2919</v>
          </cell>
          <cell r="F8748" t="str">
            <v>Oulton Broad Primary School</v>
          </cell>
          <cell r="G8748" t="str">
            <v>Maintained</v>
          </cell>
          <cell r="H8748" t="str">
            <v>Community school</v>
          </cell>
          <cell r="I8748">
            <v>27492</v>
          </cell>
          <cell r="J8748">
            <v>43570.799999999996</v>
          </cell>
        </row>
        <row r="8749">
          <cell r="B8749">
            <v>9352921</v>
          </cell>
          <cell r="C8749">
            <v>935</v>
          </cell>
          <cell r="D8749" t="str">
            <v>Suffolk</v>
          </cell>
          <cell r="E8749">
            <v>2921</v>
          </cell>
          <cell r="F8749" t="str">
            <v>Ickworth Park Primary School</v>
          </cell>
          <cell r="G8749" t="str">
            <v>Maintained</v>
          </cell>
          <cell r="H8749" t="str">
            <v>Community school</v>
          </cell>
          <cell r="I8749">
            <v>19452</v>
          </cell>
          <cell r="J8749">
            <v>30455.1</v>
          </cell>
        </row>
        <row r="8750">
          <cell r="B8750">
            <v>9352923</v>
          </cell>
          <cell r="C8750">
            <v>935</v>
          </cell>
          <cell r="D8750" t="str">
            <v>Suffolk</v>
          </cell>
          <cell r="E8750">
            <v>2923</v>
          </cell>
          <cell r="F8750" t="str">
            <v>Wood Ley Community Primary School</v>
          </cell>
          <cell r="G8750" t="str">
            <v>Maintained</v>
          </cell>
          <cell r="H8750" t="str">
            <v>Community school</v>
          </cell>
          <cell r="I8750">
            <v>25028</v>
          </cell>
          <cell r="J8750">
            <v>40458.6</v>
          </cell>
        </row>
        <row r="8751">
          <cell r="B8751">
            <v>9352924</v>
          </cell>
          <cell r="C8751">
            <v>935</v>
          </cell>
          <cell r="D8751" t="str">
            <v>Suffolk</v>
          </cell>
          <cell r="E8751">
            <v>2924</v>
          </cell>
          <cell r="F8751" t="str">
            <v>Birchwood Primary School</v>
          </cell>
          <cell r="G8751" t="str">
            <v>Maintained</v>
          </cell>
          <cell r="H8751" t="str">
            <v>Community school</v>
          </cell>
          <cell r="I8751">
            <v>21267</v>
          </cell>
          <cell r="J8751">
            <v>33789.599999999999</v>
          </cell>
        </row>
        <row r="8752">
          <cell r="B8752">
            <v>9352925</v>
          </cell>
          <cell r="C8752">
            <v>935</v>
          </cell>
          <cell r="D8752" t="str">
            <v>Suffolk</v>
          </cell>
          <cell r="E8752">
            <v>2925</v>
          </cell>
          <cell r="F8752" t="str">
            <v>Sebert Wood Community Primary School</v>
          </cell>
          <cell r="G8752" t="str">
            <v>Maintained</v>
          </cell>
          <cell r="H8752" t="str">
            <v>Community school</v>
          </cell>
          <cell r="I8752">
            <v>35920</v>
          </cell>
          <cell r="J8752">
            <v>62243.999999999993</v>
          </cell>
        </row>
        <row r="8753">
          <cell r="B8753">
            <v>9352928</v>
          </cell>
          <cell r="C8753">
            <v>935</v>
          </cell>
          <cell r="D8753" t="str">
            <v>Suffolk</v>
          </cell>
          <cell r="E8753">
            <v>2928</v>
          </cell>
          <cell r="F8753" t="str">
            <v>Sandlings Primary School</v>
          </cell>
          <cell r="G8753" t="str">
            <v>Maintained</v>
          </cell>
          <cell r="H8753" t="str">
            <v>Community school</v>
          </cell>
          <cell r="I8753">
            <v>9596</v>
          </cell>
          <cell r="J8753">
            <v>16227.9</v>
          </cell>
        </row>
        <row r="8754">
          <cell r="B8754">
            <v>9353000</v>
          </cell>
          <cell r="C8754">
            <v>935</v>
          </cell>
          <cell r="D8754" t="str">
            <v>Suffolk</v>
          </cell>
          <cell r="E8754">
            <v>3000</v>
          </cell>
          <cell r="F8754" t="str">
            <v>Acton Church of England Voluntary Controlled Primary School</v>
          </cell>
          <cell r="G8754" t="str">
            <v>Maintained</v>
          </cell>
          <cell r="H8754" t="str">
            <v>Voluntary controlled school</v>
          </cell>
          <cell r="I8754">
            <v>13616</v>
          </cell>
          <cell r="J8754">
            <v>21785.399999999998</v>
          </cell>
        </row>
        <row r="8755">
          <cell r="B8755">
            <v>9353003</v>
          </cell>
          <cell r="C8755">
            <v>935</v>
          </cell>
          <cell r="D8755" t="str">
            <v>Suffolk</v>
          </cell>
          <cell r="E8755">
            <v>3003</v>
          </cell>
          <cell r="F8755" t="str">
            <v>Barnham Church of England Voluntary Controlled Primary School</v>
          </cell>
          <cell r="G8755" t="str">
            <v>Maintained</v>
          </cell>
          <cell r="H8755" t="str">
            <v>Voluntary controlled school</v>
          </cell>
          <cell r="I8755">
            <v>14135</v>
          </cell>
          <cell r="J8755">
            <v>21118.5</v>
          </cell>
        </row>
        <row r="8756">
          <cell r="B8756">
            <v>9353004</v>
          </cell>
          <cell r="C8756">
            <v>935</v>
          </cell>
          <cell r="D8756" t="str">
            <v>Suffolk</v>
          </cell>
          <cell r="E8756">
            <v>3004</v>
          </cell>
          <cell r="F8756" t="str">
            <v>Barningham Church of England Voluntary Controlled Primary School</v>
          </cell>
          <cell r="G8756" t="str">
            <v>Maintained</v>
          </cell>
          <cell r="H8756" t="str">
            <v>Voluntary controlled school</v>
          </cell>
          <cell r="I8756">
            <v>9467</v>
          </cell>
          <cell r="J8756">
            <v>16005.599999999999</v>
          </cell>
        </row>
        <row r="8757">
          <cell r="B8757">
            <v>9353005</v>
          </cell>
          <cell r="C8757">
            <v>935</v>
          </cell>
          <cell r="D8757" t="str">
            <v>Suffolk</v>
          </cell>
          <cell r="E8757">
            <v>3005</v>
          </cell>
          <cell r="F8757" t="str">
            <v>Barrow Church of England Voluntary Controlled Primary School</v>
          </cell>
          <cell r="G8757" t="str">
            <v>Maintained</v>
          </cell>
          <cell r="H8757" t="str">
            <v>Voluntary controlled school</v>
          </cell>
          <cell r="I8757">
            <v>17766</v>
          </cell>
          <cell r="J8757">
            <v>29343.599999999999</v>
          </cell>
        </row>
        <row r="8758">
          <cell r="B8758">
            <v>9353006</v>
          </cell>
          <cell r="C8758">
            <v>935</v>
          </cell>
          <cell r="D8758" t="str">
            <v>Suffolk</v>
          </cell>
          <cell r="E8758">
            <v>3006</v>
          </cell>
          <cell r="F8758" t="str">
            <v>Boxford Church of England Voluntary Controlled Primary School</v>
          </cell>
          <cell r="G8758" t="str">
            <v>Maintained</v>
          </cell>
          <cell r="H8758" t="str">
            <v>Voluntary controlled school</v>
          </cell>
          <cell r="I8758">
            <v>18414</v>
          </cell>
          <cell r="J8758">
            <v>30677.399999999998</v>
          </cell>
        </row>
        <row r="8759">
          <cell r="B8759">
            <v>9353009</v>
          </cell>
          <cell r="C8759">
            <v>935</v>
          </cell>
          <cell r="D8759" t="str">
            <v>Suffolk</v>
          </cell>
          <cell r="E8759">
            <v>3009</v>
          </cell>
          <cell r="F8759" t="str">
            <v>Bures Church of England Voluntary Controlled Primary School</v>
          </cell>
          <cell r="G8759" t="str">
            <v>Maintained</v>
          </cell>
          <cell r="H8759" t="str">
            <v>Voluntary controlled school</v>
          </cell>
          <cell r="I8759">
            <v>18803</v>
          </cell>
          <cell r="J8759">
            <v>26453.699999999997</v>
          </cell>
        </row>
        <row r="8760">
          <cell r="B8760">
            <v>9353010</v>
          </cell>
          <cell r="C8760">
            <v>935</v>
          </cell>
          <cell r="D8760" t="str">
            <v>Suffolk</v>
          </cell>
          <cell r="E8760">
            <v>3010</v>
          </cell>
          <cell r="F8760" t="str">
            <v>Cavendish Church of England Primary School</v>
          </cell>
          <cell r="G8760" t="str">
            <v>Maintained</v>
          </cell>
          <cell r="H8760" t="str">
            <v>Voluntary controlled school</v>
          </cell>
          <cell r="I8760">
            <v>8429</v>
          </cell>
          <cell r="J8760">
            <v>14449.499999999998</v>
          </cell>
        </row>
        <row r="8761">
          <cell r="B8761">
            <v>9353013</v>
          </cell>
          <cell r="C8761">
            <v>935</v>
          </cell>
          <cell r="D8761" t="str">
            <v>Suffolk</v>
          </cell>
          <cell r="E8761">
            <v>3013</v>
          </cell>
          <cell r="F8761" t="str">
            <v>Cockfield Church of England Voluntary Controlled Primary School</v>
          </cell>
          <cell r="G8761" t="str">
            <v>Maintained</v>
          </cell>
          <cell r="H8761" t="str">
            <v>Voluntary controlled school</v>
          </cell>
          <cell r="I8761">
            <v>7781</v>
          </cell>
          <cell r="J8761">
            <v>13782.599999999999</v>
          </cell>
        </row>
        <row r="8762">
          <cell r="B8762">
            <v>9353020</v>
          </cell>
          <cell r="C8762">
            <v>935</v>
          </cell>
          <cell r="D8762" t="str">
            <v>Suffolk</v>
          </cell>
          <cell r="E8762">
            <v>3020</v>
          </cell>
          <cell r="F8762" t="str">
            <v>Elmsett Church of England VC Primary School</v>
          </cell>
          <cell r="G8762" t="str">
            <v>Maintained</v>
          </cell>
          <cell r="H8762" t="str">
            <v>Voluntary controlled school</v>
          </cell>
          <cell r="I8762">
            <v>3891</v>
          </cell>
          <cell r="J8762">
            <v>6668.9999999999991</v>
          </cell>
        </row>
        <row r="8763">
          <cell r="B8763">
            <v>9353026</v>
          </cell>
          <cell r="C8763">
            <v>935</v>
          </cell>
          <cell r="D8763" t="str">
            <v>Suffolk</v>
          </cell>
          <cell r="E8763">
            <v>3026</v>
          </cell>
          <cell r="F8763" t="str">
            <v>Thurlow Voluntary Controlled Primary School</v>
          </cell>
          <cell r="G8763" t="str">
            <v>Maintained</v>
          </cell>
          <cell r="H8763" t="str">
            <v>Voluntary controlled school</v>
          </cell>
          <cell r="I8763">
            <v>7392</v>
          </cell>
          <cell r="J8763">
            <v>13337.999999999998</v>
          </cell>
        </row>
        <row r="8764">
          <cell r="B8764">
            <v>9353027</v>
          </cell>
          <cell r="C8764">
            <v>935</v>
          </cell>
          <cell r="D8764" t="str">
            <v>Suffolk</v>
          </cell>
          <cell r="E8764">
            <v>3027</v>
          </cell>
          <cell r="F8764" t="str">
            <v>Great Waldingfield Church of England Voluntary Controlled Primary School</v>
          </cell>
          <cell r="G8764" t="str">
            <v>Maintained</v>
          </cell>
          <cell r="H8764" t="str">
            <v>Voluntary controlled school</v>
          </cell>
          <cell r="I8764">
            <v>15302</v>
          </cell>
          <cell r="J8764">
            <v>24897.599999999999</v>
          </cell>
        </row>
        <row r="8765">
          <cell r="B8765">
            <v>9353036</v>
          </cell>
          <cell r="C8765">
            <v>935</v>
          </cell>
          <cell r="D8765" t="str">
            <v>Suffolk</v>
          </cell>
          <cell r="E8765">
            <v>3036</v>
          </cell>
          <cell r="F8765" t="str">
            <v>Honington Church of England Voluntary Controlled Primary School</v>
          </cell>
          <cell r="G8765" t="str">
            <v>Maintained</v>
          </cell>
          <cell r="H8765" t="str">
            <v>Voluntary controlled school</v>
          </cell>
          <cell r="I8765">
            <v>17118</v>
          </cell>
          <cell r="J8765">
            <v>24897.599999999999</v>
          </cell>
        </row>
        <row r="8766">
          <cell r="B8766">
            <v>9353037</v>
          </cell>
          <cell r="C8766">
            <v>935</v>
          </cell>
          <cell r="D8766" t="str">
            <v>Suffolk</v>
          </cell>
          <cell r="E8766">
            <v>3037</v>
          </cell>
          <cell r="F8766" t="str">
            <v>Hopton Church of England Voluntary Controlled Primary School</v>
          </cell>
          <cell r="G8766" t="str">
            <v>Maintained</v>
          </cell>
          <cell r="H8766" t="str">
            <v>Voluntary controlled school</v>
          </cell>
          <cell r="I8766">
            <v>5836</v>
          </cell>
          <cell r="J8766">
            <v>9336.5999999999985</v>
          </cell>
        </row>
        <row r="8767">
          <cell r="B8767">
            <v>9353042</v>
          </cell>
          <cell r="C8767">
            <v>935</v>
          </cell>
          <cell r="D8767" t="str">
            <v>Suffolk</v>
          </cell>
          <cell r="E8767">
            <v>3042</v>
          </cell>
          <cell r="F8767" t="str">
            <v>Kersey Church of England Voluntary Controlled Primary School</v>
          </cell>
          <cell r="G8767" t="str">
            <v>Maintained</v>
          </cell>
          <cell r="H8767" t="str">
            <v>Voluntary controlled school</v>
          </cell>
          <cell r="I8767">
            <v>4280</v>
          </cell>
          <cell r="J8767">
            <v>5112.8999999999996</v>
          </cell>
        </row>
        <row r="8768">
          <cell r="B8768">
            <v>9353043</v>
          </cell>
          <cell r="C8768">
            <v>935</v>
          </cell>
          <cell r="D8768" t="str">
            <v>Suffolk</v>
          </cell>
          <cell r="E8768">
            <v>3043</v>
          </cell>
          <cell r="F8768" t="str">
            <v>All Saints' Church of England Voluntary Controlled Primary School, Lawshall</v>
          </cell>
          <cell r="G8768" t="str">
            <v>Maintained</v>
          </cell>
          <cell r="H8768" t="str">
            <v>Voluntary controlled school</v>
          </cell>
          <cell r="I8768">
            <v>15172</v>
          </cell>
          <cell r="J8768">
            <v>24008.399999999998</v>
          </cell>
        </row>
        <row r="8769">
          <cell r="B8769">
            <v>9353048</v>
          </cell>
          <cell r="C8769">
            <v>935</v>
          </cell>
          <cell r="D8769" t="str">
            <v>Suffolk</v>
          </cell>
          <cell r="E8769">
            <v>3048</v>
          </cell>
          <cell r="F8769" t="str">
            <v>Moulton Church of England Voluntary Controlled Primary School</v>
          </cell>
          <cell r="G8769" t="str">
            <v>Maintained</v>
          </cell>
          <cell r="H8769" t="str">
            <v>Voluntary controlled school</v>
          </cell>
          <cell r="I8769">
            <v>21138</v>
          </cell>
          <cell r="J8769">
            <v>34456.5</v>
          </cell>
        </row>
        <row r="8770">
          <cell r="B8770">
            <v>9353049</v>
          </cell>
          <cell r="C8770">
            <v>935</v>
          </cell>
          <cell r="D8770" t="str">
            <v>Suffolk</v>
          </cell>
          <cell r="E8770">
            <v>3049</v>
          </cell>
          <cell r="F8770" t="str">
            <v>Norton CEVC Primary School</v>
          </cell>
          <cell r="G8770" t="str">
            <v>Maintained</v>
          </cell>
          <cell r="H8770" t="str">
            <v>Voluntary controlled school</v>
          </cell>
          <cell r="I8770">
            <v>18025</v>
          </cell>
          <cell r="J8770">
            <v>31121.999999999996</v>
          </cell>
        </row>
        <row r="8771">
          <cell r="B8771">
            <v>9353056</v>
          </cell>
          <cell r="C8771">
            <v>935</v>
          </cell>
          <cell r="D8771" t="str">
            <v>Suffolk</v>
          </cell>
          <cell r="E8771">
            <v>3056</v>
          </cell>
          <cell r="F8771" t="str">
            <v>Risby Church of England Voluntary Controlled Primary School</v>
          </cell>
          <cell r="G8771" t="str">
            <v>Maintained</v>
          </cell>
          <cell r="H8771" t="str">
            <v>Voluntary controlled school</v>
          </cell>
          <cell r="I8771">
            <v>17118</v>
          </cell>
          <cell r="J8771">
            <v>27342.899999999998</v>
          </cell>
        </row>
        <row r="8772">
          <cell r="B8772">
            <v>9353064</v>
          </cell>
          <cell r="C8772">
            <v>935</v>
          </cell>
          <cell r="D8772" t="str">
            <v>Suffolk</v>
          </cell>
          <cell r="E8772">
            <v>3064</v>
          </cell>
          <cell r="F8772" t="str">
            <v>Walsham-le-Willows Church of England Voluntary Controlled Primary School</v>
          </cell>
          <cell r="G8772" t="str">
            <v>Maintained</v>
          </cell>
          <cell r="H8772" t="str">
            <v>Voluntary controlled school</v>
          </cell>
          <cell r="I8772">
            <v>11023</v>
          </cell>
          <cell r="J8772">
            <v>18895.5</v>
          </cell>
        </row>
        <row r="8773">
          <cell r="B8773">
            <v>9353066</v>
          </cell>
          <cell r="C8773">
            <v>935</v>
          </cell>
          <cell r="D8773" t="str">
            <v>Suffolk</v>
          </cell>
          <cell r="E8773">
            <v>3066</v>
          </cell>
          <cell r="F8773" t="str">
            <v>Whatfield Church of England Voluntary Controlled Primary School</v>
          </cell>
          <cell r="G8773" t="str">
            <v>Maintained</v>
          </cell>
          <cell r="H8773" t="str">
            <v>Voluntary controlled school</v>
          </cell>
          <cell r="I8773">
            <v>5058</v>
          </cell>
          <cell r="J8773">
            <v>8892</v>
          </cell>
        </row>
        <row r="8774">
          <cell r="B8774">
            <v>9353074</v>
          </cell>
          <cell r="C8774">
            <v>935</v>
          </cell>
          <cell r="D8774" t="str">
            <v>Suffolk</v>
          </cell>
          <cell r="E8774">
            <v>3074</v>
          </cell>
          <cell r="F8774" t="str">
            <v>Bawdsey Church of England Voluntary Controlled Primary School</v>
          </cell>
          <cell r="G8774" t="str">
            <v>Maintained</v>
          </cell>
          <cell r="H8774" t="str">
            <v>Voluntary controlled school</v>
          </cell>
          <cell r="I8774">
            <v>3761</v>
          </cell>
          <cell r="J8774">
            <v>6891.2999999999993</v>
          </cell>
        </row>
        <row r="8775">
          <cell r="B8775">
            <v>9353075</v>
          </cell>
          <cell r="C8775">
            <v>935</v>
          </cell>
          <cell r="D8775" t="str">
            <v>Suffolk</v>
          </cell>
          <cell r="E8775">
            <v>3075</v>
          </cell>
          <cell r="F8775" t="str">
            <v>Bedfield Church of England Voluntary Controlled Primary School</v>
          </cell>
          <cell r="G8775" t="str">
            <v>Maintained</v>
          </cell>
          <cell r="H8775" t="str">
            <v>Voluntary controlled school</v>
          </cell>
          <cell r="I8775">
            <v>4539</v>
          </cell>
          <cell r="J8775">
            <v>4890.5999999999995</v>
          </cell>
        </row>
        <row r="8776">
          <cell r="B8776">
            <v>9353076</v>
          </cell>
          <cell r="C8776">
            <v>935</v>
          </cell>
          <cell r="D8776" t="str">
            <v>Suffolk</v>
          </cell>
          <cell r="E8776">
            <v>3076</v>
          </cell>
          <cell r="F8776" t="str">
            <v>Benhall St Mary's Church of England Voluntary Controlled Primary School</v>
          </cell>
          <cell r="G8776" t="str">
            <v>Maintained</v>
          </cell>
          <cell r="H8776" t="str">
            <v>Voluntary controlled school</v>
          </cell>
          <cell r="I8776">
            <v>8948</v>
          </cell>
          <cell r="J8776">
            <v>12004.199999999999</v>
          </cell>
        </row>
        <row r="8777">
          <cell r="B8777">
            <v>9353078</v>
          </cell>
          <cell r="C8777">
            <v>935</v>
          </cell>
          <cell r="D8777" t="str">
            <v>Suffolk</v>
          </cell>
          <cell r="E8777">
            <v>3078</v>
          </cell>
          <cell r="F8777" t="str">
            <v>Bramford Church of England Voluntary Controlled Primary School</v>
          </cell>
          <cell r="G8777" t="str">
            <v>Maintained</v>
          </cell>
          <cell r="H8777" t="str">
            <v>Voluntary controlled school</v>
          </cell>
          <cell r="I8777">
            <v>17247</v>
          </cell>
          <cell r="J8777">
            <v>25786.799999999999</v>
          </cell>
        </row>
        <row r="8778">
          <cell r="B8778">
            <v>9353083</v>
          </cell>
          <cell r="C8778">
            <v>935</v>
          </cell>
          <cell r="D8778" t="str">
            <v>Suffolk</v>
          </cell>
          <cell r="E8778">
            <v>3083</v>
          </cell>
          <cell r="F8778" t="str">
            <v>Corton Church of England Voluntary Aided Primary School</v>
          </cell>
          <cell r="G8778" t="str">
            <v>Maintained</v>
          </cell>
          <cell r="H8778" t="str">
            <v>Voluntary aided school</v>
          </cell>
          <cell r="I8778">
            <v>8818</v>
          </cell>
          <cell r="J8778">
            <v>13560.3</v>
          </cell>
        </row>
        <row r="8779">
          <cell r="B8779">
            <v>9353085</v>
          </cell>
          <cell r="C8779">
            <v>935</v>
          </cell>
          <cell r="D8779" t="str">
            <v>Suffolk</v>
          </cell>
          <cell r="E8779">
            <v>3085</v>
          </cell>
          <cell r="F8779" t="str">
            <v>East Bergholt Church of England Voluntary Controlled Primary School</v>
          </cell>
          <cell r="G8779" t="str">
            <v>Maintained</v>
          </cell>
          <cell r="H8779" t="str">
            <v>Voluntary controlled school</v>
          </cell>
          <cell r="I8779">
            <v>19452</v>
          </cell>
          <cell r="J8779">
            <v>30677.399999999998</v>
          </cell>
        </row>
        <row r="8780">
          <cell r="B8780">
            <v>9353090</v>
          </cell>
          <cell r="C8780">
            <v>935</v>
          </cell>
          <cell r="D8780" t="str">
            <v>Suffolk</v>
          </cell>
          <cell r="E8780">
            <v>3090</v>
          </cell>
          <cell r="F8780" t="str">
            <v>Great Finborough Church of England Voluntary Controlled Primary School</v>
          </cell>
          <cell r="G8780" t="str">
            <v>Maintained</v>
          </cell>
          <cell r="H8780" t="str">
            <v>Voluntary controlled school</v>
          </cell>
          <cell r="I8780">
            <v>9596</v>
          </cell>
          <cell r="J8780">
            <v>15116.4</v>
          </cell>
        </row>
        <row r="8781">
          <cell r="B8781">
            <v>9353093</v>
          </cell>
          <cell r="C8781">
            <v>935</v>
          </cell>
          <cell r="D8781" t="str">
            <v>Suffolk</v>
          </cell>
          <cell r="E8781">
            <v>3093</v>
          </cell>
          <cell r="F8781" t="str">
            <v>Kelsale Church of England Voluntary Controlled Primary School</v>
          </cell>
          <cell r="G8781" t="str">
            <v>Maintained</v>
          </cell>
          <cell r="H8781" t="str">
            <v>Voluntary controlled school</v>
          </cell>
          <cell r="I8781">
            <v>12838</v>
          </cell>
          <cell r="J8781">
            <v>23119.199999999997</v>
          </cell>
        </row>
        <row r="8782">
          <cell r="B8782">
            <v>9353104</v>
          </cell>
          <cell r="C8782">
            <v>935</v>
          </cell>
          <cell r="D8782" t="str">
            <v>Suffolk</v>
          </cell>
          <cell r="E8782">
            <v>3104</v>
          </cell>
          <cell r="F8782" t="str">
            <v>Tattingstone Church of England Voluntary Controlled Primary School</v>
          </cell>
          <cell r="G8782" t="str">
            <v>Maintained</v>
          </cell>
          <cell r="H8782" t="str">
            <v>Voluntary controlled school</v>
          </cell>
          <cell r="I8782">
            <v>8559</v>
          </cell>
          <cell r="J8782">
            <v>12448.8</v>
          </cell>
        </row>
        <row r="8783">
          <cell r="B8783">
            <v>9353105</v>
          </cell>
          <cell r="C8783">
            <v>935</v>
          </cell>
          <cell r="D8783" t="str">
            <v>Suffolk</v>
          </cell>
          <cell r="E8783">
            <v>3105</v>
          </cell>
          <cell r="F8783" t="str">
            <v>Thorndon Church of England Voluntary Controlled Primary School</v>
          </cell>
          <cell r="G8783" t="str">
            <v>Maintained</v>
          </cell>
          <cell r="H8783" t="str">
            <v>Voluntary controlled school</v>
          </cell>
          <cell r="I8783">
            <v>4539</v>
          </cell>
          <cell r="J8783">
            <v>6668.9999999999991</v>
          </cell>
        </row>
        <row r="8784">
          <cell r="B8784">
            <v>9353109</v>
          </cell>
          <cell r="C8784">
            <v>935</v>
          </cell>
          <cell r="D8784" t="str">
            <v>Suffolk</v>
          </cell>
          <cell r="E8784">
            <v>3109</v>
          </cell>
          <cell r="F8784" t="str">
            <v>Wilby Church of England Voluntary Controlled Primary School</v>
          </cell>
          <cell r="G8784" t="str">
            <v>Maintained</v>
          </cell>
          <cell r="H8784" t="str">
            <v>Voluntary controlled school</v>
          </cell>
          <cell r="I8784">
            <v>6744</v>
          </cell>
          <cell r="J8784">
            <v>14004.9</v>
          </cell>
        </row>
        <row r="8785">
          <cell r="B8785">
            <v>9353111</v>
          </cell>
          <cell r="C8785">
            <v>935</v>
          </cell>
          <cell r="D8785" t="str">
            <v>Suffolk</v>
          </cell>
          <cell r="E8785">
            <v>3111</v>
          </cell>
          <cell r="F8785" t="str">
            <v>Worlingham Church of England Voluntary Controlled Primary School</v>
          </cell>
          <cell r="G8785" t="str">
            <v>Maintained</v>
          </cell>
          <cell r="H8785" t="str">
            <v>Voluntary controlled school</v>
          </cell>
          <cell r="I8785">
            <v>29566</v>
          </cell>
          <cell r="J8785">
            <v>51795.899999999994</v>
          </cell>
        </row>
        <row r="8786">
          <cell r="B8786">
            <v>9353112</v>
          </cell>
          <cell r="C8786">
            <v>935</v>
          </cell>
          <cell r="D8786" t="str">
            <v>Suffolk</v>
          </cell>
          <cell r="E8786">
            <v>3112</v>
          </cell>
          <cell r="F8786" t="str">
            <v>Capel St Mary Church of England Voluntary Controlled Primary School</v>
          </cell>
          <cell r="G8786" t="str">
            <v>Maintained</v>
          </cell>
          <cell r="H8786" t="str">
            <v>Voluntary controlled school</v>
          </cell>
          <cell r="I8786">
            <v>23472</v>
          </cell>
          <cell r="J8786">
            <v>39347.1</v>
          </cell>
        </row>
        <row r="8787">
          <cell r="B8787">
            <v>9353113</v>
          </cell>
          <cell r="C8787">
            <v>935</v>
          </cell>
          <cell r="D8787" t="str">
            <v>Suffolk</v>
          </cell>
          <cell r="E8787">
            <v>3113</v>
          </cell>
          <cell r="F8787" t="str">
            <v>Worlingworth Church of England Voluntary Controlled Primary School</v>
          </cell>
          <cell r="G8787" t="str">
            <v>Maintained</v>
          </cell>
          <cell r="H8787" t="str">
            <v>Voluntary controlled school</v>
          </cell>
          <cell r="I8787">
            <v>3891</v>
          </cell>
          <cell r="J8787">
            <v>7558.2</v>
          </cell>
        </row>
        <row r="8788">
          <cell r="B8788">
            <v>9353114</v>
          </cell>
          <cell r="C8788">
            <v>935</v>
          </cell>
          <cell r="D8788" t="str">
            <v>Suffolk</v>
          </cell>
          <cell r="E8788">
            <v>3114</v>
          </cell>
          <cell r="F8788" t="str">
            <v>Blundeston Church of England Voluntary Controlled Primary School</v>
          </cell>
          <cell r="G8788" t="str">
            <v>Maintained</v>
          </cell>
          <cell r="H8788" t="str">
            <v>Voluntary controlled school</v>
          </cell>
          <cell r="I8788">
            <v>14265</v>
          </cell>
          <cell r="J8788">
            <v>24230.699999999997</v>
          </cell>
        </row>
        <row r="8789">
          <cell r="B8789">
            <v>9353117</v>
          </cell>
          <cell r="C8789">
            <v>935</v>
          </cell>
          <cell r="D8789" t="str">
            <v>Suffolk</v>
          </cell>
          <cell r="E8789">
            <v>3117</v>
          </cell>
          <cell r="F8789" t="str">
            <v>Bentley Church of England Voluntary Controlled Primary School</v>
          </cell>
          <cell r="G8789" t="str">
            <v>Maintained</v>
          </cell>
          <cell r="H8789" t="str">
            <v>Voluntary controlled school</v>
          </cell>
          <cell r="I8789">
            <v>4669</v>
          </cell>
          <cell r="J8789">
            <v>6668.9999999999991</v>
          </cell>
        </row>
        <row r="8790">
          <cell r="B8790">
            <v>9353124</v>
          </cell>
          <cell r="C8790">
            <v>935</v>
          </cell>
          <cell r="D8790" t="str">
            <v>Suffolk</v>
          </cell>
          <cell r="E8790">
            <v>3124</v>
          </cell>
          <cell r="F8790" t="str">
            <v>St Gregory Church of England Voluntary Controlled Primary School</v>
          </cell>
          <cell r="G8790" t="str">
            <v>Maintained</v>
          </cell>
          <cell r="H8790" t="str">
            <v>Voluntary controlled school</v>
          </cell>
          <cell r="I8790">
            <v>12968</v>
          </cell>
          <cell r="J8790">
            <v>20229.3</v>
          </cell>
        </row>
        <row r="8791">
          <cell r="B8791">
            <v>9353125</v>
          </cell>
          <cell r="C8791">
            <v>935</v>
          </cell>
          <cell r="D8791" t="str">
            <v>Suffolk</v>
          </cell>
          <cell r="E8791">
            <v>3125</v>
          </cell>
          <cell r="F8791" t="str">
            <v>St Botolph's Church of England Voluntary Controlled Primary School</v>
          </cell>
          <cell r="G8791" t="str">
            <v>Maintained</v>
          </cell>
          <cell r="H8791" t="str">
            <v>Voluntary controlled school</v>
          </cell>
          <cell r="I8791">
            <v>11023</v>
          </cell>
          <cell r="J8791">
            <v>18673.199999999997</v>
          </cell>
        </row>
        <row r="8792">
          <cell r="B8792">
            <v>9353308</v>
          </cell>
          <cell r="C8792">
            <v>935</v>
          </cell>
          <cell r="D8792" t="str">
            <v>Suffolk</v>
          </cell>
          <cell r="E8792">
            <v>3308</v>
          </cell>
          <cell r="F8792" t="str">
            <v>St Edmundsbury Church of England Voluntary Aided Primary School</v>
          </cell>
          <cell r="G8792" t="str">
            <v>Maintained</v>
          </cell>
          <cell r="H8792" t="str">
            <v>Voluntary aided school</v>
          </cell>
          <cell r="I8792">
            <v>23212</v>
          </cell>
          <cell r="J8792">
            <v>32011.199999999997</v>
          </cell>
        </row>
        <row r="8793">
          <cell r="B8793">
            <v>9353310</v>
          </cell>
          <cell r="C8793">
            <v>935</v>
          </cell>
          <cell r="D8793" t="str">
            <v>Suffolk</v>
          </cell>
          <cell r="E8793">
            <v>3310</v>
          </cell>
          <cell r="F8793" t="str">
            <v>St Joseph's Roman Catholic Primary School</v>
          </cell>
          <cell r="G8793" t="str">
            <v>Maintained</v>
          </cell>
          <cell r="H8793" t="str">
            <v>Voluntary aided school</v>
          </cell>
          <cell r="I8793">
            <v>12579</v>
          </cell>
          <cell r="J8793">
            <v>22896.899999999998</v>
          </cell>
        </row>
        <row r="8794">
          <cell r="B8794">
            <v>9353311</v>
          </cell>
          <cell r="C8794">
            <v>935</v>
          </cell>
          <cell r="D8794" t="str">
            <v>Suffolk</v>
          </cell>
          <cell r="E8794">
            <v>3311</v>
          </cell>
          <cell r="F8794" t="str">
            <v>St Edmund's Catholic Primary School</v>
          </cell>
          <cell r="G8794" t="str">
            <v>Maintained</v>
          </cell>
          <cell r="H8794" t="str">
            <v>Voluntary aided school</v>
          </cell>
          <cell r="I8794">
            <v>34235</v>
          </cell>
          <cell r="J8794">
            <v>53574.299999999996</v>
          </cell>
        </row>
        <row r="8795">
          <cell r="B8795">
            <v>9353322</v>
          </cell>
          <cell r="C8795">
            <v>935</v>
          </cell>
          <cell r="D8795" t="str">
            <v>Suffolk</v>
          </cell>
          <cell r="E8795">
            <v>3322</v>
          </cell>
          <cell r="F8795" t="str">
            <v>Creeting St Mary Church of England Voluntary Aided Primary School</v>
          </cell>
          <cell r="G8795" t="str">
            <v>Maintained</v>
          </cell>
          <cell r="H8795" t="str">
            <v>Voluntary aided school</v>
          </cell>
          <cell r="I8795">
            <v>9985</v>
          </cell>
          <cell r="J8795">
            <v>16005.599999999999</v>
          </cell>
        </row>
        <row r="8796">
          <cell r="B8796">
            <v>9353327</v>
          </cell>
          <cell r="C8796">
            <v>935</v>
          </cell>
          <cell r="D8796" t="str">
            <v>Suffolk</v>
          </cell>
          <cell r="E8796">
            <v>3327</v>
          </cell>
          <cell r="F8796" t="str">
            <v>Stonham Aspal Church of England Voluntary Aided Primary School</v>
          </cell>
          <cell r="G8796" t="str">
            <v>Maintained</v>
          </cell>
          <cell r="H8796" t="str">
            <v>Voluntary aided school</v>
          </cell>
          <cell r="I8796">
            <v>21267</v>
          </cell>
          <cell r="J8796">
            <v>37124.1</v>
          </cell>
        </row>
        <row r="8797">
          <cell r="B8797">
            <v>9353329</v>
          </cell>
          <cell r="C8797">
            <v>935</v>
          </cell>
          <cell r="D8797" t="str">
            <v>Suffolk</v>
          </cell>
          <cell r="E8797">
            <v>3329</v>
          </cell>
          <cell r="F8797" t="str">
            <v>Sir Robert Hitcham Church of England Voluntary Aided School</v>
          </cell>
          <cell r="G8797" t="str">
            <v>Maintained</v>
          </cell>
          <cell r="H8797" t="str">
            <v>Voluntary aided school</v>
          </cell>
          <cell r="I8797">
            <v>16340</v>
          </cell>
          <cell r="J8797">
            <v>29343.599999999999</v>
          </cell>
        </row>
        <row r="8798">
          <cell r="B8798">
            <v>9353330</v>
          </cell>
          <cell r="C8798">
            <v>935</v>
          </cell>
          <cell r="D8798" t="str">
            <v>Suffolk</v>
          </cell>
          <cell r="E8798">
            <v>3330</v>
          </cell>
          <cell r="F8798" t="str">
            <v>Framlingham Sir Robert Hitcham's Church of England Voluntary Aided Primary School</v>
          </cell>
          <cell r="G8798" t="str">
            <v>Maintained</v>
          </cell>
          <cell r="H8798" t="str">
            <v>Voluntary aided school</v>
          </cell>
          <cell r="I8798">
            <v>27492</v>
          </cell>
          <cell r="J8798">
            <v>46238.399999999994</v>
          </cell>
        </row>
        <row r="8799">
          <cell r="B8799">
            <v>9353332</v>
          </cell>
          <cell r="C8799">
            <v>935</v>
          </cell>
          <cell r="D8799" t="str">
            <v>Suffolk</v>
          </cell>
          <cell r="E8799">
            <v>3332</v>
          </cell>
          <cell r="F8799" t="str">
            <v>Orford Church of England Voluntary Aided Primary School</v>
          </cell>
          <cell r="G8799" t="str">
            <v>Maintained</v>
          </cell>
          <cell r="H8799" t="str">
            <v>Voluntary aided school</v>
          </cell>
          <cell r="I8799">
            <v>6484</v>
          </cell>
          <cell r="J8799">
            <v>9114.2999999999993</v>
          </cell>
        </row>
        <row r="8800">
          <cell r="B8800">
            <v>9353337</v>
          </cell>
          <cell r="C8800">
            <v>935</v>
          </cell>
          <cell r="D8800" t="str">
            <v>Suffolk</v>
          </cell>
          <cell r="E8800">
            <v>3337</v>
          </cell>
          <cell r="F8800" t="str">
            <v>St John's Church of England Voluntary Aided Primary School, Ipswich</v>
          </cell>
          <cell r="G8800" t="str">
            <v>Maintained</v>
          </cell>
          <cell r="H8800" t="str">
            <v>Voluntary aided school</v>
          </cell>
          <cell r="I8800">
            <v>19581</v>
          </cell>
          <cell r="J8800">
            <v>32455.8</v>
          </cell>
        </row>
        <row r="8801">
          <cell r="B8801">
            <v>9353338</v>
          </cell>
          <cell r="C8801">
            <v>935</v>
          </cell>
          <cell r="D8801" t="str">
            <v>Suffolk</v>
          </cell>
          <cell r="E8801">
            <v>3338</v>
          </cell>
          <cell r="F8801" t="str">
            <v>St Margaret's Church of England Voluntary Aided Primary School, Ipswich</v>
          </cell>
          <cell r="G8801" t="str">
            <v>Maintained</v>
          </cell>
          <cell r="H8801" t="str">
            <v>Voluntary aided school</v>
          </cell>
          <cell r="I8801">
            <v>39422</v>
          </cell>
          <cell r="J8801">
            <v>66467.7</v>
          </cell>
        </row>
        <row r="8802">
          <cell r="B8802">
            <v>9353342</v>
          </cell>
          <cell r="C8802">
            <v>935</v>
          </cell>
          <cell r="D8802" t="str">
            <v>Suffolk</v>
          </cell>
          <cell r="E8802">
            <v>3342</v>
          </cell>
          <cell r="F8802" t="str">
            <v>St Mark's Catholic Primary School, Ipswich</v>
          </cell>
          <cell r="G8802" t="str">
            <v>Maintained</v>
          </cell>
          <cell r="H8802" t="str">
            <v>Voluntary aided school</v>
          </cell>
          <cell r="I8802">
            <v>19192</v>
          </cell>
          <cell r="J8802">
            <v>30899.699999999997</v>
          </cell>
        </row>
        <row r="8803">
          <cell r="B8803">
            <v>9357002</v>
          </cell>
          <cell r="C8803">
            <v>935</v>
          </cell>
          <cell r="D8803" t="str">
            <v>Suffolk</v>
          </cell>
          <cell r="E8803">
            <v>7002</v>
          </cell>
          <cell r="F8803" t="str">
            <v>Hillside Special School</v>
          </cell>
          <cell r="G8803" t="str">
            <v>Maintained</v>
          </cell>
          <cell r="H8803" t="str">
            <v>Community special school</v>
          </cell>
          <cell r="I8803">
            <v>3242</v>
          </cell>
          <cell r="J8803">
            <v>4446</v>
          </cell>
        </row>
        <row r="8804">
          <cell r="B8804">
            <v>9361006</v>
          </cell>
          <cell r="C8804">
            <v>936</v>
          </cell>
          <cell r="D8804" t="str">
            <v>Surrey</v>
          </cell>
          <cell r="E8804">
            <v>1006</v>
          </cell>
          <cell r="F8804" t="str">
            <v>The Wharf Nursery School &amp; Children's Centre</v>
          </cell>
          <cell r="G8804" t="str">
            <v>Maintained</v>
          </cell>
          <cell r="H8804" t="str">
            <v>Local authority nursery school</v>
          </cell>
          <cell r="I8804">
            <v>0</v>
          </cell>
          <cell r="J8804">
            <v>0</v>
          </cell>
        </row>
        <row r="8805">
          <cell r="B8805">
            <v>9361100</v>
          </cell>
          <cell r="C8805">
            <v>936</v>
          </cell>
          <cell r="D8805" t="str">
            <v>Surrey</v>
          </cell>
          <cell r="E8805">
            <v>1100</v>
          </cell>
          <cell r="F8805" t="str">
            <v>Fordway Centre</v>
          </cell>
          <cell r="G8805" t="str">
            <v>Maintained</v>
          </cell>
          <cell r="H8805" t="str">
            <v>Pupil referral unit</v>
          </cell>
          <cell r="I8805">
            <v>649</v>
          </cell>
          <cell r="J8805">
            <v>889.19999999999993</v>
          </cell>
        </row>
        <row r="8806">
          <cell r="B8806">
            <v>9362008</v>
          </cell>
          <cell r="C8806">
            <v>936</v>
          </cell>
          <cell r="D8806" t="str">
            <v>Surrey</v>
          </cell>
          <cell r="E8806">
            <v>2008</v>
          </cell>
          <cell r="F8806" t="str">
            <v>Kingswood Primary School</v>
          </cell>
          <cell r="G8806" t="str">
            <v>Maintained</v>
          </cell>
          <cell r="H8806" t="str">
            <v>Community school</v>
          </cell>
          <cell r="I8806">
            <v>21656</v>
          </cell>
          <cell r="J8806">
            <v>33567.299999999996</v>
          </cell>
        </row>
        <row r="8807">
          <cell r="B8807">
            <v>9362012</v>
          </cell>
          <cell r="C8807">
            <v>936</v>
          </cell>
          <cell r="D8807" t="str">
            <v>Surrey</v>
          </cell>
          <cell r="E8807">
            <v>2012</v>
          </cell>
          <cell r="F8807" t="str">
            <v>Walton-on-the-Hill Primary School</v>
          </cell>
          <cell r="G8807" t="str">
            <v>Maintained</v>
          </cell>
          <cell r="H8807" t="str">
            <v>Community school</v>
          </cell>
          <cell r="I8807">
            <v>19322</v>
          </cell>
          <cell r="J8807">
            <v>32455.8</v>
          </cell>
        </row>
        <row r="8808">
          <cell r="B8808">
            <v>9362056</v>
          </cell>
          <cell r="C8808">
            <v>936</v>
          </cell>
          <cell r="D8808" t="str">
            <v>Surrey</v>
          </cell>
          <cell r="E8808">
            <v>2056</v>
          </cell>
          <cell r="F8808" t="str">
            <v>Charlwood Village Primary School</v>
          </cell>
          <cell r="G8808" t="str">
            <v>Maintained</v>
          </cell>
          <cell r="H8808" t="str">
            <v>Community school</v>
          </cell>
          <cell r="I8808">
            <v>8689</v>
          </cell>
          <cell r="J8808">
            <v>14671.8</v>
          </cell>
        </row>
        <row r="8809">
          <cell r="B8809">
            <v>9362072</v>
          </cell>
          <cell r="C8809">
            <v>936</v>
          </cell>
          <cell r="D8809" t="str">
            <v>Surrey</v>
          </cell>
          <cell r="E8809">
            <v>2072</v>
          </cell>
          <cell r="F8809" t="str">
            <v>North Downs Primary School</v>
          </cell>
          <cell r="G8809" t="str">
            <v>Maintained</v>
          </cell>
          <cell r="H8809" t="str">
            <v>Community school</v>
          </cell>
          <cell r="I8809">
            <v>36569</v>
          </cell>
          <cell r="J8809">
            <v>59354.1</v>
          </cell>
        </row>
        <row r="8810">
          <cell r="B8810">
            <v>9362078</v>
          </cell>
          <cell r="C8810">
            <v>936</v>
          </cell>
          <cell r="D8810" t="str">
            <v>Surrey</v>
          </cell>
          <cell r="E8810">
            <v>2078</v>
          </cell>
          <cell r="F8810" t="str">
            <v>Trumps Green Infant School</v>
          </cell>
          <cell r="G8810" t="str">
            <v>Maintained</v>
          </cell>
          <cell r="H8810" t="str">
            <v>Community school</v>
          </cell>
          <cell r="I8810">
            <v>34494</v>
          </cell>
          <cell r="J8810">
            <v>60020.999999999993</v>
          </cell>
        </row>
        <row r="8811">
          <cell r="B8811">
            <v>9362079</v>
          </cell>
          <cell r="C8811">
            <v>936</v>
          </cell>
          <cell r="D8811" t="str">
            <v>Surrey</v>
          </cell>
          <cell r="E8811">
            <v>2079</v>
          </cell>
          <cell r="F8811" t="str">
            <v>Manorcroft Primary School</v>
          </cell>
          <cell r="G8811" t="str">
            <v>Maintained</v>
          </cell>
          <cell r="H8811" t="str">
            <v>Community school</v>
          </cell>
          <cell r="I8811">
            <v>33586</v>
          </cell>
          <cell r="J8811">
            <v>59354.1</v>
          </cell>
        </row>
        <row r="8812">
          <cell r="B8812">
            <v>9362083</v>
          </cell>
          <cell r="C8812">
            <v>936</v>
          </cell>
          <cell r="D8812" t="str">
            <v>Surrey</v>
          </cell>
          <cell r="E8812">
            <v>2083</v>
          </cell>
          <cell r="F8812" t="str">
            <v>Ewell Grove Primary and Nursery School</v>
          </cell>
          <cell r="G8812" t="str">
            <v>Maintained</v>
          </cell>
          <cell r="H8812" t="str">
            <v>Community school</v>
          </cell>
          <cell r="I8812">
            <v>33975</v>
          </cell>
          <cell r="J8812">
            <v>55130.399999999994</v>
          </cell>
        </row>
        <row r="8813">
          <cell r="B8813">
            <v>9362085</v>
          </cell>
          <cell r="C8813">
            <v>936</v>
          </cell>
          <cell r="D8813" t="str">
            <v>Surrey</v>
          </cell>
          <cell r="E8813">
            <v>2085</v>
          </cell>
          <cell r="F8813" t="str">
            <v>Epsom Primary and Nursery School</v>
          </cell>
          <cell r="G8813" t="str">
            <v>Maintained</v>
          </cell>
          <cell r="H8813" t="str">
            <v>Community school</v>
          </cell>
          <cell r="I8813">
            <v>32030</v>
          </cell>
          <cell r="J8813">
            <v>51795.899999999994</v>
          </cell>
        </row>
        <row r="8814">
          <cell r="B8814">
            <v>9362091</v>
          </cell>
          <cell r="C8814">
            <v>936</v>
          </cell>
          <cell r="D8814" t="str">
            <v>Surrey</v>
          </cell>
          <cell r="E8814">
            <v>2091</v>
          </cell>
          <cell r="F8814" t="str">
            <v>The Mead Infant and Nursery School</v>
          </cell>
          <cell r="G8814" t="str">
            <v>Maintained</v>
          </cell>
          <cell r="H8814" t="str">
            <v>Community school</v>
          </cell>
          <cell r="I8814">
            <v>68080</v>
          </cell>
          <cell r="J8814">
            <v>109371.59999999999</v>
          </cell>
        </row>
        <row r="8815">
          <cell r="B8815">
            <v>9362099</v>
          </cell>
          <cell r="C8815">
            <v>936</v>
          </cell>
          <cell r="D8815" t="str">
            <v>Surrey</v>
          </cell>
          <cell r="E8815">
            <v>2099</v>
          </cell>
          <cell r="F8815" t="str">
            <v>The Orchard Infant School</v>
          </cell>
          <cell r="G8815" t="str">
            <v>Maintained</v>
          </cell>
          <cell r="H8815" t="str">
            <v>Foundation school</v>
          </cell>
          <cell r="I8815">
            <v>60299</v>
          </cell>
          <cell r="J8815">
            <v>102257.99999999999</v>
          </cell>
        </row>
        <row r="8816">
          <cell r="B8816">
            <v>9362101</v>
          </cell>
          <cell r="C8816">
            <v>936</v>
          </cell>
          <cell r="D8816" t="str">
            <v>Surrey</v>
          </cell>
          <cell r="E8816">
            <v>2101</v>
          </cell>
          <cell r="F8816" t="str">
            <v>Long Ditton Infant and Nursery School</v>
          </cell>
          <cell r="G8816" t="str">
            <v>Maintained</v>
          </cell>
          <cell r="H8816" t="str">
            <v>Foundation school</v>
          </cell>
          <cell r="I8816">
            <v>38514</v>
          </cell>
          <cell r="J8816">
            <v>63355.499999999993</v>
          </cell>
        </row>
        <row r="8817">
          <cell r="B8817">
            <v>9362103</v>
          </cell>
          <cell r="C8817">
            <v>936</v>
          </cell>
          <cell r="D8817" t="str">
            <v>Surrey</v>
          </cell>
          <cell r="E8817">
            <v>2103</v>
          </cell>
          <cell r="F8817" t="str">
            <v>Thames Ditton Infant School</v>
          </cell>
          <cell r="G8817" t="str">
            <v>Maintained</v>
          </cell>
          <cell r="H8817" t="str">
            <v>Foundation school</v>
          </cell>
          <cell r="I8817">
            <v>62115</v>
          </cell>
          <cell r="J8817">
            <v>105814.79999999999</v>
          </cell>
        </row>
        <row r="8818">
          <cell r="B8818">
            <v>9362124</v>
          </cell>
          <cell r="C8818">
            <v>936</v>
          </cell>
          <cell r="D8818" t="str">
            <v>Surrey</v>
          </cell>
          <cell r="E8818">
            <v>2124</v>
          </cell>
          <cell r="F8818" t="str">
            <v>Felbridge Primary School</v>
          </cell>
          <cell r="G8818" t="str">
            <v>Maintained</v>
          </cell>
          <cell r="H8818" t="str">
            <v>Community school</v>
          </cell>
          <cell r="I8818">
            <v>16080</v>
          </cell>
          <cell r="J8818">
            <v>26231.399999999998</v>
          </cell>
        </row>
        <row r="8819">
          <cell r="B8819">
            <v>9362136</v>
          </cell>
          <cell r="C8819">
            <v>936</v>
          </cell>
          <cell r="D8819" t="str">
            <v>Surrey</v>
          </cell>
          <cell r="E8819">
            <v>2136</v>
          </cell>
          <cell r="F8819" t="str">
            <v>Beacon Hill Community Primary School</v>
          </cell>
          <cell r="G8819" t="str">
            <v>Maintained</v>
          </cell>
          <cell r="H8819" t="str">
            <v>Community school</v>
          </cell>
          <cell r="I8819">
            <v>18025</v>
          </cell>
          <cell r="J8819">
            <v>30677.399999999998</v>
          </cell>
        </row>
        <row r="8820">
          <cell r="B8820">
            <v>9362138</v>
          </cell>
          <cell r="C8820">
            <v>936</v>
          </cell>
          <cell r="D8820" t="str">
            <v>Surrey</v>
          </cell>
          <cell r="E8820">
            <v>2138</v>
          </cell>
          <cell r="F8820" t="str">
            <v>Shottermill Infant School</v>
          </cell>
          <cell r="G8820" t="str">
            <v>Maintained</v>
          </cell>
          <cell r="H8820" t="str">
            <v>Community school</v>
          </cell>
          <cell r="I8820">
            <v>36439</v>
          </cell>
          <cell r="J8820">
            <v>59798.7</v>
          </cell>
        </row>
        <row r="8821">
          <cell r="B8821">
            <v>9362140</v>
          </cell>
          <cell r="C8821">
            <v>936</v>
          </cell>
          <cell r="D8821" t="str">
            <v>Surrey</v>
          </cell>
          <cell r="E8821">
            <v>2140</v>
          </cell>
          <cell r="F8821" t="str">
            <v>Horley Infant School</v>
          </cell>
          <cell r="G8821" t="str">
            <v>Maintained</v>
          </cell>
          <cell r="H8821" t="str">
            <v>Community school</v>
          </cell>
          <cell r="I8821">
            <v>62893</v>
          </cell>
          <cell r="J8821">
            <v>106703.99999999999</v>
          </cell>
        </row>
        <row r="8822">
          <cell r="B8822">
            <v>9362149</v>
          </cell>
          <cell r="C8822">
            <v>936</v>
          </cell>
          <cell r="D8822" t="str">
            <v>Surrey</v>
          </cell>
          <cell r="E8822">
            <v>2149</v>
          </cell>
          <cell r="F8822" t="str">
            <v>Barnett Wood Infant School</v>
          </cell>
          <cell r="G8822" t="str">
            <v>Maintained</v>
          </cell>
          <cell r="H8822" t="str">
            <v>Community school</v>
          </cell>
          <cell r="I8822">
            <v>33586</v>
          </cell>
          <cell r="J8822">
            <v>57575.7</v>
          </cell>
        </row>
        <row r="8823">
          <cell r="B8823">
            <v>9362150</v>
          </cell>
          <cell r="C8823">
            <v>936</v>
          </cell>
          <cell r="D8823" t="str">
            <v>Surrey</v>
          </cell>
          <cell r="E8823">
            <v>2150</v>
          </cell>
          <cell r="F8823" t="str">
            <v>Fetcham Village Infant School</v>
          </cell>
          <cell r="G8823" t="str">
            <v>Maintained</v>
          </cell>
          <cell r="H8823" t="str">
            <v>Community school</v>
          </cell>
          <cell r="I8823">
            <v>35791</v>
          </cell>
          <cell r="J8823">
            <v>65800.799999999988</v>
          </cell>
        </row>
        <row r="8824">
          <cell r="B8824">
            <v>9362156</v>
          </cell>
          <cell r="C8824">
            <v>936</v>
          </cell>
          <cell r="D8824" t="str">
            <v>Surrey</v>
          </cell>
          <cell r="E8824">
            <v>2156</v>
          </cell>
          <cell r="F8824" t="str">
            <v>Dormansland Primary School</v>
          </cell>
          <cell r="G8824" t="str">
            <v>Maintained</v>
          </cell>
          <cell r="H8824" t="str">
            <v>Community school</v>
          </cell>
          <cell r="I8824">
            <v>15951</v>
          </cell>
          <cell r="J8824">
            <v>23786.1</v>
          </cell>
        </row>
        <row r="8825">
          <cell r="B8825">
            <v>9362209</v>
          </cell>
          <cell r="C8825">
            <v>936</v>
          </cell>
          <cell r="D8825" t="str">
            <v>Surrey</v>
          </cell>
          <cell r="E8825">
            <v>2209</v>
          </cell>
          <cell r="F8825" t="str">
            <v>Earlswood Infant and Nursery School</v>
          </cell>
          <cell r="G8825" t="str">
            <v>Maintained</v>
          </cell>
          <cell r="H8825" t="str">
            <v>Community school</v>
          </cell>
          <cell r="I8825">
            <v>67821</v>
          </cell>
          <cell r="J8825">
            <v>108037.79999999999</v>
          </cell>
        </row>
        <row r="8826">
          <cell r="B8826">
            <v>9362257</v>
          </cell>
          <cell r="C8826">
            <v>936</v>
          </cell>
          <cell r="D8826" t="str">
            <v>Surrey</v>
          </cell>
          <cell r="E8826">
            <v>2257</v>
          </cell>
          <cell r="F8826" t="str">
            <v>Oatlands School</v>
          </cell>
          <cell r="G8826" t="str">
            <v>Maintained</v>
          </cell>
          <cell r="H8826" t="str">
            <v>Community school</v>
          </cell>
          <cell r="I8826">
            <v>62893</v>
          </cell>
          <cell r="J8826">
            <v>106037.09999999999</v>
          </cell>
        </row>
        <row r="8827">
          <cell r="B8827">
            <v>9362268</v>
          </cell>
          <cell r="C8827">
            <v>936</v>
          </cell>
          <cell r="D8827" t="str">
            <v>Surrey</v>
          </cell>
          <cell r="E8827">
            <v>2268</v>
          </cell>
          <cell r="F8827" t="str">
            <v>Bagshot Infant School</v>
          </cell>
          <cell r="G8827" t="str">
            <v>Maintained</v>
          </cell>
          <cell r="H8827" t="str">
            <v>Community school</v>
          </cell>
          <cell r="I8827">
            <v>34364</v>
          </cell>
          <cell r="J8827">
            <v>57797.999999999993</v>
          </cell>
        </row>
        <row r="8828">
          <cell r="B8828">
            <v>9362279</v>
          </cell>
          <cell r="C8828">
            <v>936</v>
          </cell>
          <cell r="D8828" t="str">
            <v>Surrey</v>
          </cell>
          <cell r="E8828">
            <v>2279</v>
          </cell>
          <cell r="F8828" t="str">
            <v>West Byfleet Infant School</v>
          </cell>
          <cell r="G8828" t="str">
            <v>Maintained</v>
          </cell>
          <cell r="H8828" t="str">
            <v>Community school</v>
          </cell>
          <cell r="I8828">
            <v>56928</v>
          </cell>
          <cell r="J8828">
            <v>96033.599999999991</v>
          </cell>
        </row>
        <row r="8829">
          <cell r="B8829">
            <v>9362286</v>
          </cell>
          <cell r="C8829">
            <v>936</v>
          </cell>
          <cell r="D8829" t="str">
            <v>Surrey</v>
          </cell>
          <cell r="E8829">
            <v>2286</v>
          </cell>
          <cell r="F8829" t="str">
            <v>Wood Street Infant School</v>
          </cell>
          <cell r="G8829" t="str">
            <v>Maintained</v>
          </cell>
          <cell r="H8829" t="str">
            <v>Community school</v>
          </cell>
          <cell r="I8829">
            <v>16210</v>
          </cell>
          <cell r="J8829">
            <v>26898.3</v>
          </cell>
        </row>
        <row r="8830">
          <cell r="B8830">
            <v>9362288</v>
          </cell>
          <cell r="C8830">
            <v>936</v>
          </cell>
          <cell r="D8830" t="str">
            <v>Surrey</v>
          </cell>
          <cell r="E8830">
            <v>2288</v>
          </cell>
          <cell r="F8830" t="str">
            <v>Shawley Community Primary School</v>
          </cell>
          <cell r="G8830" t="str">
            <v>Maintained</v>
          </cell>
          <cell r="H8830" t="str">
            <v>Community school</v>
          </cell>
          <cell r="I8830">
            <v>18803</v>
          </cell>
          <cell r="J8830">
            <v>25342.199999999997</v>
          </cell>
        </row>
        <row r="8831">
          <cell r="B8831">
            <v>9362297</v>
          </cell>
          <cell r="C8831">
            <v>936</v>
          </cell>
          <cell r="D8831" t="str">
            <v>Surrey</v>
          </cell>
          <cell r="E8831">
            <v>2297</v>
          </cell>
          <cell r="F8831" t="str">
            <v>The Greville Primary School</v>
          </cell>
          <cell r="G8831" t="str">
            <v>Maintained</v>
          </cell>
          <cell r="H8831" t="str">
            <v>Community school</v>
          </cell>
          <cell r="I8831">
            <v>38125</v>
          </cell>
          <cell r="J8831">
            <v>64244.7</v>
          </cell>
        </row>
        <row r="8832">
          <cell r="B8832">
            <v>9362302</v>
          </cell>
          <cell r="C8832">
            <v>936</v>
          </cell>
          <cell r="D8832" t="str">
            <v>Surrey</v>
          </cell>
          <cell r="E8832">
            <v>2302</v>
          </cell>
          <cell r="F8832" t="str">
            <v>Hurst Green Infant School</v>
          </cell>
          <cell r="G8832" t="str">
            <v>Maintained</v>
          </cell>
          <cell r="H8832" t="str">
            <v>Community school</v>
          </cell>
          <cell r="I8832">
            <v>12709</v>
          </cell>
          <cell r="J8832">
            <v>23563.8</v>
          </cell>
        </row>
        <row r="8833">
          <cell r="B8833">
            <v>9362315</v>
          </cell>
          <cell r="C8833">
            <v>936</v>
          </cell>
          <cell r="D8833" t="str">
            <v>Surrey</v>
          </cell>
          <cell r="E8833">
            <v>2315</v>
          </cell>
          <cell r="F8833" t="str">
            <v>Milford School</v>
          </cell>
          <cell r="G8833" t="str">
            <v>Maintained</v>
          </cell>
          <cell r="H8833" t="str">
            <v>Foundation school</v>
          </cell>
          <cell r="I8833">
            <v>40589</v>
          </cell>
          <cell r="J8833">
            <v>68690.7</v>
          </cell>
        </row>
        <row r="8834">
          <cell r="B8834">
            <v>9362329</v>
          </cell>
          <cell r="C8834">
            <v>936</v>
          </cell>
          <cell r="D8834" t="str">
            <v>Surrey</v>
          </cell>
          <cell r="E8834">
            <v>2329</v>
          </cell>
          <cell r="F8834" t="str">
            <v>Heather Ridge Infant School</v>
          </cell>
          <cell r="G8834" t="str">
            <v>Maintained</v>
          </cell>
          <cell r="H8834" t="str">
            <v>Community school</v>
          </cell>
          <cell r="I8834">
            <v>39033</v>
          </cell>
          <cell r="J8834">
            <v>66023.099999999991</v>
          </cell>
        </row>
        <row r="8835">
          <cell r="B8835">
            <v>9365218</v>
          </cell>
          <cell r="C8835">
            <v>936</v>
          </cell>
          <cell r="D8835" t="str">
            <v>Surrey</v>
          </cell>
          <cell r="E8835">
            <v>5218</v>
          </cell>
          <cell r="F8835" t="str">
            <v>Godstone Primary and Nursery School</v>
          </cell>
          <cell r="G8835" t="str">
            <v>Maintained</v>
          </cell>
          <cell r="H8835" t="str">
            <v>Foundation school</v>
          </cell>
          <cell r="I8835">
            <v>14265</v>
          </cell>
          <cell r="J8835">
            <v>23786.1</v>
          </cell>
        </row>
        <row r="8836">
          <cell r="B8836">
            <v>9362349</v>
          </cell>
          <cell r="C8836">
            <v>936</v>
          </cell>
          <cell r="D8836" t="str">
            <v>Surrey</v>
          </cell>
          <cell r="E8836">
            <v>2349</v>
          </cell>
          <cell r="F8836" t="str">
            <v>Worplesdon Primary School</v>
          </cell>
          <cell r="G8836" t="str">
            <v>Maintained</v>
          </cell>
          <cell r="H8836" t="str">
            <v>Community school</v>
          </cell>
          <cell r="I8836">
            <v>39422</v>
          </cell>
          <cell r="J8836">
            <v>66245.399999999994</v>
          </cell>
        </row>
        <row r="8837">
          <cell r="B8837">
            <v>9362350</v>
          </cell>
          <cell r="C8837">
            <v>936</v>
          </cell>
          <cell r="D8837" t="str">
            <v>Surrey</v>
          </cell>
          <cell r="E8837">
            <v>2350</v>
          </cell>
          <cell r="F8837" t="str">
            <v>West Ashtead Primary School</v>
          </cell>
          <cell r="G8837" t="str">
            <v>Maintained</v>
          </cell>
          <cell r="H8837" t="str">
            <v>Community school</v>
          </cell>
          <cell r="I8837">
            <v>21527</v>
          </cell>
          <cell r="J8837">
            <v>29121.3</v>
          </cell>
        </row>
        <row r="8838">
          <cell r="B8838">
            <v>9362359</v>
          </cell>
          <cell r="C8838">
            <v>936</v>
          </cell>
          <cell r="D8838" t="str">
            <v>Surrey</v>
          </cell>
          <cell r="E8838">
            <v>2359</v>
          </cell>
          <cell r="F8838" t="str">
            <v>Prior Heath Infant School</v>
          </cell>
          <cell r="G8838" t="str">
            <v>Maintained</v>
          </cell>
          <cell r="H8838" t="str">
            <v>Community school</v>
          </cell>
          <cell r="I8838">
            <v>42404</v>
          </cell>
          <cell r="J8838">
            <v>70024.5</v>
          </cell>
        </row>
        <row r="8839">
          <cell r="B8839">
            <v>9362361</v>
          </cell>
          <cell r="C8839">
            <v>936</v>
          </cell>
          <cell r="D8839" t="str">
            <v>Surrey</v>
          </cell>
          <cell r="E8839">
            <v>2361</v>
          </cell>
          <cell r="F8839" t="str">
            <v>Shawfield Primary School</v>
          </cell>
          <cell r="G8839" t="str">
            <v>Maintained</v>
          </cell>
          <cell r="H8839" t="str">
            <v>Community school</v>
          </cell>
          <cell r="I8839">
            <v>17766</v>
          </cell>
          <cell r="J8839">
            <v>27342.899999999998</v>
          </cell>
        </row>
        <row r="8840">
          <cell r="B8840">
            <v>9362384</v>
          </cell>
          <cell r="C8840">
            <v>936</v>
          </cell>
          <cell r="D8840" t="str">
            <v>Surrey</v>
          </cell>
          <cell r="E8840">
            <v>2384</v>
          </cell>
          <cell r="F8840" t="str">
            <v>The Grange Community Infant School</v>
          </cell>
          <cell r="G8840" t="str">
            <v>Maintained</v>
          </cell>
          <cell r="H8840" t="str">
            <v>Community school</v>
          </cell>
          <cell r="I8840">
            <v>57576</v>
          </cell>
          <cell r="J8840">
            <v>97589.7</v>
          </cell>
        </row>
        <row r="8841">
          <cell r="B8841">
            <v>9362385</v>
          </cell>
          <cell r="C8841">
            <v>936</v>
          </cell>
          <cell r="D8841" t="str">
            <v>Surrey</v>
          </cell>
          <cell r="E8841">
            <v>2385</v>
          </cell>
          <cell r="F8841" t="str">
            <v>Hurst Park Primary School</v>
          </cell>
          <cell r="G8841" t="str">
            <v>Maintained</v>
          </cell>
          <cell r="H8841" t="str">
            <v>Community school</v>
          </cell>
          <cell r="I8841">
            <v>34494</v>
          </cell>
          <cell r="J8841">
            <v>53796.6</v>
          </cell>
        </row>
        <row r="8842">
          <cell r="B8842">
            <v>9362394</v>
          </cell>
          <cell r="C8842">
            <v>936</v>
          </cell>
          <cell r="D8842" t="str">
            <v>Surrey</v>
          </cell>
          <cell r="E8842">
            <v>2394</v>
          </cell>
          <cell r="F8842" t="str">
            <v>Ongar Place Primary School</v>
          </cell>
          <cell r="G8842" t="str">
            <v>Maintained</v>
          </cell>
          <cell r="H8842" t="str">
            <v>Community school</v>
          </cell>
          <cell r="I8842">
            <v>11801</v>
          </cell>
          <cell r="J8842">
            <v>16450.199999999997</v>
          </cell>
        </row>
        <row r="8843">
          <cell r="B8843">
            <v>9362408</v>
          </cell>
          <cell r="C8843">
            <v>936</v>
          </cell>
          <cell r="D8843" t="str">
            <v>Surrey</v>
          </cell>
          <cell r="E8843">
            <v>2408</v>
          </cell>
          <cell r="F8843" t="str">
            <v>Folly Hill Infant School</v>
          </cell>
          <cell r="G8843" t="str">
            <v>Maintained</v>
          </cell>
          <cell r="H8843" t="str">
            <v>Community school</v>
          </cell>
          <cell r="I8843">
            <v>17766</v>
          </cell>
          <cell r="J8843">
            <v>32678.1</v>
          </cell>
        </row>
        <row r="8844">
          <cell r="B8844">
            <v>9362409</v>
          </cell>
          <cell r="C8844">
            <v>936</v>
          </cell>
          <cell r="D8844" t="str">
            <v>Surrey</v>
          </cell>
          <cell r="E8844">
            <v>2409</v>
          </cell>
          <cell r="F8844" t="str">
            <v>Moss Lane School</v>
          </cell>
          <cell r="G8844" t="str">
            <v>Maintained</v>
          </cell>
          <cell r="H8844" t="str">
            <v>Foundation school</v>
          </cell>
          <cell r="I8844">
            <v>40459</v>
          </cell>
          <cell r="J8844">
            <v>66912.299999999988</v>
          </cell>
        </row>
        <row r="8845">
          <cell r="B8845">
            <v>9362415</v>
          </cell>
          <cell r="C8845">
            <v>936</v>
          </cell>
          <cell r="D8845" t="str">
            <v>Surrey</v>
          </cell>
          <cell r="E8845">
            <v>2415</v>
          </cell>
          <cell r="F8845" t="str">
            <v>Badshot Lea Village Infant School</v>
          </cell>
          <cell r="G8845" t="str">
            <v>Maintained</v>
          </cell>
          <cell r="H8845" t="str">
            <v>Community school</v>
          </cell>
          <cell r="I8845">
            <v>34494</v>
          </cell>
          <cell r="J8845">
            <v>58020.299999999996</v>
          </cell>
        </row>
        <row r="8846">
          <cell r="B8846">
            <v>9362417</v>
          </cell>
          <cell r="C8846">
            <v>936</v>
          </cell>
          <cell r="D8846" t="str">
            <v>Surrey</v>
          </cell>
          <cell r="E8846">
            <v>2417</v>
          </cell>
          <cell r="F8846" t="str">
            <v>Polesden Lacey Infant School</v>
          </cell>
          <cell r="G8846" t="str">
            <v>Maintained</v>
          </cell>
          <cell r="H8846" t="str">
            <v>Community school</v>
          </cell>
          <cell r="I8846">
            <v>19970</v>
          </cell>
          <cell r="J8846">
            <v>32455.8</v>
          </cell>
        </row>
        <row r="8847">
          <cell r="B8847">
            <v>9362427</v>
          </cell>
          <cell r="C8847">
            <v>936</v>
          </cell>
          <cell r="D8847" t="str">
            <v>Surrey</v>
          </cell>
          <cell r="E8847">
            <v>2427</v>
          </cell>
          <cell r="F8847" t="str">
            <v>Burhill Primary School</v>
          </cell>
          <cell r="G8847" t="str">
            <v>Maintained</v>
          </cell>
          <cell r="H8847" t="str">
            <v>Foundation school</v>
          </cell>
          <cell r="I8847">
            <v>43053</v>
          </cell>
          <cell r="J8847">
            <v>54018.899999999994</v>
          </cell>
        </row>
        <row r="8848">
          <cell r="B8848">
            <v>9362428</v>
          </cell>
          <cell r="C8848">
            <v>936</v>
          </cell>
          <cell r="D8848" t="str">
            <v>Surrey</v>
          </cell>
          <cell r="E8848">
            <v>2428</v>
          </cell>
          <cell r="F8848" t="str">
            <v>Grovelands Primary School</v>
          </cell>
          <cell r="G8848" t="str">
            <v>Maintained</v>
          </cell>
          <cell r="H8848" t="str">
            <v>Community school</v>
          </cell>
          <cell r="I8848">
            <v>37088</v>
          </cell>
          <cell r="J8848">
            <v>51128.999999999993</v>
          </cell>
        </row>
        <row r="8849">
          <cell r="B8849">
            <v>9362430</v>
          </cell>
          <cell r="C8849">
            <v>936</v>
          </cell>
          <cell r="D8849" t="str">
            <v>Surrey</v>
          </cell>
          <cell r="E8849">
            <v>2430</v>
          </cell>
          <cell r="F8849" t="str">
            <v>Bell Farm Primary School</v>
          </cell>
          <cell r="G8849" t="str">
            <v>Maintained</v>
          </cell>
          <cell r="H8849" t="str">
            <v>Community school</v>
          </cell>
          <cell r="I8849">
            <v>55372</v>
          </cell>
          <cell r="J8849">
            <v>91809.9</v>
          </cell>
        </row>
        <row r="8850">
          <cell r="B8850">
            <v>9362435</v>
          </cell>
          <cell r="C8850">
            <v>936</v>
          </cell>
          <cell r="D8850" t="str">
            <v>Surrey</v>
          </cell>
          <cell r="E8850">
            <v>2435</v>
          </cell>
          <cell r="F8850" t="str">
            <v>Audley Primary School</v>
          </cell>
          <cell r="G8850" t="str">
            <v>Maintained</v>
          </cell>
          <cell r="H8850" t="str">
            <v>Community school</v>
          </cell>
          <cell r="I8850">
            <v>19063</v>
          </cell>
          <cell r="J8850">
            <v>30232.799999999999</v>
          </cell>
        </row>
        <row r="8851">
          <cell r="B8851">
            <v>9362445</v>
          </cell>
          <cell r="C8851">
            <v>936</v>
          </cell>
          <cell r="D8851" t="str">
            <v>Surrey</v>
          </cell>
          <cell r="E8851">
            <v>2445</v>
          </cell>
          <cell r="F8851" t="str">
            <v>Meadowcroft Community Infant School</v>
          </cell>
          <cell r="G8851" t="str">
            <v>Maintained</v>
          </cell>
          <cell r="H8851" t="str">
            <v>Community school</v>
          </cell>
          <cell r="I8851">
            <v>13487</v>
          </cell>
          <cell r="J8851">
            <v>26009.1</v>
          </cell>
        </row>
        <row r="8852">
          <cell r="B8852">
            <v>9362446</v>
          </cell>
          <cell r="C8852">
            <v>936</v>
          </cell>
          <cell r="D8852" t="str">
            <v>Surrey</v>
          </cell>
          <cell r="E8852">
            <v>2446</v>
          </cell>
          <cell r="F8852" t="str">
            <v>Stamford Green Primary School</v>
          </cell>
          <cell r="G8852" t="str">
            <v>Maintained</v>
          </cell>
          <cell r="H8852" t="str">
            <v>Community school</v>
          </cell>
          <cell r="I8852">
            <v>66913</v>
          </cell>
          <cell r="J8852">
            <v>112928.4</v>
          </cell>
        </row>
        <row r="8853">
          <cell r="B8853">
            <v>9362448</v>
          </cell>
          <cell r="C8853">
            <v>936</v>
          </cell>
          <cell r="D8853" t="str">
            <v>Surrey</v>
          </cell>
          <cell r="E8853">
            <v>2448</v>
          </cell>
          <cell r="F8853" t="str">
            <v>Onslow Infant School</v>
          </cell>
          <cell r="G8853" t="str">
            <v>Maintained</v>
          </cell>
          <cell r="H8853" t="str">
            <v>Community school</v>
          </cell>
          <cell r="I8853">
            <v>38644</v>
          </cell>
          <cell r="J8853">
            <v>60687.899999999994</v>
          </cell>
        </row>
        <row r="8854">
          <cell r="B8854">
            <v>9362467</v>
          </cell>
          <cell r="C8854">
            <v>936</v>
          </cell>
          <cell r="D8854" t="str">
            <v>Surrey</v>
          </cell>
          <cell r="E8854">
            <v>2467</v>
          </cell>
          <cell r="F8854" t="str">
            <v>Thorpe Lea Primary School</v>
          </cell>
          <cell r="G8854" t="str">
            <v>Maintained</v>
          </cell>
          <cell r="H8854" t="str">
            <v>Community school</v>
          </cell>
          <cell r="I8854">
            <v>12060</v>
          </cell>
          <cell r="J8854">
            <v>18895.5</v>
          </cell>
        </row>
        <row r="8855">
          <cell r="B8855">
            <v>9362472</v>
          </cell>
          <cell r="C8855">
            <v>936</v>
          </cell>
          <cell r="D8855" t="str">
            <v>Surrey</v>
          </cell>
          <cell r="E8855">
            <v>2472</v>
          </cell>
          <cell r="F8855" t="str">
            <v>Manby Lodge Infant School</v>
          </cell>
          <cell r="G8855" t="str">
            <v>Maintained</v>
          </cell>
          <cell r="H8855" t="str">
            <v>Community school</v>
          </cell>
          <cell r="I8855">
            <v>59003</v>
          </cell>
          <cell r="J8855">
            <v>102480.29999999999</v>
          </cell>
        </row>
        <row r="8856">
          <cell r="B8856">
            <v>9362478</v>
          </cell>
          <cell r="C8856">
            <v>936</v>
          </cell>
          <cell r="D8856" t="str">
            <v>Surrey</v>
          </cell>
          <cell r="E8856">
            <v>2478</v>
          </cell>
          <cell r="F8856" t="str">
            <v>William Cobbett Primary School</v>
          </cell>
          <cell r="G8856" t="str">
            <v>Maintained</v>
          </cell>
          <cell r="H8856" t="str">
            <v>Community school</v>
          </cell>
          <cell r="I8856">
            <v>25287</v>
          </cell>
          <cell r="J8856">
            <v>40458.6</v>
          </cell>
        </row>
        <row r="8857">
          <cell r="B8857">
            <v>9362493</v>
          </cell>
          <cell r="C8857">
            <v>936</v>
          </cell>
          <cell r="D8857" t="str">
            <v>Surrey</v>
          </cell>
          <cell r="E8857">
            <v>2493</v>
          </cell>
          <cell r="F8857" t="str">
            <v>Meath Green Infant School</v>
          </cell>
          <cell r="G8857" t="str">
            <v>Maintained</v>
          </cell>
          <cell r="H8857" t="str">
            <v>Community school</v>
          </cell>
          <cell r="I8857">
            <v>60299</v>
          </cell>
          <cell r="J8857">
            <v>100257.29999999999</v>
          </cell>
        </row>
        <row r="8858">
          <cell r="B8858">
            <v>9362873</v>
          </cell>
          <cell r="C8858">
            <v>936</v>
          </cell>
          <cell r="D8858" t="str">
            <v>Surrey</v>
          </cell>
          <cell r="E8858">
            <v>2873</v>
          </cell>
          <cell r="F8858" t="str">
            <v>Clarendon Primary School</v>
          </cell>
          <cell r="G8858" t="str">
            <v>Maintained</v>
          </cell>
          <cell r="H8858" t="str">
            <v>Community school</v>
          </cell>
          <cell r="I8858">
            <v>16599</v>
          </cell>
          <cell r="J8858">
            <v>25342.199999999997</v>
          </cell>
        </row>
        <row r="8859">
          <cell r="B8859">
            <v>9362907</v>
          </cell>
          <cell r="C8859">
            <v>936</v>
          </cell>
          <cell r="D8859" t="str">
            <v>Surrey</v>
          </cell>
          <cell r="E8859">
            <v>2907</v>
          </cell>
          <cell r="F8859" t="str">
            <v>Chennestone Primary School</v>
          </cell>
          <cell r="G8859" t="str">
            <v>Maintained</v>
          </cell>
          <cell r="H8859" t="str">
            <v>Community school</v>
          </cell>
          <cell r="I8859">
            <v>21916</v>
          </cell>
          <cell r="J8859">
            <v>36234.899999999994</v>
          </cell>
        </row>
        <row r="8860">
          <cell r="B8860">
            <v>9362912</v>
          </cell>
          <cell r="C8860">
            <v>936</v>
          </cell>
          <cell r="D8860" t="str">
            <v>Surrey</v>
          </cell>
          <cell r="E8860">
            <v>2912</v>
          </cell>
          <cell r="F8860" t="str">
            <v>Beauclerc Infant and Nursery School</v>
          </cell>
          <cell r="G8860" t="str">
            <v>Maintained</v>
          </cell>
          <cell r="H8860" t="str">
            <v>Community school</v>
          </cell>
          <cell r="I8860">
            <v>26714</v>
          </cell>
          <cell r="J8860">
            <v>44904.6</v>
          </cell>
        </row>
        <row r="8861">
          <cell r="B8861">
            <v>9362917</v>
          </cell>
          <cell r="C8861">
            <v>936</v>
          </cell>
          <cell r="D8861" t="str">
            <v>Surrey</v>
          </cell>
          <cell r="E8861">
            <v>2917</v>
          </cell>
          <cell r="F8861" t="str">
            <v>Busbridge Infant School</v>
          </cell>
          <cell r="G8861" t="str">
            <v>Maintained</v>
          </cell>
          <cell r="H8861" t="str">
            <v>Foundation school</v>
          </cell>
          <cell r="I8861">
            <v>41237</v>
          </cell>
          <cell r="J8861">
            <v>69802.2</v>
          </cell>
        </row>
        <row r="8862">
          <cell r="B8862">
            <v>9362921</v>
          </cell>
          <cell r="C8862">
            <v>936</v>
          </cell>
          <cell r="D8862" t="str">
            <v>Surrey</v>
          </cell>
          <cell r="E8862">
            <v>2921</v>
          </cell>
          <cell r="F8862" t="str">
            <v>Englefield Green Infant School and Nurseries</v>
          </cell>
          <cell r="G8862" t="str">
            <v>Maintained</v>
          </cell>
          <cell r="H8862" t="str">
            <v>Community school</v>
          </cell>
          <cell r="I8862">
            <v>22823</v>
          </cell>
          <cell r="J8862">
            <v>41347.799999999996</v>
          </cell>
        </row>
        <row r="8863">
          <cell r="B8863">
            <v>9362925</v>
          </cell>
          <cell r="C8863">
            <v>936</v>
          </cell>
          <cell r="D8863" t="str">
            <v>Surrey</v>
          </cell>
          <cell r="E8863">
            <v>2925</v>
          </cell>
          <cell r="F8863" t="str">
            <v>Langshott Primary School</v>
          </cell>
          <cell r="G8863" t="str">
            <v>Maintained</v>
          </cell>
          <cell r="H8863" t="str">
            <v>Community school</v>
          </cell>
          <cell r="I8863">
            <v>34883</v>
          </cell>
          <cell r="J8863">
            <v>59131.799999999996</v>
          </cell>
        </row>
        <row r="8864">
          <cell r="B8864">
            <v>9362928</v>
          </cell>
          <cell r="C8864">
            <v>936</v>
          </cell>
          <cell r="D8864" t="str">
            <v>Surrey</v>
          </cell>
          <cell r="E8864">
            <v>2928</v>
          </cell>
          <cell r="F8864" t="str">
            <v>Hythe Primary School</v>
          </cell>
          <cell r="G8864" t="str">
            <v>Maintained</v>
          </cell>
          <cell r="H8864" t="str">
            <v>Community school</v>
          </cell>
          <cell r="I8864">
            <v>30863</v>
          </cell>
          <cell r="J8864">
            <v>51573.599999999999</v>
          </cell>
        </row>
        <row r="8865">
          <cell r="B8865">
            <v>9362929</v>
          </cell>
          <cell r="C8865">
            <v>936</v>
          </cell>
          <cell r="D8865" t="str">
            <v>Surrey</v>
          </cell>
          <cell r="E8865">
            <v>2929</v>
          </cell>
          <cell r="F8865" t="str">
            <v>Claygate Primary School</v>
          </cell>
          <cell r="G8865" t="str">
            <v>Maintained</v>
          </cell>
          <cell r="H8865" t="str">
            <v>Foundation school</v>
          </cell>
          <cell r="I8865">
            <v>34494</v>
          </cell>
          <cell r="J8865">
            <v>56019.6</v>
          </cell>
        </row>
        <row r="8866">
          <cell r="B8866">
            <v>9362937</v>
          </cell>
          <cell r="C8866">
            <v>936</v>
          </cell>
          <cell r="D8866" t="str">
            <v>Surrey</v>
          </cell>
          <cell r="E8866">
            <v>2937</v>
          </cell>
          <cell r="F8866" t="str">
            <v>Ashford Park Primary School</v>
          </cell>
          <cell r="G8866" t="str">
            <v>Maintained</v>
          </cell>
          <cell r="H8866" t="str">
            <v>Community school</v>
          </cell>
          <cell r="I8866">
            <v>53297</v>
          </cell>
          <cell r="J8866">
            <v>87808.5</v>
          </cell>
        </row>
        <row r="8867">
          <cell r="B8867">
            <v>9362940</v>
          </cell>
          <cell r="C8867">
            <v>936</v>
          </cell>
          <cell r="D8867" t="str">
            <v>Surrey</v>
          </cell>
          <cell r="E8867">
            <v>2940</v>
          </cell>
          <cell r="F8867" t="str">
            <v>Ash Grange Nursery and Primary School</v>
          </cell>
          <cell r="G8867" t="str">
            <v>Maintained</v>
          </cell>
          <cell r="H8867" t="str">
            <v>Community school</v>
          </cell>
          <cell r="I8867">
            <v>15821</v>
          </cell>
          <cell r="J8867">
            <v>26898.3</v>
          </cell>
        </row>
        <row r="8868">
          <cell r="B8868">
            <v>9362946</v>
          </cell>
          <cell r="C8868">
            <v>936</v>
          </cell>
          <cell r="D8868" t="str">
            <v>Surrey</v>
          </cell>
          <cell r="E8868">
            <v>2946</v>
          </cell>
          <cell r="F8868" t="str">
            <v>Stepgates Community School</v>
          </cell>
          <cell r="G8868" t="str">
            <v>Maintained</v>
          </cell>
          <cell r="H8868" t="str">
            <v>Community school</v>
          </cell>
          <cell r="I8868">
            <v>19581</v>
          </cell>
          <cell r="J8868">
            <v>31566.6</v>
          </cell>
        </row>
        <row r="8869">
          <cell r="B8869">
            <v>9362948</v>
          </cell>
          <cell r="C8869">
            <v>936</v>
          </cell>
          <cell r="D8869" t="str">
            <v>Surrey</v>
          </cell>
          <cell r="E8869">
            <v>2948</v>
          </cell>
          <cell r="F8869" t="str">
            <v>Lingfield Primary School</v>
          </cell>
          <cell r="G8869" t="str">
            <v>Maintained</v>
          </cell>
          <cell r="H8869" t="str">
            <v>Community school</v>
          </cell>
          <cell r="I8869">
            <v>30474</v>
          </cell>
          <cell r="J8869">
            <v>47349.899999999994</v>
          </cell>
        </row>
        <row r="8870">
          <cell r="B8870">
            <v>9362949</v>
          </cell>
          <cell r="C8870">
            <v>936</v>
          </cell>
          <cell r="D8870" t="str">
            <v>Surrey</v>
          </cell>
          <cell r="E8870">
            <v>2949</v>
          </cell>
          <cell r="F8870" t="str">
            <v>Chandlers Field Primary School</v>
          </cell>
          <cell r="G8870" t="str">
            <v>Maintained</v>
          </cell>
          <cell r="H8870" t="str">
            <v>Foundation school</v>
          </cell>
          <cell r="I8870">
            <v>15302</v>
          </cell>
          <cell r="J8870">
            <v>26009.1</v>
          </cell>
        </row>
        <row r="8871">
          <cell r="B8871">
            <v>9362950</v>
          </cell>
          <cell r="C8871">
            <v>936</v>
          </cell>
          <cell r="D8871" t="str">
            <v>Surrey</v>
          </cell>
          <cell r="E8871">
            <v>2950</v>
          </cell>
          <cell r="F8871" t="str">
            <v>Town Farm Primary School &amp; Nursery</v>
          </cell>
          <cell r="G8871" t="str">
            <v>Maintained</v>
          </cell>
          <cell r="H8871" t="str">
            <v>Foundation school</v>
          </cell>
          <cell r="I8871">
            <v>27751</v>
          </cell>
          <cell r="J8871">
            <v>45793.799999999996</v>
          </cell>
        </row>
        <row r="8872">
          <cell r="B8872">
            <v>9362951</v>
          </cell>
          <cell r="C8872">
            <v>936</v>
          </cell>
          <cell r="D8872" t="str">
            <v>Surrey</v>
          </cell>
          <cell r="E8872">
            <v>2951</v>
          </cell>
          <cell r="F8872" t="str">
            <v>Epsom Downs Primary School and Children's Centre</v>
          </cell>
          <cell r="G8872" t="str">
            <v>Maintained</v>
          </cell>
          <cell r="H8872" t="str">
            <v>Community school</v>
          </cell>
          <cell r="I8872">
            <v>18674</v>
          </cell>
          <cell r="J8872">
            <v>29565.899999999998</v>
          </cell>
        </row>
        <row r="8873">
          <cell r="B8873">
            <v>9362954</v>
          </cell>
          <cell r="C8873">
            <v>936</v>
          </cell>
          <cell r="D8873" t="str">
            <v>Surrey</v>
          </cell>
          <cell r="E8873">
            <v>2954</v>
          </cell>
          <cell r="F8873" t="str">
            <v>Furzefield Primary School</v>
          </cell>
          <cell r="G8873" t="str">
            <v>Maintained</v>
          </cell>
          <cell r="H8873" t="str">
            <v>Community school</v>
          </cell>
          <cell r="I8873">
            <v>29177</v>
          </cell>
          <cell r="J8873">
            <v>45571.5</v>
          </cell>
        </row>
        <row r="8874">
          <cell r="B8874">
            <v>9363002</v>
          </cell>
          <cell r="C8874">
            <v>936</v>
          </cell>
          <cell r="D8874" t="str">
            <v>Surrey</v>
          </cell>
          <cell r="E8874">
            <v>3002</v>
          </cell>
          <cell r="F8874" t="str">
            <v>Walsh Memorial CofE Controlled Infant School</v>
          </cell>
          <cell r="G8874" t="str">
            <v>Maintained</v>
          </cell>
          <cell r="H8874" t="str">
            <v>Voluntary controlled school</v>
          </cell>
          <cell r="I8874">
            <v>35013</v>
          </cell>
          <cell r="J8874">
            <v>56019.6</v>
          </cell>
        </row>
        <row r="8875">
          <cell r="B8875">
            <v>9363931</v>
          </cell>
          <cell r="C8875">
            <v>936</v>
          </cell>
          <cell r="D8875" t="str">
            <v>Surrey</v>
          </cell>
          <cell r="E8875">
            <v>3931</v>
          </cell>
          <cell r="F8875" t="str">
            <v>Lyne and Longcross CofE Aided Primary School</v>
          </cell>
          <cell r="G8875" t="str">
            <v>Maintained</v>
          </cell>
          <cell r="H8875" t="str">
            <v>Voluntary aided school</v>
          </cell>
          <cell r="I8875">
            <v>18674</v>
          </cell>
          <cell r="J8875">
            <v>30232.799999999999</v>
          </cell>
        </row>
        <row r="8876">
          <cell r="B8876">
            <v>9363015</v>
          </cell>
          <cell r="C8876">
            <v>936</v>
          </cell>
          <cell r="D8876" t="str">
            <v>Surrey</v>
          </cell>
          <cell r="E8876">
            <v>3015</v>
          </cell>
          <cell r="F8876" t="str">
            <v>Valley End CofE Infant School</v>
          </cell>
          <cell r="G8876" t="str">
            <v>Maintained</v>
          </cell>
          <cell r="H8876" t="str">
            <v>Voluntary controlled school</v>
          </cell>
          <cell r="I8876">
            <v>41237</v>
          </cell>
          <cell r="J8876">
            <v>72247.5</v>
          </cell>
        </row>
        <row r="8877">
          <cell r="B8877">
            <v>9363016</v>
          </cell>
          <cell r="C8877">
            <v>936</v>
          </cell>
          <cell r="D8877" t="str">
            <v>Surrey</v>
          </cell>
          <cell r="E8877">
            <v>3016</v>
          </cell>
          <cell r="F8877" t="str">
            <v>St Martin's CofE Controlled Primary School, Dorking</v>
          </cell>
          <cell r="G8877" t="str">
            <v>Maintained</v>
          </cell>
          <cell r="H8877" t="str">
            <v>Voluntary controlled school</v>
          </cell>
          <cell r="I8877">
            <v>28529</v>
          </cell>
          <cell r="J8877">
            <v>46238.399999999994</v>
          </cell>
        </row>
        <row r="8878">
          <cell r="B8878">
            <v>9363022</v>
          </cell>
          <cell r="C8878">
            <v>936</v>
          </cell>
          <cell r="D8878" t="str">
            <v>Surrey</v>
          </cell>
          <cell r="E8878">
            <v>3022</v>
          </cell>
          <cell r="F8878" t="str">
            <v>The Royal Kent CofE Primary School</v>
          </cell>
          <cell r="G8878" t="str">
            <v>Maintained</v>
          </cell>
          <cell r="H8878" t="str">
            <v>Voluntary controlled school</v>
          </cell>
          <cell r="I8878">
            <v>21267</v>
          </cell>
          <cell r="J8878">
            <v>35568</v>
          </cell>
        </row>
        <row r="8879">
          <cell r="B8879">
            <v>9363026</v>
          </cell>
          <cell r="C8879">
            <v>936</v>
          </cell>
          <cell r="D8879" t="str">
            <v>Surrey</v>
          </cell>
          <cell r="E8879">
            <v>3026</v>
          </cell>
          <cell r="F8879" t="str">
            <v>Farncombe Church of England Infant School</v>
          </cell>
          <cell r="G8879" t="str">
            <v>Maintained</v>
          </cell>
          <cell r="H8879" t="str">
            <v>Voluntary controlled school</v>
          </cell>
          <cell r="I8879">
            <v>34753</v>
          </cell>
          <cell r="J8879">
            <v>56241.899999999994</v>
          </cell>
        </row>
        <row r="8880">
          <cell r="B8880">
            <v>9363033</v>
          </cell>
          <cell r="C8880">
            <v>936</v>
          </cell>
          <cell r="D8880" t="str">
            <v>Surrey</v>
          </cell>
          <cell r="E8880">
            <v>3033</v>
          </cell>
          <cell r="F8880" t="str">
            <v>St Paul's CofE Infant School</v>
          </cell>
          <cell r="G8880" t="str">
            <v>Maintained</v>
          </cell>
          <cell r="H8880" t="str">
            <v>Voluntary controlled school</v>
          </cell>
          <cell r="I8880">
            <v>16988</v>
          </cell>
          <cell r="J8880">
            <v>29121.3</v>
          </cell>
        </row>
        <row r="8881">
          <cell r="B8881">
            <v>9363035</v>
          </cell>
          <cell r="C8881">
            <v>936</v>
          </cell>
          <cell r="D8881" t="str">
            <v>Surrey</v>
          </cell>
          <cell r="E8881">
            <v>3035</v>
          </cell>
          <cell r="F8881" t="str">
            <v>St Mary's CofE Voluntary Controlled Infant School</v>
          </cell>
          <cell r="G8881" t="str">
            <v>Maintained</v>
          </cell>
          <cell r="H8881" t="str">
            <v>Voluntary controlled school</v>
          </cell>
          <cell r="I8881">
            <v>18285</v>
          </cell>
          <cell r="J8881">
            <v>31121.999999999996</v>
          </cell>
        </row>
        <row r="8882">
          <cell r="B8882">
            <v>9363042</v>
          </cell>
          <cell r="C8882">
            <v>936</v>
          </cell>
          <cell r="D8882" t="str">
            <v>Surrey</v>
          </cell>
          <cell r="E8882">
            <v>3042</v>
          </cell>
          <cell r="F8882" t="str">
            <v>St Mary's CofE Controlled Primary School, Byfleet</v>
          </cell>
          <cell r="G8882" t="str">
            <v>Maintained</v>
          </cell>
          <cell r="H8882" t="str">
            <v>Voluntary controlled school</v>
          </cell>
          <cell r="I8882">
            <v>39940</v>
          </cell>
          <cell r="J8882">
            <v>67356.899999999994</v>
          </cell>
        </row>
        <row r="8883">
          <cell r="B8883">
            <v>9363044</v>
          </cell>
          <cell r="C8883">
            <v>936</v>
          </cell>
          <cell r="D8883" t="str">
            <v>Surrey</v>
          </cell>
          <cell r="E8883">
            <v>3044</v>
          </cell>
          <cell r="F8883" t="str">
            <v>Powell Corderoy Primary School</v>
          </cell>
          <cell r="G8883" t="str">
            <v>Maintained</v>
          </cell>
          <cell r="H8883" t="str">
            <v>Voluntary controlled school</v>
          </cell>
          <cell r="I8883">
            <v>19063</v>
          </cell>
          <cell r="J8883">
            <v>30677.399999999998</v>
          </cell>
        </row>
        <row r="8884">
          <cell r="B8884">
            <v>9363050</v>
          </cell>
          <cell r="C8884">
            <v>936</v>
          </cell>
          <cell r="D8884" t="str">
            <v>Surrey</v>
          </cell>
          <cell r="E8884">
            <v>3050</v>
          </cell>
          <cell r="F8884" t="str">
            <v>Bisley CofE Primary School</v>
          </cell>
          <cell r="G8884" t="str">
            <v>Maintained</v>
          </cell>
          <cell r="H8884" t="str">
            <v>Voluntary aided school</v>
          </cell>
          <cell r="I8884">
            <v>36828</v>
          </cell>
          <cell r="J8884">
            <v>63800.1</v>
          </cell>
        </row>
        <row r="8885">
          <cell r="B8885">
            <v>9363055</v>
          </cell>
          <cell r="C8885">
            <v>936</v>
          </cell>
          <cell r="D8885" t="str">
            <v>Surrey</v>
          </cell>
          <cell r="E8885">
            <v>3055</v>
          </cell>
          <cell r="F8885" t="str">
            <v>St Martin's CofE Aided Infant School, Epsom</v>
          </cell>
          <cell r="G8885" t="str">
            <v>Maintained</v>
          </cell>
          <cell r="H8885" t="str">
            <v>Voluntary aided school</v>
          </cell>
          <cell r="I8885">
            <v>59003</v>
          </cell>
          <cell r="J8885">
            <v>99590.399999999994</v>
          </cell>
        </row>
        <row r="8886">
          <cell r="B8886">
            <v>9363060</v>
          </cell>
          <cell r="C8886">
            <v>936</v>
          </cell>
          <cell r="D8886" t="str">
            <v>Surrey</v>
          </cell>
          <cell r="E8886">
            <v>3060</v>
          </cell>
          <cell r="F8886" t="str">
            <v>Witley CofE Controlled Infant School</v>
          </cell>
          <cell r="G8886" t="str">
            <v>Maintained</v>
          </cell>
          <cell r="H8886" t="str">
            <v>Voluntary controlled school</v>
          </cell>
          <cell r="I8886">
            <v>18803</v>
          </cell>
          <cell r="J8886">
            <v>32900.399999999994</v>
          </cell>
        </row>
        <row r="8887">
          <cell r="B8887">
            <v>9363061</v>
          </cell>
          <cell r="C8887">
            <v>936</v>
          </cell>
          <cell r="D8887" t="str">
            <v>Surrey</v>
          </cell>
          <cell r="E8887">
            <v>3061</v>
          </cell>
          <cell r="F8887" t="str">
            <v>Merrow CofE Controlled Infant School</v>
          </cell>
          <cell r="G8887" t="str">
            <v>Maintained</v>
          </cell>
          <cell r="H8887" t="str">
            <v>Voluntary controlled school</v>
          </cell>
          <cell r="I8887">
            <v>33716</v>
          </cell>
          <cell r="J8887">
            <v>50684.399999999994</v>
          </cell>
        </row>
        <row r="8888">
          <cell r="B8888">
            <v>9363064</v>
          </cell>
          <cell r="C8888">
            <v>936</v>
          </cell>
          <cell r="D8888" t="str">
            <v>Surrey</v>
          </cell>
          <cell r="E8888">
            <v>3064</v>
          </cell>
          <cell r="F8888" t="str">
            <v>St James CofE Primary School</v>
          </cell>
          <cell r="G8888" t="str">
            <v>Maintained</v>
          </cell>
          <cell r="H8888" t="str">
            <v>Voluntary controlled school</v>
          </cell>
          <cell r="I8888">
            <v>36569</v>
          </cell>
          <cell r="J8888">
            <v>60020.999999999993</v>
          </cell>
        </row>
        <row r="8889">
          <cell r="B8889">
            <v>9363313</v>
          </cell>
          <cell r="C8889">
            <v>936</v>
          </cell>
          <cell r="D8889" t="str">
            <v>Surrey</v>
          </cell>
          <cell r="E8889">
            <v>3313</v>
          </cell>
          <cell r="F8889" t="str">
            <v>St John's CofE Aided Primary School</v>
          </cell>
          <cell r="G8889" t="str">
            <v>Maintained</v>
          </cell>
          <cell r="H8889" t="str">
            <v>Voluntary aided school</v>
          </cell>
          <cell r="I8889">
            <v>33068</v>
          </cell>
          <cell r="J8889">
            <v>54685.799999999996</v>
          </cell>
        </row>
        <row r="8890">
          <cell r="B8890">
            <v>9363314</v>
          </cell>
          <cell r="C8890">
            <v>936</v>
          </cell>
          <cell r="D8890" t="str">
            <v>Surrey</v>
          </cell>
          <cell r="E8890">
            <v>3314</v>
          </cell>
          <cell r="F8890" t="str">
            <v>St Peter and St Paul CofE Infant School</v>
          </cell>
          <cell r="G8890" t="str">
            <v>Maintained</v>
          </cell>
          <cell r="H8890" t="str">
            <v>Voluntary aided school</v>
          </cell>
          <cell r="I8890">
            <v>16599</v>
          </cell>
          <cell r="J8890">
            <v>36901.799999999996</v>
          </cell>
        </row>
        <row r="8891">
          <cell r="B8891">
            <v>9363317</v>
          </cell>
          <cell r="C8891">
            <v>936</v>
          </cell>
          <cell r="D8891" t="str">
            <v>Surrey</v>
          </cell>
          <cell r="E8891">
            <v>3317</v>
          </cell>
          <cell r="F8891" t="str">
            <v>Chilworth CofE (Aided) Infant School</v>
          </cell>
          <cell r="G8891" t="str">
            <v>Maintained</v>
          </cell>
          <cell r="H8891" t="str">
            <v>Voluntary aided school</v>
          </cell>
          <cell r="I8891">
            <v>15561</v>
          </cell>
          <cell r="J8891">
            <v>24675.3</v>
          </cell>
        </row>
        <row r="8892">
          <cell r="B8892">
            <v>9363318</v>
          </cell>
          <cell r="C8892">
            <v>936</v>
          </cell>
          <cell r="D8892" t="str">
            <v>Surrey</v>
          </cell>
          <cell r="E8892">
            <v>3318</v>
          </cell>
          <cell r="F8892" t="str">
            <v>St Lawrence CofE (Aided) Primary School</v>
          </cell>
          <cell r="G8892" t="str">
            <v>Maintained</v>
          </cell>
          <cell r="H8892" t="str">
            <v>Voluntary aided school</v>
          </cell>
          <cell r="I8892">
            <v>17766</v>
          </cell>
          <cell r="J8892">
            <v>29565.899999999998</v>
          </cell>
        </row>
        <row r="8893">
          <cell r="B8893">
            <v>9363324</v>
          </cell>
          <cell r="C8893">
            <v>936</v>
          </cell>
          <cell r="D8893" t="str">
            <v>Surrey</v>
          </cell>
          <cell r="E8893">
            <v>3324</v>
          </cell>
          <cell r="F8893" t="str">
            <v>St Michael's CofE Aided Infant School</v>
          </cell>
          <cell r="G8893" t="str">
            <v>Maintained</v>
          </cell>
          <cell r="H8893" t="str">
            <v>Voluntary aided school</v>
          </cell>
          <cell r="I8893">
            <v>13227</v>
          </cell>
          <cell r="J8893">
            <v>23563.8</v>
          </cell>
        </row>
        <row r="8894">
          <cell r="B8894">
            <v>9363327</v>
          </cell>
          <cell r="C8894">
            <v>936</v>
          </cell>
          <cell r="D8894" t="str">
            <v>Surrey</v>
          </cell>
          <cell r="E8894">
            <v>3327</v>
          </cell>
          <cell r="F8894" t="str">
            <v>St Paul's CofE (Aided) Primary School</v>
          </cell>
          <cell r="G8894" t="str">
            <v>Maintained</v>
          </cell>
          <cell r="H8894" t="str">
            <v>Voluntary aided school</v>
          </cell>
          <cell r="I8894">
            <v>36569</v>
          </cell>
          <cell r="J8894">
            <v>61132.499999999993</v>
          </cell>
        </row>
        <row r="8895">
          <cell r="B8895">
            <v>9363333</v>
          </cell>
          <cell r="C8895">
            <v>936</v>
          </cell>
          <cell r="D8895" t="str">
            <v>Surrey</v>
          </cell>
          <cell r="E8895">
            <v>3333</v>
          </cell>
          <cell r="F8895" t="str">
            <v>Thorpe CofE Aided Primary School</v>
          </cell>
          <cell r="G8895" t="str">
            <v>Maintained</v>
          </cell>
          <cell r="H8895" t="str">
            <v>Voluntary aided school</v>
          </cell>
          <cell r="I8895">
            <v>18544</v>
          </cell>
          <cell r="J8895">
            <v>31121.999999999996</v>
          </cell>
        </row>
        <row r="8896">
          <cell r="B8896">
            <v>9363334</v>
          </cell>
          <cell r="C8896">
            <v>936</v>
          </cell>
          <cell r="D8896" t="str">
            <v>Surrey</v>
          </cell>
          <cell r="E8896">
            <v>3334</v>
          </cell>
          <cell r="F8896" t="str">
            <v>Christ Church CofE Aided Infant School, Virginia Water</v>
          </cell>
          <cell r="G8896" t="str">
            <v>Maintained</v>
          </cell>
          <cell r="H8896" t="str">
            <v>Voluntary aided school</v>
          </cell>
          <cell r="I8896">
            <v>8300</v>
          </cell>
          <cell r="J8896">
            <v>10225.799999999999</v>
          </cell>
        </row>
        <row r="8897">
          <cell r="B8897">
            <v>9363335</v>
          </cell>
          <cell r="C8897">
            <v>936</v>
          </cell>
          <cell r="D8897" t="str">
            <v>Surrey</v>
          </cell>
          <cell r="E8897">
            <v>3335</v>
          </cell>
          <cell r="F8897" t="str">
            <v>St James CofE Aided Primary School</v>
          </cell>
          <cell r="G8897" t="str">
            <v>Maintained</v>
          </cell>
          <cell r="H8897" t="str">
            <v>Voluntary aided school</v>
          </cell>
          <cell r="I8897">
            <v>19711</v>
          </cell>
          <cell r="J8897">
            <v>32455.8</v>
          </cell>
        </row>
        <row r="8898">
          <cell r="B8898">
            <v>9363340</v>
          </cell>
          <cell r="C8898">
            <v>936</v>
          </cell>
          <cell r="D8898" t="str">
            <v>Surrey</v>
          </cell>
          <cell r="E8898">
            <v>3340</v>
          </cell>
          <cell r="F8898" t="str">
            <v>St Matthew's CofE Aided Infant School, Cobham</v>
          </cell>
          <cell r="G8898" t="str">
            <v>Maintained</v>
          </cell>
          <cell r="H8898" t="str">
            <v>Voluntary aided school</v>
          </cell>
          <cell r="I8898">
            <v>21008</v>
          </cell>
          <cell r="J8898">
            <v>37346.399999999994</v>
          </cell>
        </row>
        <row r="8899">
          <cell r="B8899">
            <v>9363344</v>
          </cell>
          <cell r="C8899">
            <v>936</v>
          </cell>
          <cell r="D8899" t="str">
            <v>Surrey</v>
          </cell>
          <cell r="E8899">
            <v>3344</v>
          </cell>
          <cell r="F8899" t="str">
            <v>Ewhurst CofE Aided Infant School</v>
          </cell>
          <cell r="G8899" t="str">
            <v>Maintained</v>
          </cell>
          <cell r="H8899" t="str">
            <v>Voluntary aided school</v>
          </cell>
          <cell r="I8899">
            <v>14783</v>
          </cell>
          <cell r="J8899">
            <v>25564.499999999996</v>
          </cell>
        </row>
        <row r="8900">
          <cell r="B8900">
            <v>9363345</v>
          </cell>
          <cell r="C8900">
            <v>936</v>
          </cell>
          <cell r="D8900" t="str">
            <v>Surrey</v>
          </cell>
          <cell r="E8900">
            <v>3345</v>
          </cell>
          <cell r="F8900" t="str">
            <v>St Peter's CofE Primary School</v>
          </cell>
          <cell r="G8900" t="str">
            <v>Maintained</v>
          </cell>
          <cell r="H8900" t="str">
            <v>Voluntary aided school</v>
          </cell>
          <cell r="I8900">
            <v>27232</v>
          </cell>
          <cell r="J8900">
            <v>48239.1</v>
          </cell>
        </row>
        <row r="8901">
          <cell r="B8901">
            <v>9363346</v>
          </cell>
          <cell r="C8901">
            <v>936</v>
          </cell>
          <cell r="D8901" t="str">
            <v>Surrey</v>
          </cell>
          <cell r="E8901">
            <v>3346</v>
          </cell>
          <cell r="F8901" t="str">
            <v>St Mary's CofE Aided Infant School, Frensham</v>
          </cell>
          <cell r="G8901" t="str">
            <v>Maintained</v>
          </cell>
          <cell r="H8901" t="str">
            <v>Voluntary aided school</v>
          </cell>
          <cell r="I8901">
            <v>22564</v>
          </cell>
          <cell r="J8901">
            <v>39124.799999999996</v>
          </cell>
        </row>
        <row r="8902">
          <cell r="B8902">
            <v>9363347</v>
          </cell>
          <cell r="C8902">
            <v>936</v>
          </cell>
          <cell r="D8902" t="str">
            <v>Surrey</v>
          </cell>
          <cell r="E8902">
            <v>3347</v>
          </cell>
          <cell r="F8902" t="str">
            <v>St John's CofE Aided Infant School</v>
          </cell>
          <cell r="G8902" t="str">
            <v>Maintained</v>
          </cell>
          <cell r="H8902" t="str">
            <v>Voluntary aided school</v>
          </cell>
          <cell r="I8902">
            <v>17507</v>
          </cell>
          <cell r="J8902">
            <v>28676.699999999997</v>
          </cell>
        </row>
        <row r="8903">
          <cell r="B8903">
            <v>9363357</v>
          </cell>
          <cell r="C8903">
            <v>936</v>
          </cell>
          <cell r="D8903" t="str">
            <v>Surrey</v>
          </cell>
          <cell r="E8903">
            <v>3357</v>
          </cell>
          <cell r="F8903" t="str">
            <v>St Nicolas CofE Aided Infant School</v>
          </cell>
          <cell r="G8903" t="str">
            <v>Maintained</v>
          </cell>
          <cell r="H8903" t="str">
            <v>Voluntary aided school</v>
          </cell>
          <cell r="I8903">
            <v>19841</v>
          </cell>
          <cell r="J8903">
            <v>32678.1</v>
          </cell>
        </row>
        <row r="8904">
          <cell r="B8904">
            <v>9363369</v>
          </cell>
          <cell r="C8904">
            <v>936</v>
          </cell>
          <cell r="D8904" t="str">
            <v>Surrey</v>
          </cell>
          <cell r="E8904">
            <v>3369</v>
          </cell>
          <cell r="F8904" t="str">
            <v>St Giles' CofE (Aided) Infant School</v>
          </cell>
          <cell r="G8904" t="str">
            <v>Maintained</v>
          </cell>
          <cell r="H8904" t="str">
            <v>Voluntary aided school</v>
          </cell>
          <cell r="I8904">
            <v>19581</v>
          </cell>
          <cell r="J8904">
            <v>30232.799999999999</v>
          </cell>
        </row>
        <row r="8905">
          <cell r="B8905">
            <v>9363370</v>
          </cell>
          <cell r="C8905">
            <v>936</v>
          </cell>
          <cell r="D8905" t="str">
            <v>Surrey</v>
          </cell>
          <cell r="E8905">
            <v>3370</v>
          </cell>
          <cell r="F8905" t="str">
            <v>Limpsfield CofE Infant School</v>
          </cell>
          <cell r="G8905" t="str">
            <v>Maintained</v>
          </cell>
          <cell r="H8905" t="str">
            <v>Voluntary aided school</v>
          </cell>
          <cell r="I8905">
            <v>37477</v>
          </cell>
          <cell r="J8905">
            <v>58909.499999999993</v>
          </cell>
        </row>
        <row r="8906">
          <cell r="B8906">
            <v>9363375</v>
          </cell>
          <cell r="C8906">
            <v>936</v>
          </cell>
          <cell r="D8906" t="str">
            <v>Surrey</v>
          </cell>
          <cell r="E8906">
            <v>3375</v>
          </cell>
          <cell r="F8906" t="str">
            <v>Newdigate CofE Endowed Aided Infant School</v>
          </cell>
          <cell r="G8906" t="str">
            <v>Maintained</v>
          </cell>
          <cell r="H8906" t="str">
            <v>Voluntary aided school</v>
          </cell>
          <cell r="I8906">
            <v>13357</v>
          </cell>
          <cell r="J8906">
            <v>26231.399999999998</v>
          </cell>
        </row>
        <row r="8907">
          <cell r="B8907">
            <v>9363376</v>
          </cell>
          <cell r="C8907">
            <v>936</v>
          </cell>
          <cell r="D8907" t="str">
            <v>Surrey</v>
          </cell>
          <cell r="E8907">
            <v>3376</v>
          </cell>
          <cell r="F8907" t="str">
            <v>Nutfield Church CofE Primary School</v>
          </cell>
          <cell r="G8907" t="str">
            <v>Maintained</v>
          </cell>
          <cell r="H8907" t="str">
            <v>Voluntary aided school</v>
          </cell>
          <cell r="I8907">
            <v>19581</v>
          </cell>
          <cell r="J8907">
            <v>32455.8</v>
          </cell>
        </row>
        <row r="8908">
          <cell r="B8908">
            <v>9363380</v>
          </cell>
          <cell r="C8908">
            <v>936</v>
          </cell>
          <cell r="D8908" t="str">
            <v>Surrey</v>
          </cell>
          <cell r="E8908">
            <v>3380</v>
          </cell>
          <cell r="F8908" t="str">
            <v>St Mary's CofE Primary School</v>
          </cell>
          <cell r="G8908" t="str">
            <v>Maintained</v>
          </cell>
          <cell r="H8908" t="str">
            <v>Voluntary aided school</v>
          </cell>
          <cell r="I8908">
            <v>36958</v>
          </cell>
          <cell r="J8908">
            <v>62466.299999999996</v>
          </cell>
        </row>
        <row r="8909">
          <cell r="B8909">
            <v>9363381</v>
          </cell>
          <cell r="C8909">
            <v>936</v>
          </cell>
          <cell r="D8909" t="str">
            <v>Surrey</v>
          </cell>
          <cell r="E8909">
            <v>3381</v>
          </cell>
          <cell r="F8909" t="str">
            <v>Puttenham CofE Infant School</v>
          </cell>
          <cell r="G8909" t="str">
            <v>Maintained</v>
          </cell>
          <cell r="H8909" t="str">
            <v>Voluntary aided school</v>
          </cell>
          <cell r="I8909">
            <v>25028</v>
          </cell>
          <cell r="J8909">
            <v>38680.199999999997</v>
          </cell>
        </row>
        <row r="8910">
          <cell r="B8910">
            <v>9363387</v>
          </cell>
          <cell r="C8910">
            <v>936</v>
          </cell>
          <cell r="D8910" t="str">
            <v>Surrey</v>
          </cell>
          <cell r="E8910">
            <v>3387</v>
          </cell>
          <cell r="F8910" t="str">
            <v>Reigate Parish Church Primary  School</v>
          </cell>
          <cell r="G8910" t="str">
            <v>Maintained</v>
          </cell>
          <cell r="H8910" t="str">
            <v>Voluntary aided school</v>
          </cell>
          <cell r="I8910">
            <v>42015</v>
          </cell>
          <cell r="J8910">
            <v>70913.7</v>
          </cell>
        </row>
        <row r="8911">
          <cell r="B8911">
            <v>9363405</v>
          </cell>
          <cell r="C8911">
            <v>936</v>
          </cell>
          <cell r="D8911" t="str">
            <v>Surrey</v>
          </cell>
          <cell r="E8911">
            <v>3405</v>
          </cell>
          <cell r="F8911" t="str">
            <v>St Peter's CofE Infant School</v>
          </cell>
          <cell r="G8911" t="str">
            <v>Maintained</v>
          </cell>
          <cell r="H8911" t="str">
            <v>Voluntary aided school</v>
          </cell>
          <cell r="I8911">
            <v>20359</v>
          </cell>
          <cell r="J8911">
            <v>31566.6</v>
          </cell>
        </row>
        <row r="8912">
          <cell r="B8912">
            <v>9363407</v>
          </cell>
          <cell r="C8912">
            <v>936</v>
          </cell>
          <cell r="D8912" t="str">
            <v>Surrey</v>
          </cell>
          <cell r="E8912">
            <v>3407</v>
          </cell>
          <cell r="F8912" t="str">
            <v>All Saints CofE Aided Infant School</v>
          </cell>
          <cell r="G8912" t="str">
            <v>Maintained</v>
          </cell>
          <cell r="H8912" t="str">
            <v>Voluntary aided school</v>
          </cell>
          <cell r="I8912">
            <v>21656</v>
          </cell>
          <cell r="J8912">
            <v>36457.199999999997</v>
          </cell>
        </row>
        <row r="8913">
          <cell r="B8913">
            <v>9363408</v>
          </cell>
          <cell r="C8913">
            <v>936</v>
          </cell>
          <cell r="D8913" t="str">
            <v>Surrey</v>
          </cell>
          <cell r="E8913">
            <v>3408</v>
          </cell>
          <cell r="F8913" t="str">
            <v>Clandon CofE Aided Primary School</v>
          </cell>
          <cell r="G8913" t="str">
            <v>Maintained</v>
          </cell>
          <cell r="H8913" t="str">
            <v>Voluntary aided school</v>
          </cell>
          <cell r="I8913">
            <v>4669</v>
          </cell>
          <cell r="J8913">
            <v>5335.2</v>
          </cell>
        </row>
        <row r="8914">
          <cell r="B8914">
            <v>9363417</v>
          </cell>
          <cell r="C8914">
            <v>936</v>
          </cell>
          <cell r="D8914" t="str">
            <v>Surrey</v>
          </cell>
          <cell r="E8914">
            <v>3417</v>
          </cell>
          <cell r="F8914" t="str">
            <v>Wonersh and Shamley Green CofE Aided Primary School</v>
          </cell>
          <cell r="G8914" t="str">
            <v>Maintained</v>
          </cell>
          <cell r="H8914" t="str">
            <v>Voluntary aided school</v>
          </cell>
          <cell r="I8914">
            <v>21008</v>
          </cell>
          <cell r="J8914">
            <v>36679.5</v>
          </cell>
        </row>
        <row r="8915">
          <cell r="B8915">
            <v>9363421</v>
          </cell>
          <cell r="C8915">
            <v>936</v>
          </cell>
          <cell r="D8915" t="str">
            <v>Surrey</v>
          </cell>
          <cell r="E8915">
            <v>3421</v>
          </cell>
          <cell r="F8915" t="str">
            <v>St Francis Catholic Primary School</v>
          </cell>
          <cell r="G8915" t="str">
            <v>Maintained</v>
          </cell>
          <cell r="H8915" t="str">
            <v>Voluntary aided school</v>
          </cell>
          <cell r="I8915">
            <v>36439</v>
          </cell>
          <cell r="J8915">
            <v>60910.2</v>
          </cell>
        </row>
        <row r="8916">
          <cell r="B8916">
            <v>9363422</v>
          </cell>
          <cell r="C8916">
            <v>936</v>
          </cell>
          <cell r="D8916" t="str">
            <v>Surrey</v>
          </cell>
          <cell r="E8916">
            <v>3422</v>
          </cell>
          <cell r="F8916" t="str">
            <v>St Joseph's Catholic Primary School</v>
          </cell>
          <cell r="G8916" t="str">
            <v>Maintained</v>
          </cell>
          <cell r="H8916" t="str">
            <v>Voluntary aided school</v>
          </cell>
          <cell r="I8916">
            <v>16210</v>
          </cell>
          <cell r="J8916">
            <v>25342.199999999997</v>
          </cell>
        </row>
        <row r="8917">
          <cell r="B8917">
            <v>9363423</v>
          </cell>
          <cell r="C8917">
            <v>936</v>
          </cell>
          <cell r="D8917" t="str">
            <v>Surrey</v>
          </cell>
          <cell r="E8917">
            <v>3423</v>
          </cell>
          <cell r="F8917" t="str">
            <v>St Joseph's Catholic Primary School</v>
          </cell>
          <cell r="G8917" t="str">
            <v>Maintained</v>
          </cell>
          <cell r="H8917" t="str">
            <v>Voluntary aided school</v>
          </cell>
          <cell r="I8917">
            <v>45127</v>
          </cell>
          <cell r="J8917">
            <v>74025.899999999994</v>
          </cell>
        </row>
        <row r="8918">
          <cell r="B8918">
            <v>9363439</v>
          </cell>
          <cell r="C8918">
            <v>936</v>
          </cell>
          <cell r="D8918" t="str">
            <v>Surrey</v>
          </cell>
          <cell r="E8918">
            <v>3439</v>
          </cell>
          <cell r="F8918" t="str">
            <v>St Cuthbert's Catholic Primary School, Englefield Green</v>
          </cell>
          <cell r="G8918" t="str">
            <v>Maintained</v>
          </cell>
          <cell r="H8918" t="str">
            <v>Voluntary aided school</v>
          </cell>
          <cell r="I8918">
            <v>22045</v>
          </cell>
          <cell r="J8918">
            <v>36234.899999999994</v>
          </cell>
        </row>
        <row r="8919">
          <cell r="B8919">
            <v>9363443</v>
          </cell>
          <cell r="C8919">
            <v>936</v>
          </cell>
          <cell r="D8919" t="str">
            <v>Surrey</v>
          </cell>
          <cell r="E8919">
            <v>3443</v>
          </cell>
          <cell r="F8919" t="str">
            <v>St Peter's Catholic Primary School</v>
          </cell>
          <cell r="G8919" t="str">
            <v>Maintained</v>
          </cell>
          <cell r="H8919" t="str">
            <v>Voluntary aided school</v>
          </cell>
          <cell r="I8919">
            <v>45387</v>
          </cell>
          <cell r="J8919">
            <v>78249.599999999991</v>
          </cell>
        </row>
        <row r="8920">
          <cell r="B8920">
            <v>9363446</v>
          </cell>
          <cell r="C8920">
            <v>936</v>
          </cell>
          <cell r="D8920" t="str">
            <v>Surrey</v>
          </cell>
          <cell r="E8920">
            <v>3446</v>
          </cell>
          <cell r="F8920" t="str">
            <v>St Paul's Catholic Primary School, Thames Ditton</v>
          </cell>
          <cell r="G8920" t="str">
            <v>Maintained</v>
          </cell>
          <cell r="H8920" t="str">
            <v>Voluntary aided school</v>
          </cell>
          <cell r="I8920">
            <v>35013</v>
          </cell>
          <cell r="J8920">
            <v>65133.899999999994</v>
          </cell>
        </row>
        <row r="8921">
          <cell r="B8921">
            <v>9363459</v>
          </cell>
          <cell r="C8921">
            <v>936</v>
          </cell>
          <cell r="D8921" t="str">
            <v>Surrey</v>
          </cell>
          <cell r="E8921">
            <v>3459</v>
          </cell>
          <cell r="F8921" t="str">
            <v>St Ignatius Catholic Primary School</v>
          </cell>
          <cell r="G8921" t="str">
            <v>Maintained</v>
          </cell>
          <cell r="H8921" t="str">
            <v>Voluntary aided school</v>
          </cell>
          <cell r="I8921">
            <v>32290</v>
          </cell>
          <cell r="J8921">
            <v>51351.299999999996</v>
          </cell>
        </row>
        <row r="8922">
          <cell r="B8922">
            <v>9363461</v>
          </cell>
          <cell r="C8922">
            <v>936</v>
          </cell>
          <cell r="D8922" t="str">
            <v>Surrey</v>
          </cell>
          <cell r="E8922">
            <v>3461</v>
          </cell>
          <cell r="F8922" t="str">
            <v>Our Lady of the Rosary RC Primary School</v>
          </cell>
          <cell r="G8922" t="str">
            <v>Maintained</v>
          </cell>
          <cell r="H8922" t="str">
            <v>Voluntary aided school</v>
          </cell>
          <cell r="I8922">
            <v>21656</v>
          </cell>
          <cell r="J8922">
            <v>37124.1</v>
          </cell>
        </row>
        <row r="8923">
          <cell r="B8923">
            <v>9363468</v>
          </cell>
          <cell r="C8923">
            <v>936</v>
          </cell>
          <cell r="D8923" t="str">
            <v>Surrey</v>
          </cell>
          <cell r="E8923">
            <v>3468</v>
          </cell>
          <cell r="F8923" t="str">
            <v>Send CofE Primary School</v>
          </cell>
          <cell r="G8923" t="str">
            <v>Maintained</v>
          </cell>
          <cell r="H8923" t="str">
            <v>Voluntary aided school</v>
          </cell>
          <cell r="I8923">
            <v>37347</v>
          </cell>
          <cell r="J8923">
            <v>57797.999999999993</v>
          </cell>
        </row>
        <row r="8924">
          <cell r="B8924">
            <v>9363469</v>
          </cell>
          <cell r="C8924">
            <v>936</v>
          </cell>
          <cell r="D8924" t="str">
            <v>Surrey</v>
          </cell>
          <cell r="E8924">
            <v>3469</v>
          </cell>
          <cell r="F8924" t="str">
            <v>St Anne's Catholic Primary School</v>
          </cell>
          <cell r="G8924" t="str">
            <v>Maintained</v>
          </cell>
          <cell r="H8924" t="str">
            <v>Voluntary aided school</v>
          </cell>
          <cell r="I8924">
            <v>34364</v>
          </cell>
          <cell r="J8924">
            <v>57797.999999999993</v>
          </cell>
        </row>
        <row r="8925">
          <cell r="B8925">
            <v>9363470</v>
          </cell>
          <cell r="C8925">
            <v>936</v>
          </cell>
          <cell r="D8925" t="str">
            <v>Surrey</v>
          </cell>
          <cell r="E8925">
            <v>3470</v>
          </cell>
          <cell r="F8925" t="str">
            <v>St Clement's Catholic Primary School</v>
          </cell>
          <cell r="G8925" t="str">
            <v>Maintained</v>
          </cell>
          <cell r="H8925" t="str">
            <v>Voluntary aided school</v>
          </cell>
          <cell r="I8925">
            <v>21786</v>
          </cell>
          <cell r="J8925">
            <v>37124.1</v>
          </cell>
        </row>
        <row r="8926">
          <cell r="B8926">
            <v>9363580</v>
          </cell>
          <cell r="C8926">
            <v>936</v>
          </cell>
          <cell r="D8926" t="str">
            <v>Surrey</v>
          </cell>
          <cell r="E8926">
            <v>3580</v>
          </cell>
          <cell r="F8926" t="str">
            <v>Ashford CofE Primary School</v>
          </cell>
          <cell r="G8926" t="str">
            <v>Maintained</v>
          </cell>
          <cell r="H8926" t="str">
            <v>Voluntary aided school</v>
          </cell>
          <cell r="I8926">
            <v>40329</v>
          </cell>
          <cell r="J8926">
            <v>64022.399999999994</v>
          </cell>
        </row>
        <row r="8927">
          <cell r="B8927">
            <v>9363581</v>
          </cell>
          <cell r="C8927">
            <v>936</v>
          </cell>
          <cell r="D8927" t="str">
            <v>Surrey</v>
          </cell>
          <cell r="E8927">
            <v>3581</v>
          </cell>
          <cell r="F8927" t="str">
            <v>Laleham CofE VA Primary School</v>
          </cell>
          <cell r="G8927" t="str">
            <v>Maintained</v>
          </cell>
          <cell r="H8927" t="str">
            <v>Voluntary aided school</v>
          </cell>
          <cell r="I8927">
            <v>37477</v>
          </cell>
          <cell r="J8927">
            <v>65800.799999999988</v>
          </cell>
        </row>
        <row r="8928">
          <cell r="B8928">
            <v>9363583</v>
          </cell>
          <cell r="C8928">
            <v>936</v>
          </cell>
          <cell r="D8928" t="str">
            <v>Surrey</v>
          </cell>
          <cell r="E8928">
            <v>3583</v>
          </cell>
          <cell r="F8928" t="str">
            <v>St Nicholas CofE Primary School</v>
          </cell>
          <cell r="G8928" t="str">
            <v>Maintained</v>
          </cell>
          <cell r="H8928" t="str">
            <v>Voluntary aided school</v>
          </cell>
          <cell r="I8928">
            <v>37995</v>
          </cell>
          <cell r="J8928">
            <v>64022.399999999994</v>
          </cell>
        </row>
        <row r="8929">
          <cell r="B8929">
            <v>9363585</v>
          </cell>
          <cell r="C8929">
            <v>936</v>
          </cell>
          <cell r="D8929" t="str">
            <v>Surrey</v>
          </cell>
          <cell r="E8929">
            <v>3585</v>
          </cell>
          <cell r="F8929" t="str">
            <v>Littleton CofE Infant School</v>
          </cell>
          <cell r="G8929" t="str">
            <v>Maintained</v>
          </cell>
          <cell r="H8929" t="str">
            <v>Voluntary aided school</v>
          </cell>
          <cell r="I8929">
            <v>18414</v>
          </cell>
          <cell r="J8929">
            <v>31788.899999999998</v>
          </cell>
        </row>
        <row r="8930">
          <cell r="B8930">
            <v>9363915</v>
          </cell>
          <cell r="C8930">
            <v>936</v>
          </cell>
          <cell r="D8930" t="str">
            <v>Surrey</v>
          </cell>
          <cell r="E8930">
            <v>3915</v>
          </cell>
          <cell r="F8930" t="str">
            <v>St Michael Catholic Primary School</v>
          </cell>
          <cell r="G8930" t="str">
            <v>Maintained</v>
          </cell>
          <cell r="H8930" t="str">
            <v>Voluntary aided school</v>
          </cell>
          <cell r="I8930">
            <v>42145</v>
          </cell>
          <cell r="J8930">
            <v>71358.299999999988</v>
          </cell>
        </row>
        <row r="8931">
          <cell r="B8931">
            <v>9363916</v>
          </cell>
          <cell r="C8931">
            <v>936</v>
          </cell>
          <cell r="D8931" t="str">
            <v>Surrey</v>
          </cell>
          <cell r="E8931">
            <v>3916</v>
          </cell>
          <cell r="F8931" t="str">
            <v>St Joseph's Catholic Primary School, Redhill</v>
          </cell>
          <cell r="G8931" t="str">
            <v>Maintained</v>
          </cell>
          <cell r="H8931" t="str">
            <v>Voluntary aided school</v>
          </cell>
          <cell r="I8931">
            <v>54983</v>
          </cell>
          <cell r="J8931">
            <v>98034.299999999988</v>
          </cell>
        </row>
        <row r="8932">
          <cell r="B8932">
            <v>9363920</v>
          </cell>
          <cell r="C8932">
            <v>936</v>
          </cell>
          <cell r="D8932" t="str">
            <v>Surrey</v>
          </cell>
          <cell r="E8932">
            <v>3920</v>
          </cell>
          <cell r="F8932" t="str">
            <v>St Dunstan's Catholic Primary School, Woking</v>
          </cell>
          <cell r="G8932" t="str">
            <v>Maintained</v>
          </cell>
          <cell r="H8932" t="str">
            <v>Voluntary aided school</v>
          </cell>
          <cell r="I8932">
            <v>66524</v>
          </cell>
          <cell r="J8932">
            <v>113595.29999999999</v>
          </cell>
        </row>
        <row r="8933">
          <cell r="B8933">
            <v>9363923</v>
          </cell>
          <cell r="C8933">
            <v>936</v>
          </cell>
          <cell r="D8933" t="str">
            <v>Surrey</v>
          </cell>
          <cell r="E8933">
            <v>3923</v>
          </cell>
          <cell r="F8933" t="str">
            <v>Scott Broadwood CofE Infant School</v>
          </cell>
          <cell r="G8933" t="str">
            <v>Maintained</v>
          </cell>
          <cell r="H8933" t="str">
            <v>Voluntary aided school</v>
          </cell>
          <cell r="I8933">
            <v>10893</v>
          </cell>
          <cell r="J8933">
            <v>17117.099999999999</v>
          </cell>
        </row>
        <row r="8934">
          <cell r="B8934">
            <v>9363924</v>
          </cell>
          <cell r="C8934">
            <v>936</v>
          </cell>
          <cell r="D8934" t="str">
            <v>Surrey</v>
          </cell>
          <cell r="E8934">
            <v>3924</v>
          </cell>
          <cell r="F8934" t="str">
            <v>St Bartholomew's CofE Aided Primary School</v>
          </cell>
          <cell r="G8934" t="str">
            <v>Maintained</v>
          </cell>
          <cell r="H8934" t="str">
            <v>Voluntary aided school</v>
          </cell>
          <cell r="I8934">
            <v>39940</v>
          </cell>
          <cell r="J8934">
            <v>67801.5</v>
          </cell>
        </row>
        <row r="8935">
          <cell r="B8935">
            <v>9363925</v>
          </cell>
          <cell r="C8935">
            <v>936</v>
          </cell>
          <cell r="D8935" t="str">
            <v>Surrey</v>
          </cell>
          <cell r="E8935">
            <v>3925</v>
          </cell>
          <cell r="F8935" t="str">
            <v>Bramley CofE Aided Infant School and Nursery</v>
          </cell>
          <cell r="G8935" t="str">
            <v>Maintained</v>
          </cell>
          <cell r="H8935" t="str">
            <v>Voluntary aided school</v>
          </cell>
          <cell r="I8935">
            <v>17636</v>
          </cell>
          <cell r="J8935">
            <v>28232.1</v>
          </cell>
        </row>
        <row r="8936">
          <cell r="B8936">
            <v>9363927</v>
          </cell>
          <cell r="C8936">
            <v>936</v>
          </cell>
          <cell r="D8936" t="str">
            <v>Surrey</v>
          </cell>
          <cell r="E8936">
            <v>3927</v>
          </cell>
          <cell r="F8936" t="str">
            <v>Grayswood Church of England (Aided) Primary School</v>
          </cell>
          <cell r="G8936" t="str">
            <v>Maintained</v>
          </cell>
          <cell r="H8936" t="str">
            <v>Voluntary aided school</v>
          </cell>
          <cell r="I8936">
            <v>16858</v>
          </cell>
          <cell r="J8936">
            <v>29121.3</v>
          </cell>
        </row>
        <row r="8937">
          <cell r="B8937">
            <v>9363928</v>
          </cell>
          <cell r="C8937">
            <v>936</v>
          </cell>
          <cell r="D8937" t="str">
            <v>Surrey</v>
          </cell>
          <cell r="E8937">
            <v>3928</v>
          </cell>
          <cell r="F8937" t="str">
            <v>Shere CofE Aided Infant School</v>
          </cell>
          <cell r="G8937" t="str">
            <v>Maintained</v>
          </cell>
          <cell r="H8937" t="str">
            <v>Voluntary aided school</v>
          </cell>
          <cell r="I8937">
            <v>18025</v>
          </cell>
          <cell r="J8937">
            <v>31566.6</v>
          </cell>
        </row>
        <row r="8938">
          <cell r="B8938">
            <v>9365202</v>
          </cell>
          <cell r="C8938">
            <v>936</v>
          </cell>
          <cell r="D8938" t="str">
            <v>Surrey</v>
          </cell>
          <cell r="E8938">
            <v>5202</v>
          </cell>
          <cell r="F8938" t="str">
            <v>Hawkedale Primary School</v>
          </cell>
          <cell r="G8938" t="str">
            <v>Maintained</v>
          </cell>
          <cell r="H8938" t="str">
            <v>Foundation school</v>
          </cell>
          <cell r="I8938">
            <v>21527</v>
          </cell>
          <cell r="J8938">
            <v>37346.399999999994</v>
          </cell>
        </row>
        <row r="8939">
          <cell r="B8939">
            <v>9365210</v>
          </cell>
          <cell r="C8939">
            <v>936</v>
          </cell>
          <cell r="D8939" t="str">
            <v>Surrey</v>
          </cell>
          <cell r="E8939">
            <v>5210</v>
          </cell>
          <cell r="F8939" t="str">
            <v>Burstow Primary School</v>
          </cell>
          <cell r="G8939" t="str">
            <v>Maintained</v>
          </cell>
          <cell r="H8939" t="str">
            <v>Foundation school</v>
          </cell>
          <cell r="I8939">
            <v>30733</v>
          </cell>
          <cell r="J8939">
            <v>48239.1</v>
          </cell>
        </row>
        <row r="8940">
          <cell r="B8940">
            <v>9365211</v>
          </cell>
          <cell r="C8940">
            <v>936</v>
          </cell>
          <cell r="D8940" t="str">
            <v>Surrey</v>
          </cell>
          <cell r="E8940">
            <v>5211</v>
          </cell>
          <cell r="F8940" t="str">
            <v>Park Mead Primary</v>
          </cell>
          <cell r="G8940" t="str">
            <v>Maintained</v>
          </cell>
          <cell r="H8940" t="str">
            <v>Foundation school</v>
          </cell>
          <cell r="I8940">
            <v>35013</v>
          </cell>
          <cell r="J8940">
            <v>59354.1</v>
          </cell>
        </row>
        <row r="8941">
          <cell r="B8941">
            <v>9365214</v>
          </cell>
          <cell r="C8941">
            <v>936</v>
          </cell>
          <cell r="D8941" t="str">
            <v>Surrey</v>
          </cell>
          <cell r="E8941">
            <v>5214</v>
          </cell>
          <cell r="F8941" t="str">
            <v>Tadworth Primary School</v>
          </cell>
          <cell r="G8941" t="str">
            <v>Maintained</v>
          </cell>
          <cell r="H8941" t="str">
            <v>Foundation school</v>
          </cell>
          <cell r="I8941">
            <v>43960</v>
          </cell>
          <cell r="J8941">
            <v>72914.399999999994</v>
          </cell>
        </row>
        <row r="8942">
          <cell r="B8942">
            <v>9365217</v>
          </cell>
          <cell r="C8942">
            <v>936</v>
          </cell>
          <cell r="D8942" t="str">
            <v>Surrey</v>
          </cell>
          <cell r="E8942">
            <v>5217</v>
          </cell>
          <cell r="F8942" t="str">
            <v>Burpham Foundation Primary School</v>
          </cell>
          <cell r="G8942" t="str">
            <v>Maintained</v>
          </cell>
          <cell r="H8942" t="str">
            <v>Foundation school</v>
          </cell>
          <cell r="I8942">
            <v>40070</v>
          </cell>
          <cell r="J8942">
            <v>68023.799999999988</v>
          </cell>
        </row>
        <row r="8943">
          <cell r="B8943">
            <v>9367003</v>
          </cell>
          <cell r="C8943">
            <v>936</v>
          </cell>
          <cell r="D8943" t="str">
            <v>Surrey</v>
          </cell>
          <cell r="E8943">
            <v>7003</v>
          </cell>
          <cell r="F8943" t="str">
            <v>Gosden House School</v>
          </cell>
          <cell r="G8943" t="str">
            <v>Maintained</v>
          </cell>
          <cell r="H8943" t="str">
            <v>Community special school</v>
          </cell>
          <cell r="I8943">
            <v>4539</v>
          </cell>
          <cell r="J8943">
            <v>5779.7999999999993</v>
          </cell>
        </row>
        <row r="8944">
          <cell r="B8944">
            <v>9367048</v>
          </cell>
          <cell r="C8944">
            <v>936</v>
          </cell>
          <cell r="D8944" t="str">
            <v>Surrey</v>
          </cell>
          <cell r="E8944">
            <v>7048</v>
          </cell>
          <cell r="F8944" t="str">
            <v>Woodlands School</v>
          </cell>
          <cell r="G8944" t="str">
            <v>Maintained</v>
          </cell>
          <cell r="H8944" t="str">
            <v>Community special school</v>
          </cell>
          <cell r="I8944">
            <v>2464</v>
          </cell>
          <cell r="J8944">
            <v>5779.7999999999993</v>
          </cell>
        </row>
        <row r="8945">
          <cell r="B8945">
            <v>9367051</v>
          </cell>
          <cell r="C8945">
            <v>936</v>
          </cell>
          <cell r="D8945" t="str">
            <v>Surrey</v>
          </cell>
          <cell r="E8945">
            <v>7051</v>
          </cell>
          <cell r="F8945" t="str">
            <v>Brooklands School - Split Site</v>
          </cell>
          <cell r="G8945" t="str">
            <v>Maintained</v>
          </cell>
          <cell r="H8945" t="str">
            <v>Community special school</v>
          </cell>
          <cell r="I8945">
            <v>4928</v>
          </cell>
          <cell r="J8945">
            <v>12671.099999999999</v>
          </cell>
        </row>
        <row r="8946">
          <cell r="B8946">
            <v>9367053</v>
          </cell>
          <cell r="C8946">
            <v>936</v>
          </cell>
          <cell r="D8946" t="str">
            <v>Surrey</v>
          </cell>
          <cell r="E8946">
            <v>7053</v>
          </cell>
          <cell r="F8946" t="str">
            <v>Manor Mead School</v>
          </cell>
          <cell r="G8946" t="str">
            <v>Maintained</v>
          </cell>
          <cell r="H8946" t="str">
            <v>Community special school</v>
          </cell>
          <cell r="I8946">
            <v>3631</v>
          </cell>
          <cell r="J8946">
            <v>5779.7999999999993</v>
          </cell>
        </row>
        <row r="8947">
          <cell r="B8947">
            <v>9367056</v>
          </cell>
          <cell r="C8947">
            <v>936</v>
          </cell>
          <cell r="D8947" t="str">
            <v>Surrey</v>
          </cell>
          <cell r="E8947">
            <v>7056</v>
          </cell>
          <cell r="F8947" t="str">
            <v>Portesbery School</v>
          </cell>
          <cell r="G8947" t="str">
            <v>Maintained</v>
          </cell>
          <cell r="H8947" t="str">
            <v>Community special school</v>
          </cell>
          <cell r="I8947">
            <v>2983</v>
          </cell>
          <cell r="J8947">
            <v>3779.1</v>
          </cell>
        </row>
        <row r="8948">
          <cell r="B8948">
            <v>9367062</v>
          </cell>
          <cell r="C8948">
            <v>936</v>
          </cell>
          <cell r="D8948" t="str">
            <v>Surrey</v>
          </cell>
          <cell r="E8948">
            <v>7062</v>
          </cell>
          <cell r="F8948" t="str">
            <v>Freemantles School</v>
          </cell>
          <cell r="G8948" t="str">
            <v>Maintained</v>
          </cell>
          <cell r="H8948" t="str">
            <v>Community special school</v>
          </cell>
          <cell r="I8948">
            <v>11671</v>
          </cell>
          <cell r="J8948">
            <v>17339.399999999998</v>
          </cell>
        </row>
        <row r="8949">
          <cell r="B8949">
            <v>9372001</v>
          </cell>
          <cell r="C8949">
            <v>937</v>
          </cell>
          <cell r="D8949" t="str">
            <v>Warwickshire</v>
          </cell>
          <cell r="E8949">
            <v>2001</v>
          </cell>
          <cell r="F8949" t="str">
            <v>Nursery Hill Primary School</v>
          </cell>
          <cell r="G8949" t="str">
            <v>Maintained</v>
          </cell>
          <cell r="H8949" t="str">
            <v>Community school</v>
          </cell>
          <cell r="I8949">
            <v>5836</v>
          </cell>
          <cell r="J8949">
            <v>8225.0999999999985</v>
          </cell>
        </row>
        <row r="8950">
          <cell r="B8950">
            <v>9372017</v>
          </cell>
          <cell r="C8950">
            <v>937</v>
          </cell>
          <cell r="D8950" t="str">
            <v>Warwickshire</v>
          </cell>
          <cell r="E8950">
            <v>2017</v>
          </cell>
          <cell r="F8950" t="str">
            <v>Claverdon Primary School</v>
          </cell>
          <cell r="G8950" t="str">
            <v>Maintained</v>
          </cell>
          <cell r="H8950" t="str">
            <v>Community school</v>
          </cell>
          <cell r="I8950">
            <v>17507</v>
          </cell>
          <cell r="J8950">
            <v>28232.1</v>
          </cell>
        </row>
        <row r="8951">
          <cell r="B8951">
            <v>9372021</v>
          </cell>
          <cell r="C8951">
            <v>937</v>
          </cell>
          <cell r="D8951" t="str">
            <v>Warwickshire</v>
          </cell>
          <cell r="E8951">
            <v>2021</v>
          </cell>
          <cell r="F8951" t="str">
            <v>Wheelwright Lane Primary School</v>
          </cell>
          <cell r="G8951" t="str">
            <v>Maintained</v>
          </cell>
          <cell r="H8951" t="str">
            <v>Community school</v>
          </cell>
          <cell r="I8951">
            <v>16080</v>
          </cell>
          <cell r="J8951">
            <v>26453.699999999997</v>
          </cell>
        </row>
        <row r="8952">
          <cell r="B8952">
            <v>9372024</v>
          </cell>
          <cell r="C8952">
            <v>937</v>
          </cell>
          <cell r="D8952" t="str">
            <v>Warwickshire</v>
          </cell>
          <cell r="E8952">
            <v>2024</v>
          </cell>
          <cell r="F8952" t="str">
            <v>Great Alne Primary School</v>
          </cell>
          <cell r="G8952" t="str">
            <v>Maintained</v>
          </cell>
          <cell r="H8952" t="str">
            <v>Community school</v>
          </cell>
          <cell r="I8952">
            <v>7651</v>
          </cell>
          <cell r="J8952">
            <v>15116.4</v>
          </cell>
        </row>
        <row r="8953">
          <cell r="B8953">
            <v>9372029</v>
          </cell>
          <cell r="C8953">
            <v>937</v>
          </cell>
          <cell r="D8953" t="str">
            <v>Warwickshire</v>
          </cell>
          <cell r="E8953">
            <v>2029</v>
          </cell>
          <cell r="F8953" t="str">
            <v>Nathaniel Newton Infant School</v>
          </cell>
          <cell r="G8953" t="str">
            <v>Maintained</v>
          </cell>
          <cell r="H8953" t="str">
            <v>Community school</v>
          </cell>
          <cell r="I8953">
            <v>41496</v>
          </cell>
          <cell r="J8953">
            <v>67356.899999999994</v>
          </cell>
        </row>
        <row r="8954">
          <cell r="B8954">
            <v>9372032</v>
          </cell>
          <cell r="C8954">
            <v>937</v>
          </cell>
          <cell r="D8954" t="str">
            <v>Warwickshire</v>
          </cell>
          <cell r="E8954">
            <v>2032</v>
          </cell>
          <cell r="F8954" t="str">
            <v>Hurley Primary School</v>
          </cell>
          <cell r="G8954" t="str">
            <v>Maintained</v>
          </cell>
          <cell r="H8954" t="str">
            <v>Community school</v>
          </cell>
          <cell r="I8954">
            <v>11801</v>
          </cell>
          <cell r="J8954">
            <v>18006.3</v>
          </cell>
        </row>
        <row r="8955">
          <cell r="B8955">
            <v>9372043</v>
          </cell>
          <cell r="C8955">
            <v>937</v>
          </cell>
          <cell r="D8955" t="str">
            <v>Warwickshire</v>
          </cell>
          <cell r="E8955">
            <v>2043</v>
          </cell>
          <cell r="F8955" t="str">
            <v>Quinton Primary School</v>
          </cell>
          <cell r="G8955" t="str">
            <v>Maintained</v>
          </cell>
          <cell r="H8955" t="str">
            <v>Community school</v>
          </cell>
          <cell r="I8955">
            <v>13876</v>
          </cell>
          <cell r="J8955">
            <v>22896.899999999998</v>
          </cell>
        </row>
        <row r="8956">
          <cell r="B8956">
            <v>9372046</v>
          </cell>
          <cell r="C8956">
            <v>937</v>
          </cell>
          <cell r="D8956" t="str">
            <v>Warwickshire</v>
          </cell>
          <cell r="E8956">
            <v>2046</v>
          </cell>
          <cell r="F8956" t="str">
            <v>Snitterfield Primary School</v>
          </cell>
          <cell r="G8956" t="str">
            <v>Maintained</v>
          </cell>
          <cell r="H8956" t="str">
            <v>Community school</v>
          </cell>
          <cell r="I8956">
            <v>7133</v>
          </cell>
          <cell r="J8956">
            <v>10225.799999999999</v>
          </cell>
        </row>
        <row r="8957">
          <cell r="B8957">
            <v>9372052</v>
          </cell>
          <cell r="C8957">
            <v>937</v>
          </cell>
          <cell r="D8957" t="str">
            <v>Warwickshire</v>
          </cell>
          <cell r="E8957">
            <v>2052</v>
          </cell>
          <cell r="F8957" t="str">
            <v>Thomas Jolyffe Primary School</v>
          </cell>
          <cell r="G8957" t="str">
            <v>Maintained</v>
          </cell>
          <cell r="H8957" t="str">
            <v>Community school</v>
          </cell>
          <cell r="I8957">
            <v>26454</v>
          </cell>
          <cell r="J8957">
            <v>46460.7</v>
          </cell>
        </row>
        <row r="8958">
          <cell r="B8958">
            <v>9372053</v>
          </cell>
          <cell r="C8958">
            <v>937</v>
          </cell>
          <cell r="D8958" t="str">
            <v>Warwickshire</v>
          </cell>
          <cell r="E8958">
            <v>2053</v>
          </cell>
          <cell r="F8958" t="str">
            <v>Bridgetown Primary School</v>
          </cell>
          <cell r="G8958" t="str">
            <v>Maintained</v>
          </cell>
          <cell r="H8958" t="str">
            <v>Community school</v>
          </cell>
          <cell r="I8958">
            <v>31512</v>
          </cell>
          <cell r="J8958">
            <v>48683.7</v>
          </cell>
        </row>
        <row r="8959">
          <cell r="B8959">
            <v>9372058</v>
          </cell>
          <cell r="C8959">
            <v>937</v>
          </cell>
          <cell r="D8959" t="str">
            <v>Warwickshire</v>
          </cell>
          <cell r="E8959">
            <v>2058</v>
          </cell>
          <cell r="F8959" t="str">
            <v>Welford-on-Avon Primary School</v>
          </cell>
          <cell r="G8959" t="str">
            <v>Maintained</v>
          </cell>
          <cell r="H8959" t="str">
            <v>Community school</v>
          </cell>
          <cell r="I8959">
            <v>19192</v>
          </cell>
          <cell r="J8959">
            <v>33122.699999999997</v>
          </cell>
        </row>
        <row r="8960">
          <cell r="B8960">
            <v>9372064</v>
          </cell>
          <cell r="C8960">
            <v>937</v>
          </cell>
          <cell r="D8960" t="str">
            <v>Warwickshire</v>
          </cell>
          <cell r="E8960">
            <v>2064</v>
          </cell>
          <cell r="F8960" t="str">
            <v>Lighthorne Heath Primary School</v>
          </cell>
          <cell r="G8960" t="str">
            <v>Maintained</v>
          </cell>
          <cell r="H8960" t="str">
            <v>Community school</v>
          </cell>
          <cell r="I8960">
            <v>2983</v>
          </cell>
          <cell r="J8960">
            <v>4446</v>
          </cell>
        </row>
        <row r="8961">
          <cell r="B8961">
            <v>9372103</v>
          </cell>
          <cell r="C8961">
            <v>937</v>
          </cell>
          <cell r="D8961" t="str">
            <v>Warwickshire</v>
          </cell>
          <cell r="E8961">
            <v>2103</v>
          </cell>
          <cell r="F8961" t="str">
            <v>Chilvers Coton Community Infant School</v>
          </cell>
          <cell r="G8961" t="str">
            <v>Maintained</v>
          </cell>
          <cell r="H8961" t="str">
            <v>Community school</v>
          </cell>
          <cell r="I8961">
            <v>31641</v>
          </cell>
          <cell r="J8961">
            <v>39791.699999999997</v>
          </cell>
        </row>
        <row r="8962">
          <cell r="B8962">
            <v>9372107</v>
          </cell>
          <cell r="C8962">
            <v>937</v>
          </cell>
          <cell r="D8962" t="str">
            <v>Warwickshire</v>
          </cell>
          <cell r="E8962">
            <v>2107</v>
          </cell>
          <cell r="F8962" t="str">
            <v>Galley Common Infant School</v>
          </cell>
          <cell r="G8962" t="str">
            <v>Maintained</v>
          </cell>
          <cell r="H8962" t="str">
            <v>Community school</v>
          </cell>
          <cell r="I8962">
            <v>32030</v>
          </cell>
          <cell r="J8962">
            <v>49795.199999999997</v>
          </cell>
        </row>
        <row r="8963">
          <cell r="B8963">
            <v>9372123</v>
          </cell>
          <cell r="C8963">
            <v>937</v>
          </cell>
          <cell r="D8963" t="str">
            <v>Warwickshire</v>
          </cell>
          <cell r="E8963">
            <v>2123</v>
          </cell>
          <cell r="F8963" t="str">
            <v>Whitestone Infant School</v>
          </cell>
          <cell r="G8963" t="str">
            <v>Maintained</v>
          </cell>
          <cell r="H8963" t="str">
            <v>Community school</v>
          </cell>
          <cell r="I8963">
            <v>61466</v>
          </cell>
          <cell r="J8963">
            <v>103591.79999999999</v>
          </cell>
        </row>
        <row r="8964">
          <cell r="B8964">
            <v>9372307</v>
          </cell>
          <cell r="C8964">
            <v>937</v>
          </cell>
          <cell r="D8964" t="str">
            <v>Warwickshire</v>
          </cell>
          <cell r="E8964">
            <v>2307</v>
          </cell>
          <cell r="F8964" t="str">
            <v>Thorns Community Infant School</v>
          </cell>
          <cell r="G8964" t="str">
            <v>Maintained</v>
          </cell>
          <cell r="H8964" t="str">
            <v>Community school</v>
          </cell>
          <cell r="I8964">
            <v>39292</v>
          </cell>
          <cell r="J8964">
            <v>68023.799999999988</v>
          </cell>
        </row>
        <row r="8965">
          <cell r="B8965">
            <v>9372308</v>
          </cell>
          <cell r="C8965">
            <v>937</v>
          </cell>
          <cell r="D8965" t="str">
            <v>Warwickshire</v>
          </cell>
          <cell r="E8965">
            <v>2308</v>
          </cell>
          <cell r="F8965" t="str">
            <v>Clinton Primary School</v>
          </cell>
          <cell r="G8965" t="str">
            <v>Maintained</v>
          </cell>
          <cell r="H8965" t="str">
            <v>Community school</v>
          </cell>
          <cell r="I8965">
            <v>21527</v>
          </cell>
          <cell r="J8965">
            <v>35568</v>
          </cell>
        </row>
        <row r="8966">
          <cell r="B8966">
            <v>9372312</v>
          </cell>
          <cell r="C8966">
            <v>937</v>
          </cell>
          <cell r="D8966" t="str">
            <v>Warwickshire</v>
          </cell>
          <cell r="E8966">
            <v>2312</v>
          </cell>
          <cell r="F8966" t="str">
            <v>Clapham Terrace Community Primary School and Nursery</v>
          </cell>
          <cell r="G8966" t="str">
            <v>Maintained</v>
          </cell>
          <cell r="H8966" t="str">
            <v>Community school</v>
          </cell>
          <cell r="I8966">
            <v>18414</v>
          </cell>
          <cell r="J8966">
            <v>31344.3</v>
          </cell>
        </row>
        <row r="8967">
          <cell r="B8967">
            <v>9372322</v>
          </cell>
          <cell r="C8967">
            <v>937</v>
          </cell>
          <cell r="D8967" t="str">
            <v>Warwickshire</v>
          </cell>
          <cell r="E8967">
            <v>2322</v>
          </cell>
          <cell r="F8967" t="str">
            <v>Westgate Primary School</v>
          </cell>
          <cell r="G8967" t="str">
            <v>Maintained</v>
          </cell>
          <cell r="H8967" t="str">
            <v>Community school</v>
          </cell>
          <cell r="I8967">
            <v>8948</v>
          </cell>
          <cell r="J8967">
            <v>17339.399999999998</v>
          </cell>
        </row>
        <row r="8968">
          <cell r="B8968">
            <v>9372324</v>
          </cell>
          <cell r="C8968">
            <v>937</v>
          </cell>
          <cell r="D8968" t="str">
            <v>Warwickshire</v>
          </cell>
          <cell r="E8968">
            <v>2324</v>
          </cell>
          <cell r="F8968" t="str">
            <v>Whitnash Primary School</v>
          </cell>
          <cell r="G8968" t="str">
            <v>Maintained</v>
          </cell>
          <cell r="H8968" t="str">
            <v>Community school</v>
          </cell>
          <cell r="I8968">
            <v>22434</v>
          </cell>
          <cell r="J8968">
            <v>39569.399999999994</v>
          </cell>
        </row>
        <row r="8969">
          <cell r="B8969">
            <v>9372325</v>
          </cell>
          <cell r="C8969">
            <v>937</v>
          </cell>
          <cell r="D8969" t="str">
            <v>Warwickshire</v>
          </cell>
          <cell r="E8969">
            <v>2325</v>
          </cell>
          <cell r="F8969" t="str">
            <v>Newburgh Primary School</v>
          </cell>
          <cell r="G8969" t="str">
            <v>Maintained</v>
          </cell>
          <cell r="H8969" t="str">
            <v>Community school</v>
          </cell>
          <cell r="I8969">
            <v>33327</v>
          </cell>
          <cell r="J8969">
            <v>52018.2</v>
          </cell>
        </row>
        <row r="8970">
          <cell r="B8970">
            <v>9372326</v>
          </cell>
          <cell r="C8970">
            <v>937</v>
          </cell>
          <cell r="D8970" t="str">
            <v>Warwickshire</v>
          </cell>
          <cell r="E8970">
            <v>2326</v>
          </cell>
          <cell r="F8970" t="str">
            <v>Telford Infant School</v>
          </cell>
          <cell r="G8970" t="str">
            <v>Maintained</v>
          </cell>
          <cell r="H8970" t="str">
            <v>Community school</v>
          </cell>
          <cell r="I8970">
            <v>60429</v>
          </cell>
          <cell r="J8970">
            <v>105814.79999999999</v>
          </cell>
        </row>
        <row r="8971">
          <cell r="B8971">
            <v>9372327</v>
          </cell>
          <cell r="C8971">
            <v>937</v>
          </cell>
          <cell r="D8971" t="str">
            <v>Warwickshire</v>
          </cell>
          <cell r="E8971">
            <v>2327</v>
          </cell>
          <cell r="F8971" t="str">
            <v>Briar Hill Infant School</v>
          </cell>
          <cell r="G8971" t="str">
            <v>Maintained</v>
          </cell>
          <cell r="H8971" t="str">
            <v>Community school</v>
          </cell>
          <cell r="I8971">
            <v>64579</v>
          </cell>
          <cell r="J8971">
            <v>98256.599999999991</v>
          </cell>
        </row>
        <row r="8972">
          <cell r="B8972">
            <v>9372330</v>
          </cell>
          <cell r="C8972">
            <v>937</v>
          </cell>
          <cell r="D8972" t="str">
            <v>Warwickshire</v>
          </cell>
          <cell r="E8972">
            <v>2330</v>
          </cell>
          <cell r="F8972" t="str">
            <v>Brookhurst Primary School</v>
          </cell>
          <cell r="G8972" t="str">
            <v>Maintained</v>
          </cell>
          <cell r="H8972" t="str">
            <v>Community school</v>
          </cell>
          <cell r="I8972">
            <v>37736</v>
          </cell>
          <cell r="J8972">
            <v>61799.399999999994</v>
          </cell>
        </row>
        <row r="8973">
          <cell r="B8973">
            <v>9372332</v>
          </cell>
          <cell r="C8973">
            <v>937</v>
          </cell>
          <cell r="D8973" t="str">
            <v>Warwickshire</v>
          </cell>
          <cell r="E8973">
            <v>2332</v>
          </cell>
          <cell r="F8973" t="str">
            <v>Emscote Infant School</v>
          </cell>
          <cell r="G8973" t="str">
            <v>Maintained</v>
          </cell>
          <cell r="H8973" t="str">
            <v>Community school</v>
          </cell>
          <cell r="I8973">
            <v>29696</v>
          </cell>
          <cell r="J8973">
            <v>49572.899999999994</v>
          </cell>
        </row>
        <row r="8974">
          <cell r="B8974">
            <v>9372405</v>
          </cell>
          <cell r="C8974">
            <v>937</v>
          </cell>
          <cell r="D8974" t="str">
            <v>Warwickshire</v>
          </cell>
          <cell r="E8974">
            <v>2405</v>
          </cell>
          <cell r="F8974" t="str">
            <v>Long Lawford Primary School</v>
          </cell>
          <cell r="G8974" t="str">
            <v>Maintained</v>
          </cell>
          <cell r="H8974" t="str">
            <v>Community school</v>
          </cell>
          <cell r="I8974">
            <v>35013</v>
          </cell>
          <cell r="J8974">
            <v>54018.899999999994</v>
          </cell>
        </row>
        <row r="8975">
          <cell r="B8975">
            <v>9372410</v>
          </cell>
          <cell r="C8975">
            <v>937</v>
          </cell>
          <cell r="D8975" t="str">
            <v>Warwickshire</v>
          </cell>
          <cell r="E8975">
            <v>2410</v>
          </cell>
          <cell r="F8975" t="str">
            <v>Abbots Farm Infant School</v>
          </cell>
          <cell r="G8975" t="str">
            <v>Maintained</v>
          </cell>
          <cell r="H8975" t="str">
            <v>Community school</v>
          </cell>
          <cell r="I8975">
            <v>37995</v>
          </cell>
          <cell r="J8975">
            <v>64466.999999999993</v>
          </cell>
        </row>
        <row r="8976">
          <cell r="B8976">
            <v>9372415</v>
          </cell>
          <cell r="C8976">
            <v>937</v>
          </cell>
          <cell r="D8976" t="str">
            <v>Warwickshire</v>
          </cell>
          <cell r="E8976">
            <v>2415</v>
          </cell>
          <cell r="F8976" t="str">
            <v>Eastlands Primary School</v>
          </cell>
          <cell r="G8976" t="str">
            <v>Maintained</v>
          </cell>
          <cell r="H8976" t="str">
            <v>Community school</v>
          </cell>
          <cell r="I8976">
            <v>19970</v>
          </cell>
          <cell r="J8976">
            <v>32678.1</v>
          </cell>
        </row>
        <row r="8977">
          <cell r="B8977">
            <v>9372417</v>
          </cell>
          <cell r="C8977">
            <v>937</v>
          </cell>
          <cell r="D8977" t="str">
            <v>Warwickshire</v>
          </cell>
          <cell r="E8977">
            <v>2417</v>
          </cell>
          <cell r="F8977" t="str">
            <v>Northlands Primary School</v>
          </cell>
          <cell r="G8977" t="str">
            <v>Maintained</v>
          </cell>
          <cell r="H8977" t="str">
            <v>Community school</v>
          </cell>
          <cell r="I8977">
            <v>12709</v>
          </cell>
          <cell r="J8977">
            <v>21563.1</v>
          </cell>
        </row>
        <row r="8978">
          <cell r="B8978">
            <v>9372420</v>
          </cell>
          <cell r="C8978">
            <v>937</v>
          </cell>
          <cell r="D8978" t="str">
            <v>Warwickshire</v>
          </cell>
          <cell r="E8978">
            <v>2420</v>
          </cell>
          <cell r="F8978" t="str">
            <v>Bilton Infant School</v>
          </cell>
          <cell r="G8978" t="str">
            <v>Maintained</v>
          </cell>
          <cell r="H8978" t="str">
            <v>Community school</v>
          </cell>
          <cell r="I8978">
            <v>33457</v>
          </cell>
          <cell r="J8978">
            <v>59354.1</v>
          </cell>
        </row>
        <row r="8979">
          <cell r="B8979">
            <v>9372423</v>
          </cell>
          <cell r="C8979">
            <v>937</v>
          </cell>
          <cell r="D8979" t="str">
            <v>Warwickshire</v>
          </cell>
          <cell r="E8979">
            <v>2423</v>
          </cell>
          <cell r="F8979" t="str">
            <v>Bawnmore Community Infant School</v>
          </cell>
          <cell r="G8979" t="str">
            <v>Maintained</v>
          </cell>
          <cell r="H8979" t="str">
            <v>Community school</v>
          </cell>
          <cell r="I8979">
            <v>32160</v>
          </cell>
          <cell r="J8979">
            <v>53796.6</v>
          </cell>
        </row>
        <row r="8980">
          <cell r="B8980">
            <v>9372569</v>
          </cell>
          <cell r="C8980">
            <v>937</v>
          </cell>
          <cell r="D8980" t="str">
            <v>Warwickshire</v>
          </cell>
          <cell r="E8980">
            <v>2569</v>
          </cell>
          <cell r="F8980" t="str">
            <v>High Meadow Community School</v>
          </cell>
          <cell r="G8980" t="str">
            <v>Maintained</v>
          </cell>
          <cell r="H8980" t="str">
            <v>Community school</v>
          </cell>
          <cell r="I8980">
            <v>18414</v>
          </cell>
          <cell r="J8980">
            <v>34011.899999999994</v>
          </cell>
        </row>
        <row r="8981">
          <cell r="B8981">
            <v>9372585</v>
          </cell>
          <cell r="C8981">
            <v>937</v>
          </cell>
          <cell r="D8981" t="str">
            <v>Warwickshire</v>
          </cell>
          <cell r="E8981">
            <v>2585</v>
          </cell>
          <cell r="F8981" t="str">
            <v>Glendale Infant School</v>
          </cell>
          <cell r="G8981" t="str">
            <v>Maintained</v>
          </cell>
          <cell r="H8981" t="str">
            <v>Community school</v>
          </cell>
          <cell r="I8981">
            <v>43053</v>
          </cell>
          <cell r="J8981">
            <v>70469.099999999991</v>
          </cell>
        </row>
        <row r="8982">
          <cell r="B8982">
            <v>9372598</v>
          </cell>
          <cell r="C8982">
            <v>937</v>
          </cell>
          <cell r="D8982" t="str">
            <v>Warwickshire</v>
          </cell>
          <cell r="E8982">
            <v>2598</v>
          </cell>
          <cell r="F8982" t="str">
            <v>Boughton Leigh Infant School</v>
          </cell>
          <cell r="G8982" t="str">
            <v>Maintained</v>
          </cell>
          <cell r="H8982" t="str">
            <v>Community school</v>
          </cell>
          <cell r="I8982">
            <v>32808</v>
          </cell>
          <cell r="J8982">
            <v>48905.999999999993</v>
          </cell>
        </row>
        <row r="8983">
          <cell r="B8983">
            <v>9372603</v>
          </cell>
          <cell r="C8983">
            <v>937</v>
          </cell>
          <cell r="D8983" t="str">
            <v>Warwickshire</v>
          </cell>
          <cell r="E8983">
            <v>2603</v>
          </cell>
          <cell r="F8983" t="str">
            <v>Bishopton Primary School</v>
          </cell>
          <cell r="G8983" t="str">
            <v>Maintained</v>
          </cell>
          <cell r="H8983" t="str">
            <v>Community school</v>
          </cell>
          <cell r="I8983">
            <v>14913</v>
          </cell>
          <cell r="J8983">
            <v>28454.399999999998</v>
          </cell>
        </row>
        <row r="8984">
          <cell r="B8984">
            <v>9372605</v>
          </cell>
          <cell r="C8984">
            <v>937</v>
          </cell>
          <cell r="D8984" t="str">
            <v>Warwickshire</v>
          </cell>
          <cell r="E8984">
            <v>2605</v>
          </cell>
          <cell r="F8984" t="str">
            <v>Priors Field Primary School</v>
          </cell>
          <cell r="G8984" t="str">
            <v>Maintained</v>
          </cell>
          <cell r="H8984" t="str">
            <v>Community school</v>
          </cell>
          <cell r="I8984">
            <v>22434</v>
          </cell>
          <cell r="J8984">
            <v>38235.599999999999</v>
          </cell>
        </row>
        <row r="8985">
          <cell r="B8985">
            <v>9372606</v>
          </cell>
          <cell r="C8985">
            <v>937</v>
          </cell>
          <cell r="D8985" t="str">
            <v>Warwickshire</v>
          </cell>
          <cell r="E8985">
            <v>2606</v>
          </cell>
          <cell r="F8985" t="str">
            <v>Milverton Primary School</v>
          </cell>
          <cell r="G8985" t="str">
            <v>Maintained</v>
          </cell>
          <cell r="H8985" t="str">
            <v>Community school</v>
          </cell>
          <cell r="I8985">
            <v>33457</v>
          </cell>
          <cell r="J8985">
            <v>54685.799999999996</v>
          </cell>
        </row>
        <row r="8986">
          <cell r="B8986">
            <v>9372614</v>
          </cell>
          <cell r="C8986">
            <v>937</v>
          </cell>
          <cell r="D8986" t="str">
            <v>Warwickshire</v>
          </cell>
          <cell r="E8986">
            <v>2614</v>
          </cell>
          <cell r="F8986" t="str">
            <v>Race Leys Infant School</v>
          </cell>
          <cell r="G8986" t="str">
            <v>Maintained</v>
          </cell>
          <cell r="H8986" t="str">
            <v>Community school</v>
          </cell>
          <cell r="I8986">
            <v>21138</v>
          </cell>
          <cell r="J8986">
            <v>31121.999999999996</v>
          </cell>
        </row>
        <row r="8987">
          <cell r="B8987">
            <v>9372616</v>
          </cell>
          <cell r="C8987">
            <v>937</v>
          </cell>
          <cell r="D8987" t="str">
            <v>Warwickshire</v>
          </cell>
          <cell r="E8987">
            <v>2616</v>
          </cell>
          <cell r="F8987" t="str">
            <v>Brownsover Community Infant School</v>
          </cell>
          <cell r="G8987" t="str">
            <v>Maintained</v>
          </cell>
          <cell r="H8987" t="str">
            <v>Community school</v>
          </cell>
          <cell r="I8987">
            <v>34624</v>
          </cell>
          <cell r="J8987">
            <v>64466.999999999993</v>
          </cell>
        </row>
        <row r="8988">
          <cell r="B8988">
            <v>9372618</v>
          </cell>
          <cell r="C8988">
            <v>937</v>
          </cell>
          <cell r="D8988" t="str">
            <v>Warwickshire</v>
          </cell>
          <cell r="E8988">
            <v>2618</v>
          </cell>
          <cell r="F8988" t="str">
            <v>Water Orton Primary School</v>
          </cell>
          <cell r="G8988" t="str">
            <v>Maintained</v>
          </cell>
          <cell r="H8988" t="str">
            <v>Community school</v>
          </cell>
          <cell r="I8988">
            <v>28140</v>
          </cell>
          <cell r="J8988">
            <v>45571.5</v>
          </cell>
        </row>
        <row r="8989">
          <cell r="B8989">
            <v>9373002</v>
          </cell>
          <cell r="C8989">
            <v>937</v>
          </cell>
          <cell r="D8989" t="str">
            <v>Warwickshire</v>
          </cell>
          <cell r="E8989">
            <v>3002</v>
          </cell>
          <cell r="F8989" t="str">
            <v>Alveston CofE Primary School</v>
          </cell>
          <cell r="G8989" t="str">
            <v>Maintained</v>
          </cell>
          <cell r="H8989" t="str">
            <v>Voluntary controlled school</v>
          </cell>
          <cell r="I8989">
            <v>19711</v>
          </cell>
          <cell r="J8989">
            <v>32900.399999999994</v>
          </cell>
        </row>
        <row r="8990">
          <cell r="B8990">
            <v>9373011</v>
          </cell>
          <cell r="C8990">
            <v>937</v>
          </cell>
          <cell r="D8990" t="str">
            <v>Warwickshire</v>
          </cell>
          <cell r="E8990">
            <v>3011</v>
          </cell>
          <cell r="F8990" t="str">
            <v>Bidford-on-Avon CofE Primary School</v>
          </cell>
          <cell r="G8990" t="str">
            <v>Maintained</v>
          </cell>
          <cell r="H8990" t="str">
            <v>Voluntary controlled school</v>
          </cell>
          <cell r="I8990">
            <v>26454</v>
          </cell>
          <cell r="J8990">
            <v>41125.5</v>
          </cell>
        </row>
        <row r="8991">
          <cell r="B8991">
            <v>9373014</v>
          </cell>
          <cell r="C8991">
            <v>937</v>
          </cell>
          <cell r="D8991" t="str">
            <v>Warwickshire</v>
          </cell>
          <cell r="E8991">
            <v>3014</v>
          </cell>
          <cell r="F8991" t="str">
            <v>Brailes CofE Primary School</v>
          </cell>
          <cell r="G8991" t="str">
            <v>Maintained</v>
          </cell>
          <cell r="H8991" t="str">
            <v>Voluntary controlled school</v>
          </cell>
          <cell r="I8991">
            <v>8429</v>
          </cell>
          <cell r="J8991">
            <v>11781.9</v>
          </cell>
        </row>
        <row r="8992">
          <cell r="B8992">
            <v>9373024</v>
          </cell>
          <cell r="C8992">
            <v>937</v>
          </cell>
          <cell r="D8992" t="str">
            <v>Warwickshire</v>
          </cell>
          <cell r="E8992">
            <v>3024</v>
          </cell>
          <cell r="F8992" t="str">
            <v>Ettington CofE Primary School</v>
          </cell>
          <cell r="G8992" t="str">
            <v>Maintained</v>
          </cell>
          <cell r="H8992" t="str">
            <v>Voluntary controlled school</v>
          </cell>
          <cell r="I8992">
            <v>21397</v>
          </cell>
          <cell r="J8992">
            <v>31788.899999999998</v>
          </cell>
        </row>
        <row r="8993">
          <cell r="B8993">
            <v>9373031</v>
          </cell>
          <cell r="C8993">
            <v>937</v>
          </cell>
          <cell r="D8993" t="str">
            <v>Warwickshire</v>
          </cell>
          <cell r="E8993">
            <v>3031</v>
          </cell>
          <cell r="F8993" t="str">
            <v>Hampton Lucy CofE Primary School</v>
          </cell>
          <cell r="G8993" t="str">
            <v>Maintained</v>
          </cell>
          <cell r="H8993" t="str">
            <v>Voluntary controlled school</v>
          </cell>
          <cell r="I8993">
            <v>6614</v>
          </cell>
          <cell r="J8993">
            <v>10003.5</v>
          </cell>
        </row>
        <row r="8994">
          <cell r="B8994">
            <v>9373032</v>
          </cell>
          <cell r="C8994">
            <v>937</v>
          </cell>
          <cell r="D8994" t="str">
            <v>Warwickshire</v>
          </cell>
          <cell r="E8994">
            <v>3032</v>
          </cell>
          <cell r="F8994" t="str">
            <v>Harbury CofE Primary School</v>
          </cell>
          <cell r="G8994" t="str">
            <v>Maintained</v>
          </cell>
          <cell r="H8994" t="str">
            <v>Voluntary controlled school</v>
          </cell>
          <cell r="I8994">
            <v>20359</v>
          </cell>
          <cell r="J8994">
            <v>32233.499999999996</v>
          </cell>
        </row>
        <row r="8995">
          <cell r="B8995">
            <v>9373035</v>
          </cell>
          <cell r="C8995">
            <v>937</v>
          </cell>
          <cell r="D8995" t="str">
            <v>Warwickshire</v>
          </cell>
          <cell r="E8995">
            <v>3035</v>
          </cell>
          <cell r="F8995" t="str">
            <v>Ilmington CofE Primary School</v>
          </cell>
          <cell r="G8995" t="str">
            <v>Maintained</v>
          </cell>
          <cell r="H8995" t="str">
            <v>Voluntary controlled school</v>
          </cell>
          <cell r="I8995">
            <v>11153</v>
          </cell>
          <cell r="J8995">
            <v>19117.8</v>
          </cell>
        </row>
        <row r="8996">
          <cell r="B8996">
            <v>9373040</v>
          </cell>
          <cell r="C8996">
            <v>937</v>
          </cell>
          <cell r="D8996" t="str">
            <v>Warwickshire</v>
          </cell>
          <cell r="E8996">
            <v>3040</v>
          </cell>
          <cell r="F8996" t="str">
            <v>Loxley CofE Community Primary School</v>
          </cell>
          <cell r="G8996" t="str">
            <v>Maintained</v>
          </cell>
          <cell r="H8996" t="str">
            <v>Voluntary controlled school</v>
          </cell>
          <cell r="I8996">
            <v>2724</v>
          </cell>
          <cell r="J8996">
            <v>3334.4999999999995</v>
          </cell>
        </row>
        <row r="8997">
          <cell r="B8997">
            <v>9373041</v>
          </cell>
          <cell r="C8997">
            <v>937</v>
          </cell>
          <cell r="D8997" t="str">
            <v>Warwickshire</v>
          </cell>
          <cell r="E8997">
            <v>3041</v>
          </cell>
          <cell r="F8997" t="str">
            <v>Mappleborough Green CofE Primary School</v>
          </cell>
          <cell r="G8997" t="str">
            <v>Maintained</v>
          </cell>
          <cell r="H8997" t="str">
            <v>Voluntary controlled school</v>
          </cell>
          <cell r="I8997">
            <v>8689</v>
          </cell>
          <cell r="J8997">
            <v>13782.599999999999</v>
          </cell>
        </row>
        <row r="8998">
          <cell r="B8998">
            <v>9373057</v>
          </cell>
          <cell r="C8998">
            <v>937</v>
          </cell>
          <cell r="D8998" t="str">
            <v>Warwickshire</v>
          </cell>
          <cell r="E8998">
            <v>3057</v>
          </cell>
          <cell r="F8998" t="str">
            <v>Shottery St Andrew's CofE Primary School</v>
          </cell>
          <cell r="G8998" t="str">
            <v>Maintained</v>
          </cell>
          <cell r="H8998" t="str">
            <v>Voluntary controlled school</v>
          </cell>
          <cell r="I8998">
            <v>6873</v>
          </cell>
          <cell r="J8998">
            <v>7780.4999999999991</v>
          </cell>
        </row>
        <row r="8999">
          <cell r="B8999">
            <v>9373101</v>
          </cell>
          <cell r="C8999">
            <v>937</v>
          </cell>
          <cell r="D8999" t="str">
            <v>Warwickshire</v>
          </cell>
          <cell r="E8999">
            <v>3101</v>
          </cell>
          <cell r="F8999" t="str">
            <v>All Saints CofE Primary School and Nursery, Nuneaton</v>
          </cell>
          <cell r="G8999" t="str">
            <v>Maintained</v>
          </cell>
          <cell r="H8999" t="str">
            <v>Voluntary controlled school</v>
          </cell>
          <cell r="I8999">
            <v>12838</v>
          </cell>
          <cell r="J8999">
            <v>20229.3</v>
          </cell>
        </row>
        <row r="9000">
          <cell r="B9000">
            <v>9373103</v>
          </cell>
          <cell r="C9000">
            <v>937</v>
          </cell>
          <cell r="D9000" t="str">
            <v>Warwickshire</v>
          </cell>
          <cell r="E9000">
            <v>3103</v>
          </cell>
          <cell r="F9000" t="str">
            <v>Abbey CofE Infant School</v>
          </cell>
          <cell r="G9000" t="str">
            <v>Maintained</v>
          </cell>
          <cell r="H9000" t="str">
            <v>Voluntary controlled school</v>
          </cell>
          <cell r="I9000">
            <v>26195</v>
          </cell>
          <cell r="J9000">
            <v>40680.899999999994</v>
          </cell>
        </row>
        <row r="9001">
          <cell r="B9001">
            <v>9373106</v>
          </cell>
          <cell r="C9001">
            <v>937</v>
          </cell>
          <cell r="D9001" t="str">
            <v>Warwickshire</v>
          </cell>
          <cell r="E9001">
            <v>3106</v>
          </cell>
          <cell r="F9001" t="str">
            <v>St Paul's CofE Primary School, Nuneaton</v>
          </cell>
          <cell r="G9001" t="str">
            <v>Maintained</v>
          </cell>
          <cell r="H9001" t="str">
            <v>Voluntary controlled school</v>
          </cell>
          <cell r="I9001">
            <v>24768</v>
          </cell>
          <cell r="J9001">
            <v>35345.699999999997</v>
          </cell>
        </row>
        <row r="9002">
          <cell r="B9002">
            <v>9373141</v>
          </cell>
          <cell r="C9002">
            <v>937</v>
          </cell>
          <cell r="D9002" t="str">
            <v>Warwickshire</v>
          </cell>
          <cell r="E9002">
            <v>3141</v>
          </cell>
          <cell r="F9002" t="str">
            <v>Bishops Tachbrook CofE Primary School</v>
          </cell>
          <cell r="G9002" t="str">
            <v>Maintained</v>
          </cell>
          <cell r="H9002" t="str">
            <v>Voluntary controlled school</v>
          </cell>
          <cell r="I9002">
            <v>20619</v>
          </cell>
          <cell r="J9002">
            <v>32233.499999999996</v>
          </cell>
        </row>
        <row r="9003">
          <cell r="B9003">
            <v>9373144</v>
          </cell>
          <cell r="C9003">
            <v>937</v>
          </cell>
          <cell r="D9003" t="str">
            <v>Warwickshire</v>
          </cell>
          <cell r="E9003">
            <v>3144</v>
          </cell>
          <cell r="F9003" t="str">
            <v>Cubbington CofE Primary School</v>
          </cell>
          <cell r="G9003" t="str">
            <v>Maintained</v>
          </cell>
          <cell r="H9003" t="str">
            <v>Voluntary controlled school</v>
          </cell>
          <cell r="I9003">
            <v>15302</v>
          </cell>
          <cell r="J9003">
            <v>22674.6</v>
          </cell>
        </row>
        <row r="9004">
          <cell r="B9004">
            <v>9373146</v>
          </cell>
          <cell r="C9004">
            <v>937</v>
          </cell>
          <cell r="D9004" t="str">
            <v>Warwickshire</v>
          </cell>
          <cell r="E9004">
            <v>3146</v>
          </cell>
          <cell r="F9004" t="str">
            <v>St Nicholas CofE Primary School</v>
          </cell>
          <cell r="G9004" t="str">
            <v>Maintained</v>
          </cell>
          <cell r="H9004" t="str">
            <v>Voluntary controlled school</v>
          </cell>
          <cell r="I9004">
            <v>40978</v>
          </cell>
          <cell r="J9004">
            <v>67356.899999999994</v>
          </cell>
        </row>
        <row r="9005">
          <cell r="B9005">
            <v>9373147</v>
          </cell>
          <cell r="C9005">
            <v>937</v>
          </cell>
          <cell r="D9005" t="str">
            <v>Warwickshire</v>
          </cell>
          <cell r="E9005">
            <v>3147</v>
          </cell>
          <cell r="F9005" t="str">
            <v>Lapworth CofE Primary School</v>
          </cell>
          <cell r="G9005" t="str">
            <v>Maintained</v>
          </cell>
          <cell r="H9005" t="str">
            <v>Voluntary controlled school</v>
          </cell>
          <cell r="I9005">
            <v>15951</v>
          </cell>
          <cell r="J9005">
            <v>28009.8</v>
          </cell>
        </row>
        <row r="9006">
          <cell r="B9006">
            <v>9373152</v>
          </cell>
          <cell r="C9006">
            <v>937</v>
          </cell>
          <cell r="D9006" t="str">
            <v>Warwickshire</v>
          </cell>
          <cell r="E9006">
            <v>3152</v>
          </cell>
          <cell r="F9006" t="str">
            <v>Radford Semele CofE Primary School</v>
          </cell>
          <cell r="G9006" t="str">
            <v>Maintained</v>
          </cell>
          <cell r="H9006" t="str">
            <v>Voluntary controlled school</v>
          </cell>
          <cell r="I9006">
            <v>16080</v>
          </cell>
          <cell r="J9006">
            <v>28232.1</v>
          </cell>
        </row>
        <row r="9007">
          <cell r="B9007">
            <v>9373177</v>
          </cell>
          <cell r="C9007">
            <v>937</v>
          </cell>
          <cell r="D9007" t="str">
            <v>Warwickshire</v>
          </cell>
          <cell r="E9007">
            <v>3177</v>
          </cell>
          <cell r="F9007" t="str">
            <v>Clifton-upon-Dunsmore CofE Primary School</v>
          </cell>
          <cell r="G9007" t="str">
            <v>Maintained</v>
          </cell>
          <cell r="H9007" t="str">
            <v>Voluntary controlled school</v>
          </cell>
          <cell r="I9007">
            <v>17507</v>
          </cell>
          <cell r="J9007">
            <v>27342.899999999998</v>
          </cell>
        </row>
        <row r="9008">
          <cell r="B9008">
            <v>9373192</v>
          </cell>
          <cell r="C9008">
            <v>937</v>
          </cell>
          <cell r="D9008" t="str">
            <v>Warwickshire</v>
          </cell>
          <cell r="E9008">
            <v>3192</v>
          </cell>
          <cell r="F9008" t="str">
            <v>Wolston St Margaret's CofE Primary School</v>
          </cell>
          <cell r="G9008" t="str">
            <v>Maintained</v>
          </cell>
          <cell r="H9008" t="str">
            <v>Voluntary controlled school</v>
          </cell>
          <cell r="I9008">
            <v>15302</v>
          </cell>
          <cell r="J9008">
            <v>19340.099999999999</v>
          </cell>
        </row>
        <row r="9009">
          <cell r="B9009">
            <v>9373193</v>
          </cell>
          <cell r="C9009">
            <v>937</v>
          </cell>
          <cell r="D9009" t="str">
            <v>Warwickshire</v>
          </cell>
          <cell r="E9009">
            <v>3193</v>
          </cell>
          <cell r="F9009" t="str">
            <v>Wolvey CofE Primary School</v>
          </cell>
          <cell r="G9009" t="str">
            <v>Maintained</v>
          </cell>
          <cell r="H9009" t="str">
            <v>Voluntary controlled school</v>
          </cell>
          <cell r="I9009">
            <v>13098</v>
          </cell>
          <cell r="J9009">
            <v>21118.5</v>
          </cell>
        </row>
        <row r="9010">
          <cell r="B9010">
            <v>9373204</v>
          </cell>
          <cell r="C9010">
            <v>937</v>
          </cell>
          <cell r="D9010" t="str">
            <v>Warwickshire</v>
          </cell>
          <cell r="E9010">
            <v>3204</v>
          </cell>
          <cell r="F9010" t="str">
            <v>Holy Trinity CofE Primary School</v>
          </cell>
          <cell r="G9010" t="str">
            <v>Maintained</v>
          </cell>
          <cell r="H9010" t="str">
            <v>Voluntary controlled school</v>
          </cell>
          <cell r="I9010">
            <v>35920</v>
          </cell>
          <cell r="J9010">
            <v>60020.999999999993</v>
          </cell>
        </row>
        <row r="9011">
          <cell r="B9011">
            <v>9373207</v>
          </cell>
          <cell r="C9011">
            <v>937</v>
          </cell>
          <cell r="D9011" t="str">
            <v>Warwickshire</v>
          </cell>
          <cell r="E9011">
            <v>3207</v>
          </cell>
          <cell r="F9011" t="str">
            <v>Shustoke CofE Primary School</v>
          </cell>
          <cell r="G9011" t="str">
            <v>Maintained</v>
          </cell>
          <cell r="H9011" t="str">
            <v>Voluntary controlled school</v>
          </cell>
          <cell r="I9011">
            <v>17507</v>
          </cell>
          <cell r="J9011">
            <v>27120.6</v>
          </cell>
        </row>
        <row r="9012">
          <cell r="B9012">
            <v>9373302</v>
          </cell>
          <cell r="C9012">
            <v>937</v>
          </cell>
          <cell r="D9012" t="str">
            <v>Warwickshire</v>
          </cell>
          <cell r="E9012">
            <v>3302</v>
          </cell>
          <cell r="F9012" t="str">
            <v>The Canons C of E Primary School</v>
          </cell>
          <cell r="G9012" t="str">
            <v>Maintained</v>
          </cell>
          <cell r="H9012" t="str">
            <v>Voluntary aided school</v>
          </cell>
          <cell r="I9012">
            <v>40459</v>
          </cell>
          <cell r="J9012">
            <v>66690</v>
          </cell>
        </row>
        <row r="9013">
          <cell r="B9013">
            <v>9373308</v>
          </cell>
          <cell r="C9013">
            <v>937</v>
          </cell>
          <cell r="D9013" t="str">
            <v>Warwickshire</v>
          </cell>
          <cell r="E9013">
            <v>3308</v>
          </cell>
          <cell r="F9013" t="str">
            <v>Kineton CofE (VA) Primary School</v>
          </cell>
          <cell r="G9013" t="str">
            <v>Maintained</v>
          </cell>
          <cell r="H9013" t="str">
            <v>Voluntary aided school</v>
          </cell>
          <cell r="I9013">
            <v>17377</v>
          </cell>
          <cell r="J9013">
            <v>31788.899999999998</v>
          </cell>
        </row>
        <row r="9014">
          <cell r="B9014">
            <v>9375205</v>
          </cell>
          <cell r="C9014">
            <v>937</v>
          </cell>
          <cell r="D9014" t="str">
            <v>Warwickshire</v>
          </cell>
          <cell r="E9014">
            <v>5205</v>
          </cell>
          <cell r="F9014" t="str">
            <v>Moreton Morrell CofE Primary School</v>
          </cell>
          <cell r="G9014" t="str">
            <v>Maintained</v>
          </cell>
          <cell r="H9014" t="str">
            <v>Foundation school</v>
          </cell>
          <cell r="I9014">
            <v>9078</v>
          </cell>
          <cell r="J9014">
            <v>13560.3</v>
          </cell>
        </row>
        <row r="9015">
          <cell r="B9015">
            <v>9373313</v>
          </cell>
          <cell r="C9015">
            <v>937</v>
          </cell>
          <cell r="D9015" t="str">
            <v>Warwickshire</v>
          </cell>
          <cell r="E9015">
            <v>3313</v>
          </cell>
          <cell r="F9015" t="str">
            <v>Wilmcote CofE (Voluntary Aided) Primary School</v>
          </cell>
          <cell r="G9015" t="str">
            <v>Maintained</v>
          </cell>
          <cell r="H9015" t="str">
            <v>Voluntary aided school</v>
          </cell>
          <cell r="I9015">
            <v>8948</v>
          </cell>
          <cell r="J9015">
            <v>11115</v>
          </cell>
        </row>
        <row r="9016">
          <cell r="B9016">
            <v>9373371</v>
          </cell>
          <cell r="C9016">
            <v>937</v>
          </cell>
          <cell r="D9016" t="str">
            <v>Warwickshire</v>
          </cell>
          <cell r="E9016">
            <v>3371</v>
          </cell>
          <cell r="F9016" t="str">
            <v>St Paul's CofE Primary School, Leamington Spa</v>
          </cell>
          <cell r="G9016" t="str">
            <v>Maintained</v>
          </cell>
          <cell r="H9016" t="str">
            <v>Voluntary aided school</v>
          </cell>
          <cell r="I9016">
            <v>23472</v>
          </cell>
          <cell r="J9016">
            <v>39347.1</v>
          </cell>
        </row>
        <row r="9017">
          <cell r="B9017">
            <v>9373505</v>
          </cell>
          <cell r="C9017">
            <v>937</v>
          </cell>
          <cell r="D9017" t="str">
            <v>Warwickshire</v>
          </cell>
          <cell r="E9017">
            <v>3505</v>
          </cell>
          <cell r="F9017" t="str">
            <v>St Mary's Catholic Primary School, Southam</v>
          </cell>
          <cell r="G9017" t="str">
            <v>Maintained</v>
          </cell>
          <cell r="H9017" t="str">
            <v>Voluntary aided school</v>
          </cell>
          <cell r="I9017">
            <v>7003</v>
          </cell>
          <cell r="J9017">
            <v>13560.3</v>
          </cell>
        </row>
        <row r="9018">
          <cell r="B9018">
            <v>9373507</v>
          </cell>
          <cell r="C9018">
            <v>937</v>
          </cell>
          <cell r="D9018" t="str">
            <v>Warwickshire</v>
          </cell>
          <cell r="E9018">
            <v>3507</v>
          </cell>
          <cell r="F9018" t="str">
            <v>St Mary's Catholic Primary School, Studley</v>
          </cell>
          <cell r="G9018" t="str">
            <v>Maintained</v>
          </cell>
          <cell r="H9018" t="str">
            <v>Voluntary aided school</v>
          </cell>
          <cell r="I9018">
            <v>20619</v>
          </cell>
          <cell r="J9018">
            <v>33122.699999999997</v>
          </cell>
        </row>
        <row r="9019">
          <cell r="B9019">
            <v>9373541</v>
          </cell>
          <cell r="C9019">
            <v>937</v>
          </cell>
          <cell r="D9019" t="str">
            <v>Warwickshire</v>
          </cell>
          <cell r="E9019">
            <v>3541</v>
          </cell>
          <cell r="F9019" t="str">
            <v>St Augustine's Catholic Primary School</v>
          </cell>
          <cell r="G9019" t="str">
            <v>Maintained</v>
          </cell>
          <cell r="H9019" t="str">
            <v>Voluntary aided school</v>
          </cell>
          <cell r="I9019">
            <v>21267</v>
          </cell>
          <cell r="J9019">
            <v>34234.199999999997</v>
          </cell>
        </row>
        <row r="9020">
          <cell r="B9020">
            <v>9373542</v>
          </cell>
          <cell r="C9020">
            <v>937</v>
          </cell>
          <cell r="D9020" t="str">
            <v>Warwickshire</v>
          </cell>
          <cell r="E9020">
            <v>3542</v>
          </cell>
          <cell r="F9020" t="str">
            <v>St Peter's Catholic Primary School</v>
          </cell>
          <cell r="G9020" t="str">
            <v>Maintained</v>
          </cell>
          <cell r="H9020" t="str">
            <v>Voluntary aided school</v>
          </cell>
          <cell r="I9020">
            <v>9726</v>
          </cell>
          <cell r="J9020">
            <v>16672.5</v>
          </cell>
        </row>
        <row r="9021">
          <cell r="B9021">
            <v>9373543</v>
          </cell>
          <cell r="C9021">
            <v>937</v>
          </cell>
          <cell r="D9021" t="str">
            <v>Warwickshire</v>
          </cell>
          <cell r="E9021">
            <v>3543</v>
          </cell>
          <cell r="F9021" t="str">
            <v>St Patrick's Catholic Primary School</v>
          </cell>
          <cell r="G9021" t="str">
            <v>Maintained</v>
          </cell>
          <cell r="H9021" t="str">
            <v>Voluntary aided school</v>
          </cell>
          <cell r="I9021">
            <v>11282</v>
          </cell>
          <cell r="J9021">
            <v>16005.599999999999</v>
          </cell>
        </row>
        <row r="9022">
          <cell r="B9022">
            <v>9373544</v>
          </cell>
          <cell r="C9022">
            <v>937</v>
          </cell>
          <cell r="D9022" t="str">
            <v>Warwickshire</v>
          </cell>
          <cell r="E9022">
            <v>3544</v>
          </cell>
          <cell r="F9022" t="str">
            <v>St Anthony's Catholic Primary School</v>
          </cell>
          <cell r="G9022" t="str">
            <v>Maintained</v>
          </cell>
          <cell r="H9022" t="str">
            <v>Voluntary aided school</v>
          </cell>
          <cell r="I9022">
            <v>16988</v>
          </cell>
          <cell r="J9022">
            <v>27787.499999999996</v>
          </cell>
        </row>
        <row r="9023">
          <cell r="B9023">
            <v>9373545</v>
          </cell>
          <cell r="C9023">
            <v>937</v>
          </cell>
          <cell r="D9023" t="str">
            <v>Warwickshire</v>
          </cell>
          <cell r="E9023">
            <v>3545</v>
          </cell>
          <cell r="F9023" t="str">
            <v>St Mary Immaculate Catholic Primary School</v>
          </cell>
          <cell r="G9023" t="str">
            <v>Maintained</v>
          </cell>
          <cell r="H9023" t="str">
            <v>Voluntary aided school</v>
          </cell>
          <cell r="I9023">
            <v>10634</v>
          </cell>
          <cell r="J9023">
            <v>15560.999999999998</v>
          </cell>
        </row>
        <row r="9024">
          <cell r="B9024">
            <v>9373546</v>
          </cell>
          <cell r="C9024">
            <v>937</v>
          </cell>
          <cell r="D9024" t="str">
            <v>Warwickshire</v>
          </cell>
          <cell r="E9024">
            <v>3546</v>
          </cell>
          <cell r="F9024" t="str">
            <v>Our Lady and St Teresa's Catholic Primary School</v>
          </cell>
          <cell r="G9024" t="str">
            <v>Maintained</v>
          </cell>
          <cell r="H9024" t="str">
            <v>Voluntary aided school</v>
          </cell>
          <cell r="I9024">
            <v>11023</v>
          </cell>
          <cell r="J9024">
            <v>18006.3</v>
          </cell>
        </row>
        <row r="9025">
          <cell r="B9025">
            <v>9373547</v>
          </cell>
          <cell r="C9025">
            <v>937</v>
          </cell>
          <cell r="D9025" t="str">
            <v>Warwickshire</v>
          </cell>
          <cell r="E9025">
            <v>3547</v>
          </cell>
          <cell r="F9025" t="str">
            <v>St Joseph's Catholic Primary School</v>
          </cell>
          <cell r="G9025" t="str">
            <v>Maintained</v>
          </cell>
          <cell r="H9025" t="str">
            <v>Voluntary aided school</v>
          </cell>
          <cell r="I9025">
            <v>17247</v>
          </cell>
          <cell r="J9025">
            <v>24230.699999999997</v>
          </cell>
        </row>
        <row r="9026">
          <cell r="B9026">
            <v>9373561</v>
          </cell>
          <cell r="C9026">
            <v>937</v>
          </cell>
          <cell r="D9026" t="str">
            <v>Warwickshire</v>
          </cell>
          <cell r="E9026">
            <v>3561</v>
          </cell>
          <cell r="F9026" t="str">
            <v>Our Lady's Catholic Primary School, Princethorpe</v>
          </cell>
          <cell r="G9026" t="str">
            <v>Maintained</v>
          </cell>
          <cell r="H9026" t="str">
            <v>Voluntary aided school</v>
          </cell>
          <cell r="I9026">
            <v>10374</v>
          </cell>
          <cell r="J9026">
            <v>14671.8</v>
          </cell>
        </row>
        <row r="9027">
          <cell r="B9027">
            <v>9373564</v>
          </cell>
          <cell r="C9027">
            <v>937</v>
          </cell>
          <cell r="D9027" t="str">
            <v>Warwickshire</v>
          </cell>
          <cell r="E9027">
            <v>3564</v>
          </cell>
          <cell r="F9027" t="str">
            <v>English Martyrs Catholic Primary School</v>
          </cell>
          <cell r="G9027" t="str">
            <v>Maintained</v>
          </cell>
          <cell r="H9027" t="str">
            <v>Voluntary aided school</v>
          </cell>
          <cell r="I9027">
            <v>15432</v>
          </cell>
          <cell r="J9027">
            <v>28898.999999999996</v>
          </cell>
        </row>
        <row r="9028">
          <cell r="B9028">
            <v>9373587</v>
          </cell>
          <cell r="C9028">
            <v>937</v>
          </cell>
          <cell r="D9028" t="str">
            <v>Warwickshire</v>
          </cell>
          <cell r="E9028">
            <v>3587</v>
          </cell>
          <cell r="F9028" t="str">
            <v>Barford St Peter's CofE Primary School</v>
          </cell>
          <cell r="G9028" t="str">
            <v>Maintained</v>
          </cell>
          <cell r="H9028" t="str">
            <v>Voluntary aided school</v>
          </cell>
          <cell r="I9028">
            <v>18544</v>
          </cell>
          <cell r="J9028">
            <v>32011.199999999997</v>
          </cell>
        </row>
        <row r="9029">
          <cell r="B9029">
            <v>9375201</v>
          </cell>
          <cell r="C9029">
            <v>937</v>
          </cell>
          <cell r="D9029" t="str">
            <v>Warwickshire</v>
          </cell>
          <cell r="E9029">
            <v>5201</v>
          </cell>
          <cell r="F9029" t="str">
            <v>Wolverton Primary School</v>
          </cell>
          <cell r="G9029" t="str">
            <v>Maintained</v>
          </cell>
          <cell r="H9029" t="str">
            <v>Foundation school</v>
          </cell>
          <cell r="I9029">
            <v>6744</v>
          </cell>
          <cell r="J9029">
            <v>14894.099999999999</v>
          </cell>
        </row>
        <row r="9030">
          <cell r="B9030">
            <v>9375203</v>
          </cell>
          <cell r="C9030">
            <v>937</v>
          </cell>
          <cell r="D9030" t="str">
            <v>Warwickshire</v>
          </cell>
          <cell r="E9030">
            <v>5203</v>
          </cell>
          <cell r="F9030" t="str">
            <v>Dunnington CofE Primary School</v>
          </cell>
          <cell r="G9030" t="str">
            <v>Maintained</v>
          </cell>
          <cell r="H9030" t="str">
            <v>Voluntary aided school</v>
          </cell>
          <cell r="I9030">
            <v>9985</v>
          </cell>
          <cell r="J9030">
            <v>16005.599999999999</v>
          </cell>
        </row>
        <row r="9031">
          <cell r="B9031">
            <v>9375204</v>
          </cell>
          <cell r="C9031">
            <v>937</v>
          </cell>
          <cell r="D9031" t="str">
            <v>Warwickshire</v>
          </cell>
          <cell r="E9031">
            <v>5204</v>
          </cell>
          <cell r="F9031" t="str">
            <v>Dunchurch Infant School</v>
          </cell>
          <cell r="G9031" t="str">
            <v>Maintained</v>
          </cell>
          <cell r="H9031" t="str">
            <v>Foundation school</v>
          </cell>
          <cell r="I9031">
            <v>39422</v>
          </cell>
          <cell r="J9031">
            <v>63577.799999999996</v>
          </cell>
        </row>
        <row r="9032">
          <cell r="B9032">
            <v>9377000</v>
          </cell>
          <cell r="C9032">
            <v>937</v>
          </cell>
          <cell r="D9032" t="str">
            <v>Warwickshire</v>
          </cell>
          <cell r="E9032">
            <v>7000</v>
          </cell>
          <cell r="F9032" t="str">
            <v>Exhall Grange Specialist School</v>
          </cell>
          <cell r="G9032" t="str">
            <v>Maintained</v>
          </cell>
          <cell r="H9032" t="str">
            <v>Community special school</v>
          </cell>
          <cell r="I9032">
            <v>2075</v>
          </cell>
          <cell r="J9032">
            <v>2889.8999999999996</v>
          </cell>
        </row>
        <row r="9033">
          <cell r="B9033">
            <v>9377028</v>
          </cell>
          <cell r="C9033">
            <v>937</v>
          </cell>
          <cell r="D9033" t="str">
            <v>Warwickshire</v>
          </cell>
          <cell r="E9033">
            <v>7028</v>
          </cell>
          <cell r="F9033" t="str">
            <v>Evergreen School</v>
          </cell>
          <cell r="G9033" t="str">
            <v>Maintained</v>
          </cell>
          <cell r="H9033" t="str">
            <v>Community special school</v>
          </cell>
          <cell r="I9033">
            <v>8170</v>
          </cell>
          <cell r="J9033">
            <v>16227.9</v>
          </cell>
        </row>
        <row r="9034">
          <cell r="B9034">
            <v>9382000</v>
          </cell>
          <cell r="C9034">
            <v>938</v>
          </cell>
          <cell r="D9034" t="str">
            <v>West Sussex</v>
          </cell>
          <cell r="E9034">
            <v>2000</v>
          </cell>
          <cell r="F9034" t="str">
            <v>Aldingbourne Primary School</v>
          </cell>
          <cell r="G9034" t="str">
            <v>Maintained</v>
          </cell>
          <cell r="H9034" t="str">
            <v>Community school</v>
          </cell>
          <cell r="I9034">
            <v>22823</v>
          </cell>
          <cell r="J9034">
            <v>38235.599999999999</v>
          </cell>
        </row>
        <row r="9035">
          <cell r="B9035">
            <v>9382009</v>
          </cell>
          <cell r="C9035">
            <v>938</v>
          </cell>
          <cell r="D9035" t="str">
            <v>West Sussex</v>
          </cell>
          <cell r="E9035">
            <v>2009</v>
          </cell>
          <cell r="F9035" t="str">
            <v>Bosham Primary School</v>
          </cell>
          <cell r="G9035" t="str">
            <v>Maintained</v>
          </cell>
          <cell r="H9035" t="str">
            <v>Community school</v>
          </cell>
          <cell r="I9035">
            <v>18544</v>
          </cell>
          <cell r="J9035">
            <v>33345</v>
          </cell>
        </row>
        <row r="9036">
          <cell r="B9036">
            <v>9382010</v>
          </cell>
          <cell r="C9036">
            <v>938</v>
          </cell>
          <cell r="D9036" t="str">
            <v>West Sussex</v>
          </cell>
          <cell r="E9036">
            <v>2010</v>
          </cell>
          <cell r="F9036" t="str">
            <v>Shelley Primary School</v>
          </cell>
          <cell r="G9036" t="str">
            <v>Maintained</v>
          </cell>
          <cell r="H9036" t="str">
            <v>Community school</v>
          </cell>
          <cell r="I9036">
            <v>31641</v>
          </cell>
          <cell r="J9036">
            <v>51128.999999999993</v>
          </cell>
        </row>
        <row r="9037">
          <cell r="B9037">
            <v>9382011</v>
          </cell>
          <cell r="C9037">
            <v>938</v>
          </cell>
          <cell r="D9037" t="str">
            <v>West Sussex</v>
          </cell>
          <cell r="E9037">
            <v>2011</v>
          </cell>
          <cell r="F9037" t="str">
            <v>Camelsdale Primary School</v>
          </cell>
          <cell r="G9037" t="str">
            <v>Maintained</v>
          </cell>
          <cell r="H9037" t="str">
            <v>Community school</v>
          </cell>
          <cell r="I9037">
            <v>22305</v>
          </cell>
          <cell r="J9037">
            <v>38013.299999999996</v>
          </cell>
        </row>
        <row r="9038">
          <cell r="B9038">
            <v>9382015</v>
          </cell>
          <cell r="C9038">
            <v>938</v>
          </cell>
          <cell r="D9038" t="str">
            <v>West Sussex</v>
          </cell>
          <cell r="E9038">
            <v>2015</v>
          </cell>
          <cell r="F9038" t="str">
            <v>Colgate Primary School</v>
          </cell>
          <cell r="G9038" t="str">
            <v>Maintained</v>
          </cell>
          <cell r="H9038" t="str">
            <v>Community school</v>
          </cell>
          <cell r="I9038">
            <v>13098</v>
          </cell>
          <cell r="J9038">
            <v>20007</v>
          </cell>
        </row>
        <row r="9039">
          <cell r="B9039">
            <v>9382018</v>
          </cell>
          <cell r="C9039">
            <v>938</v>
          </cell>
          <cell r="D9039" t="str">
            <v>West Sussex</v>
          </cell>
          <cell r="E9039">
            <v>2018</v>
          </cell>
          <cell r="F9039" t="str">
            <v>West Green Primary School</v>
          </cell>
          <cell r="G9039" t="str">
            <v>Maintained</v>
          </cell>
          <cell r="H9039" t="str">
            <v>Community school</v>
          </cell>
          <cell r="I9039">
            <v>18155</v>
          </cell>
          <cell r="J9039">
            <v>27342.899999999998</v>
          </cell>
        </row>
        <row r="9040">
          <cell r="B9040">
            <v>9382025</v>
          </cell>
          <cell r="C9040">
            <v>938</v>
          </cell>
          <cell r="D9040" t="str">
            <v>West Sussex</v>
          </cell>
          <cell r="E9040">
            <v>2025</v>
          </cell>
          <cell r="F9040" t="str">
            <v>East Wittering Community Primary School</v>
          </cell>
          <cell r="G9040" t="str">
            <v>Maintained</v>
          </cell>
          <cell r="H9040" t="str">
            <v>Community school</v>
          </cell>
          <cell r="I9040">
            <v>25157</v>
          </cell>
          <cell r="J9040">
            <v>38680.199999999997</v>
          </cell>
        </row>
        <row r="9041">
          <cell r="B9041">
            <v>9382028</v>
          </cell>
          <cell r="C9041">
            <v>938</v>
          </cell>
          <cell r="D9041" t="str">
            <v>West Sussex</v>
          </cell>
          <cell r="E9041">
            <v>2028</v>
          </cell>
          <cell r="F9041" t="str">
            <v>Funtington Primary School</v>
          </cell>
          <cell r="G9041" t="str">
            <v>Maintained</v>
          </cell>
          <cell r="H9041" t="str">
            <v>Community school</v>
          </cell>
          <cell r="I9041">
            <v>8818</v>
          </cell>
          <cell r="J9041">
            <v>12226.499999999998</v>
          </cell>
        </row>
        <row r="9042">
          <cell r="B9042">
            <v>9382030</v>
          </cell>
          <cell r="C9042">
            <v>938</v>
          </cell>
          <cell r="D9042" t="str">
            <v>West Sussex</v>
          </cell>
          <cell r="E9042">
            <v>2030</v>
          </cell>
          <cell r="F9042" t="str">
            <v>Hollycombe Primary School</v>
          </cell>
          <cell r="G9042" t="str">
            <v>Maintained</v>
          </cell>
          <cell r="H9042" t="str">
            <v>Community school</v>
          </cell>
          <cell r="I9042">
            <v>9985</v>
          </cell>
          <cell r="J9042">
            <v>17784</v>
          </cell>
        </row>
        <row r="9043">
          <cell r="B9043">
            <v>9382035</v>
          </cell>
          <cell r="C9043">
            <v>938</v>
          </cell>
          <cell r="D9043" t="str">
            <v>West Sussex</v>
          </cell>
          <cell r="E9043">
            <v>2035</v>
          </cell>
          <cell r="F9043" t="str">
            <v>Trafalgar Community Infant School</v>
          </cell>
          <cell r="G9043" t="str">
            <v>Maintained</v>
          </cell>
          <cell r="H9043" t="str">
            <v>Community school</v>
          </cell>
          <cell r="I9043">
            <v>53686</v>
          </cell>
          <cell r="J9043">
            <v>90031.5</v>
          </cell>
        </row>
        <row r="9044">
          <cell r="B9044">
            <v>9382037</v>
          </cell>
          <cell r="C9044">
            <v>938</v>
          </cell>
          <cell r="D9044" t="str">
            <v>West Sussex</v>
          </cell>
          <cell r="E9044">
            <v>2037</v>
          </cell>
          <cell r="F9044" t="str">
            <v>Littlehaven Infant School</v>
          </cell>
          <cell r="G9044" t="str">
            <v>Maintained</v>
          </cell>
          <cell r="H9044" t="str">
            <v>Community school</v>
          </cell>
          <cell r="I9044">
            <v>21008</v>
          </cell>
          <cell r="J9044">
            <v>44237.7</v>
          </cell>
        </row>
        <row r="9045">
          <cell r="B9045">
            <v>9382038</v>
          </cell>
          <cell r="C9045">
            <v>938</v>
          </cell>
          <cell r="D9045" t="str">
            <v>West Sussex</v>
          </cell>
          <cell r="E9045">
            <v>2038</v>
          </cell>
          <cell r="F9045" t="str">
            <v>Barns Green Primary School</v>
          </cell>
          <cell r="G9045" t="str">
            <v>Maintained</v>
          </cell>
          <cell r="H9045" t="str">
            <v>Community school</v>
          </cell>
          <cell r="I9045">
            <v>12579</v>
          </cell>
          <cell r="J9045">
            <v>22674.6</v>
          </cell>
        </row>
        <row r="9046">
          <cell r="B9046">
            <v>9382042</v>
          </cell>
          <cell r="C9046">
            <v>938</v>
          </cell>
          <cell r="D9046" t="str">
            <v>West Sussex</v>
          </cell>
          <cell r="E9046">
            <v>2042</v>
          </cell>
          <cell r="F9046" t="str">
            <v>North Lancing Primary School</v>
          </cell>
          <cell r="G9046" t="str">
            <v>Maintained</v>
          </cell>
          <cell r="H9046" t="str">
            <v>Community school</v>
          </cell>
          <cell r="I9046">
            <v>42404</v>
          </cell>
          <cell r="J9046">
            <v>71802.899999999994</v>
          </cell>
        </row>
        <row r="9047">
          <cell r="B9047">
            <v>9382046</v>
          </cell>
          <cell r="C9047">
            <v>938</v>
          </cell>
          <cell r="D9047" t="str">
            <v>West Sussex</v>
          </cell>
          <cell r="E9047">
            <v>2046</v>
          </cell>
          <cell r="F9047" t="str">
            <v>Loxwood Primary School</v>
          </cell>
          <cell r="G9047" t="str">
            <v>Maintained</v>
          </cell>
          <cell r="H9047" t="str">
            <v>Community school</v>
          </cell>
          <cell r="I9047">
            <v>15951</v>
          </cell>
          <cell r="J9047">
            <v>26231.399999999998</v>
          </cell>
        </row>
        <row r="9048">
          <cell r="B9048">
            <v>9382048</v>
          </cell>
          <cell r="C9048">
            <v>938</v>
          </cell>
          <cell r="D9048" t="str">
            <v>West Sussex</v>
          </cell>
          <cell r="E9048">
            <v>2048</v>
          </cell>
          <cell r="F9048" t="str">
            <v>Northchapel Community Primary School</v>
          </cell>
          <cell r="G9048" t="str">
            <v>Maintained</v>
          </cell>
          <cell r="H9048" t="str">
            <v>Community school</v>
          </cell>
          <cell r="I9048">
            <v>5317</v>
          </cell>
          <cell r="J9048">
            <v>9114.2999999999993</v>
          </cell>
        </row>
        <row r="9049">
          <cell r="B9049">
            <v>9382049</v>
          </cell>
          <cell r="C9049">
            <v>938</v>
          </cell>
          <cell r="D9049" t="str">
            <v>West Sussex</v>
          </cell>
          <cell r="E9049">
            <v>2049</v>
          </cell>
          <cell r="F9049" t="str">
            <v>North Mundham Primary School</v>
          </cell>
          <cell r="G9049" t="str">
            <v>Maintained</v>
          </cell>
          <cell r="H9049" t="str">
            <v>Community school</v>
          </cell>
          <cell r="I9049">
            <v>17636</v>
          </cell>
          <cell r="J9049">
            <v>28898.999999999996</v>
          </cell>
        </row>
        <row r="9050">
          <cell r="B9050">
            <v>9382050</v>
          </cell>
          <cell r="C9050">
            <v>938</v>
          </cell>
          <cell r="D9050" t="str">
            <v>West Sussex</v>
          </cell>
          <cell r="E9050">
            <v>2050</v>
          </cell>
          <cell r="F9050" t="str">
            <v>Plaistow and Kirdford Primary School</v>
          </cell>
          <cell r="G9050" t="str">
            <v>Maintained</v>
          </cell>
          <cell r="H9050" t="str">
            <v>Community school</v>
          </cell>
          <cell r="I9050">
            <v>18674</v>
          </cell>
          <cell r="J9050">
            <v>34901.1</v>
          </cell>
        </row>
        <row r="9051">
          <cell r="B9051">
            <v>9382051</v>
          </cell>
          <cell r="C9051">
            <v>938</v>
          </cell>
          <cell r="D9051" t="str">
            <v>West Sussex</v>
          </cell>
          <cell r="E9051">
            <v>2051</v>
          </cell>
          <cell r="F9051" t="str">
            <v>Rudgwick Primary School</v>
          </cell>
          <cell r="G9051" t="str">
            <v>Maintained</v>
          </cell>
          <cell r="H9051" t="str">
            <v>Community school</v>
          </cell>
          <cell r="I9051">
            <v>18414</v>
          </cell>
          <cell r="J9051">
            <v>32455.8</v>
          </cell>
        </row>
        <row r="9052">
          <cell r="B9052">
            <v>9382052</v>
          </cell>
          <cell r="C9052">
            <v>938</v>
          </cell>
          <cell r="D9052" t="str">
            <v>West Sussex</v>
          </cell>
          <cell r="E9052">
            <v>2052</v>
          </cell>
          <cell r="F9052" t="str">
            <v>Rusper Primary School</v>
          </cell>
          <cell r="G9052" t="str">
            <v>Maintained</v>
          </cell>
          <cell r="H9052" t="str">
            <v>Community school</v>
          </cell>
          <cell r="I9052">
            <v>9985</v>
          </cell>
          <cell r="J9052">
            <v>17117.099999999999</v>
          </cell>
        </row>
        <row r="9053">
          <cell r="B9053">
            <v>9382058</v>
          </cell>
          <cell r="C9053">
            <v>938</v>
          </cell>
          <cell r="D9053" t="str">
            <v>West Sussex</v>
          </cell>
          <cell r="E9053">
            <v>2058</v>
          </cell>
          <cell r="F9053" t="str">
            <v>Sidlesham Primary School</v>
          </cell>
          <cell r="G9053" t="str">
            <v>Maintained</v>
          </cell>
          <cell r="H9053" t="str">
            <v>Community school</v>
          </cell>
          <cell r="I9053">
            <v>13098</v>
          </cell>
          <cell r="J9053">
            <v>22674.6</v>
          </cell>
        </row>
        <row r="9054">
          <cell r="B9054">
            <v>9382066</v>
          </cell>
          <cell r="C9054">
            <v>938</v>
          </cell>
          <cell r="D9054" t="str">
            <v>West Sussex</v>
          </cell>
          <cell r="E9054">
            <v>2066</v>
          </cell>
          <cell r="F9054" t="str">
            <v>Stedham Primary School</v>
          </cell>
          <cell r="G9054" t="str">
            <v>Maintained</v>
          </cell>
          <cell r="H9054" t="str">
            <v>Community school</v>
          </cell>
          <cell r="I9054">
            <v>7133</v>
          </cell>
          <cell r="J9054">
            <v>9558.9</v>
          </cell>
        </row>
        <row r="9055">
          <cell r="B9055">
            <v>9382069</v>
          </cell>
          <cell r="C9055">
            <v>938</v>
          </cell>
          <cell r="D9055" t="str">
            <v>West Sussex</v>
          </cell>
          <cell r="E9055">
            <v>2069</v>
          </cell>
          <cell r="F9055" t="str">
            <v>Thakeham Primary School</v>
          </cell>
          <cell r="G9055" t="str">
            <v>Maintained</v>
          </cell>
          <cell r="H9055" t="str">
            <v>Community school</v>
          </cell>
          <cell r="I9055">
            <v>9207</v>
          </cell>
          <cell r="J9055">
            <v>15338.699999999999</v>
          </cell>
        </row>
        <row r="9056">
          <cell r="B9056">
            <v>9382070</v>
          </cell>
          <cell r="C9056">
            <v>938</v>
          </cell>
          <cell r="D9056" t="str">
            <v>West Sussex</v>
          </cell>
          <cell r="E9056">
            <v>2070</v>
          </cell>
          <cell r="F9056" t="str">
            <v>Upper Beeding Primary School</v>
          </cell>
          <cell r="G9056" t="str">
            <v>Maintained</v>
          </cell>
          <cell r="H9056" t="str">
            <v>Community school</v>
          </cell>
          <cell r="I9056">
            <v>27881</v>
          </cell>
          <cell r="J9056">
            <v>49572.899999999994</v>
          </cell>
        </row>
        <row r="9057">
          <cell r="B9057">
            <v>9382071</v>
          </cell>
          <cell r="C9057">
            <v>938</v>
          </cell>
          <cell r="D9057" t="str">
            <v>West Sussex</v>
          </cell>
          <cell r="E9057">
            <v>2071</v>
          </cell>
          <cell r="F9057" t="str">
            <v>Westbourne Primary School</v>
          </cell>
          <cell r="G9057" t="str">
            <v>Maintained</v>
          </cell>
          <cell r="H9057" t="str">
            <v>Community school</v>
          </cell>
          <cell r="I9057">
            <v>18285</v>
          </cell>
          <cell r="J9057">
            <v>32678.1</v>
          </cell>
        </row>
        <row r="9058">
          <cell r="B9058">
            <v>9382072</v>
          </cell>
          <cell r="C9058">
            <v>938</v>
          </cell>
          <cell r="D9058" t="str">
            <v>West Sussex</v>
          </cell>
          <cell r="E9058">
            <v>2072</v>
          </cell>
          <cell r="F9058" t="str">
            <v>West Chiltington Community Primary School</v>
          </cell>
          <cell r="G9058" t="str">
            <v>Maintained</v>
          </cell>
          <cell r="H9058" t="str">
            <v>Community school</v>
          </cell>
          <cell r="I9058">
            <v>17118</v>
          </cell>
          <cell r="J9058">
            <v>26675.999999999996</v>
          </cell>
        </row>
        <row r="9059">
          <cell r="B9059">
            <v>9382073</v>
          </cell>
          <cell r="C9059">
            <v>938</v>
          </cell>
          <cell r="D9059" t="str">
            <v>West Sussex</v>
          </cell>
          <cell r="E9059">
            <v>2073</v>
          </cell>
          <cell r="F9059" t="str">
            <v>Wisborough Green Primary School</v>
          </cell>
          <cell r="G9059" t="str">
            <v>Maintained</v>
          </cell>
          <cell r="H9059" t="str">
            <v>Community school</v>
          </cell>
          <cell r="I9059">
            <v>18674</v>
          </cell>
          <cell r="J9059">
            <v>33567.299999999996</v>
          </cell>
        </row>
        <row r="9060">
          <cell r="B9060">
            <v>9382075</v>
          </cell>
          <cell r="C9060">
            <v>938</v>
          </cell>
          <cell r="D9060" t="str">
            <v>West Sussex</v>
          </cell>
          <cell r="E9060">
            <v>2075</v>
          </cell>
          <cell r="F9060" t="str">
            <v>Whytemead Primary School</v>
          </cell>
          <cell r="G9060" t="str">
            <v>Maintained</v>
          </cell>
          <cell r="H9060" t="str">
            <v>Community school</v>
          </cell>
          <cell r="I9060">
            <v>28659</v>
          </cell>
          <cell r="J9060">
            <v>42237</v>
          </cell>
        </row>
        <row r="9061">
          <cell r="B9061">
            <v>9382076</v>
          </cell>
          <cell r="C9061">
            <v>938</v>
          </cell>
          <cell r="D9061" t="str">
            <v>West Sussex</v>
          </cell>
          <cell r="E9061">
            <v>2076</v>
          </cell>
          <cell r="F9061" t="str">
            <v>Durrington Infant School</v>
          </cell>
          <cell r="G9061" t="str">
            <v>Maintained</v>
          </cell>
          <cell r="H9061" t="str">
            <v>Community school</v>
          </cell>
          <cell r="I9061">
            <v>32549</v>
          </cell>
          <cell r="J9061">
            <v>59798.7</v>
          </cell>
        </row>
        <row r="9062">
          <cell r="B9062">
            <v>9382077</v>
          </cell>
          <cell r="C9062">
            <v>938</v>
          </cell>
          <cell r="D9062" t="str">
            <v>West Sussex</v>
          </cell>
          <cell r="E9062">
            <v>2077</v>
          </cell>
          <cell r="F9062" t="str">
            <v>Elm Grove Primary School, Worthing</v>
          </cell>
          <cell r="G9062" t="str">
            <v>Maintained</v>
          </cell>
          <cell r="H9062" t="str">
            <v>Community school</v>
          </cell>
          <cell r="I9062">
            <v>17507</v>
          </cell>
          <cell r="J9062">
            <v>27120.6</v>
          </cell>
        </row>
        <row r="9063">
          <cell r="B9063">
            <v>9382080</v>
          </cell>
          <cell r="C9063">
            <v>938</v>
          </cell>
          <cell r="D9063" t="str">
            <v>West Sussex</v>
          </cell>
          <cell r="E9063">
            <v>2080</v>
          </cell>
          <cell r="F9063" t="str">
            <v>Field Place Infant School</v>
          </cell>
          <cell r="G9063" t="str">
            <v>Maintained</v>
          </cell>
          <cell r="H9063" t="str">
            <v>Community school</v>
          </cell>
          <cell r="I9063">
            <v>49147</v>
          </cell>
          <cell r="J9063">
            <v>66245.399999999994</v>
          </cell>
        </row>
        <row r="9064">
          <cell r="B9064">
            <v>9382082</v>
          </cell>
          <cell r="C9064">
            <v>938</v>
          </cell>
          <cell r="D9064" t="str">
            <v>West Sussex</v>
          </cell>
          <cell r="E9064">
            <v>2082</v>
          </cell>
          <cell r="F9064" t="str">
            <v>Vale School, Worthing</v>
          </cell>
          <cell r="G9064" t="str">
            <v>Maintained</v>
          </cell>
          <cell r="H9064" t="str">
            <v>Community school</v>
          </cell>
          <cell r="I9064">
            <v>63671</v>
          </cell>
          <cell r="J9064">
            <v>106481.7</v>
          </cell>
        </row>
        <row r="9065">
          <cell r="B9065">
            <v>9382093</v>
          </cell>
          <cell r="C9065">
            <v>938</v>
          </cell>
          <cell r="D9065" t="str">
            <v>West Sussex</v>
          </cell>
          <cell r="E9065">
            <v>2093</v>
          </cell>
          <cell r="F9065" t="str">
            <v>Thorney Island Community Primary School</v>
          </cell>
          <cell r="G9065" t="str">
            <v>Maintained</v>
          </cell>
          <cell r="H9065" t="str">
            <v>Community school</v>
          </cell>
          <cell r="I9065">
            <v>25287</v>
          </cell>
          <cell r="J9065">
            <v>38457.899999999994</v>
          </cell>
        </row>
        <row r="9066">
          <cell r="B9066">
            <v>9382101</v>
          </cell>
          <cell r="C9066">
            <v>938</v>
          </cell>
          <cell r="D9066" t="str">
            <v>West Sussex</v>
          </cell>
          <cell r="E9066">
            <v>2101</v>
          </cell>
          <cell r="F9066" t="str">
            <v>Bersted Green Primary School, Bognor Regis</v>
          </cell>
          <cell r="G9066" t="str">
            <v>Maintained</v>
          </cell>
          <cell r="H9066" t="str">
            <v>Community school</v>
          </cell>
          <cell r="I9066">
            <v>15691</v>
          </cell>
          <cell r="J9066">
            <v>20673.899999999998</v>
          </cell>
        </row>
        <row r="9067">
          <cell r="B9067">
            <v>9382102</v>
          </cell>
          <cell r="C9067">
            <v>938</v>
          </cell>
          <cell r="D9067" t="str">
            <v>West Sussex</v>
          </cell>
          <cell r="E9067">
            <v>2102</v>
          </cell>
          <cell r="F9067" t="str">
            <v>Storrington Primary School</v>
          </cell>
          <cell r="G9067" t="str">
            <v>Maintained</v>
          </cell>
          <cell r="H9067" t="str">
            <v>Community school</v>
          </cell>
          <cell r="I9067">
            <v>40589</v>
          </cell>
          <cell r="J9067">
            <v>65133.899999999994</v>
          </cell>
        </row>
        <row r="9068">
          <cell r="B9068">
            <v>9382105</v>
          </cell>
          <cell r="C9068">
            <v>938</v>
          </cell>
          <cell r="D9068" t="str">
            <v>West Sussex</v>
          </cell>
          <cell r="E9068">
            <v>2105</v>
          </cell>
          <cell r="F9068" t="str">
            <v>Southbourne Infant School</v>
          </cell>
          <cell r="G9068" t="str">
            <v>Maintained</v>
          </cell>
          <cell r="H9068" t="str">
            <v>Community school</v>
          </cell>
          <cell r="I9068">
            <v>37606</v>
          </cell>
          <cell r="J9068">
            <v>61577.1</v>
          </cell>
        </row>
        <row r="9069">
          <cell r="B9069">
            <v>9382112</v>
          </cell>
          <cell r="C9069">
            <v>938</v>
          </cell>
          <cell r="D9069" t="str">
            <v>West Sussex</v>
          </cell>
          <cell r="E9069">
            <v>2112</v>
          </cell>
          <cell r="F9069" t="str">
            <v>Jessie Younghusband Primary School</v>
          </cell>
          <cell r="G9069" t="str">
            <v>Maintained</v>
          </cell>
          <cell r="H9069" t="str">
            <v>Community school</v>
          </cell>
          <cell r="I9069">
            <v>21397</v>
          </cell>
          <cell r="J9069">
            <v>38013.299999999996</v>
          </cell>
        </row>
        <row r="9070">
          <cell r="B9070">
            <v>9382124</v>
          </cell>
          <cell r="C9070">
            <v>938</v>
          </cell>
          <cell r="D9070" t="str">
            <v>West Sussex</v>
          </cell>
          <cell r="E9070">
            <v>2124</v>
          </cell>
          <cell r="F9070" t="str">
            <v>Arunside School, Horsham</v>
          </cell>
          <cell r="G9070" t="str">
            <v>Maintained</v>
          </cell>
          <cell r="H9070" t="str">
            <v>Community school</v>
          </cell>
          <cell r="I9070">
            <v>26584</v>
          </cell>
          <cell r="J9070">
            <v>48905.999999999993</v>
          </cell>
        </row>
        <row r="9071">
          <cell r="B9071">
            <v>9382131</v>
          </cell>
          <cell r="C9071">
            <v>938</v>
          </cell>
          <cell r="D9071" t="str">
            <v>West Sussex</v>
          </cell>
          <cell r="E9071">
            <v>2131</v>
          </cell>
          <cell r="F9071" t="str">
            <v>Shoreham Beach Primary School</v>
          </cell>
          <cell r="G9071" t="str">
            <v>Maintained</v>
          </cell>
          <cell r="H9071" t="str">
            <v>Community school</v>
          </cell>
          <cell r="I9071">
            <v>19581</v>
          </cell>
          <cell r="J9071">
            <v>32900.399999999994</v>
          </cell>
        </row>
        <row r="9072">
          <cell r="B9072">
            <v>9382133</v>
          </cell>
          <cell r="C9072">
            <v>938</v>
          </cell>
          <cell r="D9072" t="str">
            <v>West Sussex</v>
          </cell>
          <cell r="E9072">
            <v>2133</v>
          </cell>
          <cell r="F9072" t="str">
            <v>Heron Way Primary School</v>
          </cell>
          <cell r="G9072" t="str">
            <v>Maintained</v>
          </cell>
          <cell r="H9072" t="str">
            <v>Community school</v>
          </cell>
          <cell r="I9072">
            <v>38773</v>
          </cell>
          <cell r="J9072">
            <v>65800.799999999988</v>
          </cell>
        </row>
        <row r="9073">
          <cell r="B9073">
            <v>9382153</v>
          </cell>
          <cell r="C9073">
            <v>938</v>
          </cell>
          <cell r="D9073" t="str">
            <v>West Sussex</v>
          </cell>
          <cell r="E9073">
            <v>2153</v>
          </cell>
          <cell r="F9073" t="str">
            <v>Three Bridges Primary School</v>
          </cell>
          <cell r="G9073" t="str">
            <v>Maintained</v>
          </cell>
          <cell r="H9073" t="str">
            <v>Community school</v>
          </cell>
          <cell r="I9073">
            <v>40718</v>
          </cell>
          <cell r="J9073">
            <v>63800.1</v>
          </cell>
        </row>
        <row r="9074">
          <cell r="B9074">
            <v>9382172</v>
          </cell>
          <cell r="C9074">
            <v>938</v>
          </cell>
          <cell r="D9074" t="str">
            <v>West Sussex</v>
          </cell>
          <cell r="E9074">
            <v>2172</v>
          </cell>
          <cell r="F9074" t="str">
            <v>Glebe Primary School</v>
          </cell>
          <cell r="G9074" t="str">
            <v>Maintained</v>
          </cell>
          <cell r="H9074" t="str">
            <v>Community school</v>
          </cell>
          <cell r="I9074">
            <v>51352</v>
          </cell>
          <cell r="J9074">
            <v>85807.799999999988</v>
          </cell>
        </row>
        <row r="9075">
          <cell r="B9075">
            <v>9382173</v>
          </cell>
          <cell r="C9075">
            <v>938</v>
          </cell>
          <cell r="D9075" t="str">
            <v>West Sussex</v>
          </cell>
          <cell r="E9075">
            <v>2173</v>
          </cell>
          <cell r="F9075" t="str">
            <v>Swiss Gardens Primary School</v>
          </cell>
          <cell r="G9075" t="str">
            <v>Maintained</v>
          </cell>
          <cell r="H9075" t="str">
            <v>Community school</v>
          </cell>
          <cell r="I9075">
            <v>32938</v>
          </cell>
          <cell r="J9075">
            <v>56908.799999999996</v>
          </cell>
        </row>
        <row r="9076">
          <cell r="B9076">
            <v>9382182</v>
          </cell>
          <cell r="C9076">
            <v>938</v>
          </cell>
          <cell r="D9076" t="str">
            <v>West Sussex</v>
          </cell>
          <cell r="E9076">
            <v>2182</v>
          </cell>
          <cell r="F9076" t="str">
            <v>Leechpool Primary School</v>
          </cell>
          <cell r="G9076" t="str">
            <v>Maintained</v>
          </cell>
          <cell r="H9076" t="str">
            <v>Community school</v>
          </cell>
          <cell r="I9076">
            <v>38125</v>
          </cell>
          <cell r="J9076">
            <v>63355.499999999993</v>
          </cell>
        </row>
        <row r="9077">
          <cell r="B9077">
            <v>9382183</v>
          </cell>
          <cell r="C9077">
            <v>938</v>
          </cell>
          <cell r="D9077" t="str">
            <v>West Sussex</v>
          </cell>
          <cell r="E9077">
            <v>2183</v>
          </cell>
          <cell r="F9077" t="str">
            <v>East Preston Infant School</v>
          </cell>
          <cell r="G9077" t="str">
            <v>Maintained</v>
          </cell>
          <cell r="H9077" t="str">
            <v>Community school</v>
          </cell>
          <cell r="I9077">
            <v>58873</v>
          </cell>
          <cell r="J9077">
            <v>101368.79999999999</v>
          </cell>
        </row>
        <row r="9078">
          <cell r="B9078">
            <v>9382185</v>
          </cell>
          <cell r="C9078">
            <v>938</v>
          </cell>
          <cell r="D9078" t="str">
            <v>West Sussex</v>
          </cell>
          <cell r="E9078">
            <v>2185</v>
          </cell>
          <cell r="F9078" t="str">
            <v>Parklands Community Primary School</v>
          </cell>
          <cell r="G9078" t="str">
            <v>Maintained</v>
          </cell>
          <cell r="H9078" t="str">
            <v>Community school</v>
          </cell>
          <cell r="I9078">
            <v>33068</v>
          </cell>
          <cell r="J9078">
            <v>50906.7</v>
          </cell>
        </row>
        <row r="9079">
          <cell r="B9079">
            <v>9382186</v>
          </cell>
          <cell r="C9079">
            <v>938</v>
          </cell>
          <cell r="D9079" t="str">
            <v>West Sussex</v>
          </cell>
          <cell r="E9079">
            <v>2186</v>
          </cell>
          <cell r="F9079" t="str">
            <v>Bartons Primary School, Bognor Regis</v>
          </cell>
          <cell r="G9079" t="str">
            <v>Maintained</v>
          </cell>
          <cell r="H9079" t="str">
            <v>Community school</v>
          </cell>
          <cell r="I9079">
            <v>20100</v>
          </cell>
          <cell r="J9079">
            <v>34456.5</v>
          </cell>
        </row>
        <row r="9080">
          <cell r="B9080">
            <v>9382198</v>
          </cell>
          <cell r="C9080">
            <v>938</v>
          </cell>
          <cell r="D9080" t="str">
            <v>West Sussex</v>
          </cell>
          <cell r="E9080">
            <v>2198</v>
          </cell>
          <cell r="F9080" t="str">
            <v>Lyminster Primary School</v>
          </cell>
          <cell r="G9080" t="str">
            <v>Maintained</v>
          </cell>
          <cell r="H9080" t="str">
            <v>Community school</v>
          </cell>
          <cell r="I9080">
            <v>15043</v>
          </cell>
          <cell r="J9080">
            <v>22230</v>
          </cell>
        </row>
        <row r="9081">
          <cell r="B9081">
            <v>9382199</v>
          </cell>
          <cell r="C9081">
            <v>938</v>
          </cell>
          <cell r="D9081" t="str">
            <v>West Sussex</v>
          </cell>
          <cell r="E9081">
            <v>2199</v>
          </cell>
          <cell r="F9081" t="str">
            <v>Rose Green Infant School</v>
          </cell>
          <cell r="G9081" t="str">
            <v>Maintained</v>
          </cell>
          <cell r="H9081" t="str">
            <v>Community school</v>
          </cell>
          <cell r="I9081">
            <v>45646</v>
          </cell>
          <cell r="J9081">
            <v>73803.599999999991</v>
          </cell>
        </row>
        <row r="9082">
          <cell r="B9082">
            <v>9382200</v>
          </cell>
          <cell r="C9082">
            <v>938</v>
          </cell>
          <cell r="D9082" t="str">
            <v>West Sussex</v>
          </cell>
          <cell r="E9082">
            <v>2200</v>
          </cell>
          <cell r="F9082" t="str">
            <v>Ashurst Wood Primary School</v>
          </cell>
          <cell r="G9082" t="str">
            <v>Maintained</v>
          </cell>
          <cell r="H9082" t="str">
            <v>Community school</v>
          </cell>
          <cell r="I9082">
            <v>10115</v>
          </cell>
          <cell r="J9082">
            <v>14449.499999999998</v>
          </cell>
        </row>
        <row r="9083">
          <cell r="B9083">
            <v>9382201</v>
          </cell>
          <cell r="C9083">
            <v>938</v>
          </cell>
          <cell r="D9083" t="str">
            <v>West Sussex</v>
          </cell>
          <cell r="E9083">
            <v>2201</v>
          </cell>
          <cell r="F9083" t="str">
            <v>Manor Field Primary School</v>
          </cell>
          <cell r="G9083" t="str">
            <v>Maintained</v>
          </cell>
          <cell r="H9083" t="str">
            <v>Community school</v>
          </cell>
          <cell r="I9083">
            <v>45387</v>
          </cell>
          <cell r="J9083">
            <v>76026.599999999991</v>
          </cell>
        </row>
        <row r="9084">
          <cell r="B9084">
            <v>9382202</v>
          </cell>
          <cell r="C9084">
            <v>938</v>
          </cell>
          <cell r="D9084" t="str">
            <v>West Sussex</v>
          </cell>
          <cell r="E9084">
            <v>2202</v>
          </cell>
          <cell r="F9084" t="str">
            <v>London Meed Community Primary School</v>
          </cell>
          <cell r="G9084" t="str">
            <v>Maintained</v>
          </cell>
          <cell r="H9084" t="str">
            <v>Community school</v>
          </cell>
          <cell r="I9084">
            <v>40459</v>
          </cell>
          <cell r="J9084">
            <v>64022.399999999994</v>
          </cell>
        </row>
        <row r="9085">
          <cell r="B9085">
            <v>9382205</v>
          </cell>
          <cell r="C9085">
            <v>938</v>
          </cell>
          <cell r="D9085" t="str">
            <v>West Sussex</v>
          </cell>
          <cell r="E9085">
            <v>2205</v>
          </cell>
          <cell r="F9085" t="str">
            <v>Handcross Primary School</v>
          </cell>
          <cell r="G9085" t="str">
            <v>Maintained</v>
          </cell>
          <cell r="H9085" t="str">
            <v>Community school</v>
          </cell>
          <cell r="I9085">
            <v>19970</v>
          </cell>
          <cell r="J9085">
            <v>34234.199999999997</v>
          </cell>
        </row>
        <row r="9086">
          <cell r="B9086">
            <v>9382206</v>
          </cell>
          <cell r="C9086">
            <v>938</v>
          </cell>
          <cell r="D9086" t="str">
            <v>West Sussex</v>
          </cell>
          <cell r="E9086">
            <v>2206</v>
          </cell>
          <cell r="F9086" t="str">
            <v>Hassocks Infant School</v>
          </cell>
          <cell r="G9086" t="str">
            <v>Maintained</v>
          </cell>
          <cell r="H9086" t="str">
            <v>Community school</v>
          </cell>
          <cell r="I9086">
            <v>58743</v>
          </cell>
          <cell r="J9086">
            <v>103147.2</v>
          </cell>
        </row>
        <row r="9087">
          <cell r="B9087">
            <v>9382209</v>
          </cell>
          <cell r="C9087">
            <v>938</v>
          </cell>
          <cell r="D9087" t="str">
            <v>West Sussex</v>
          </cell>
          <cell r="E9087">
            <v>2209</v>
          </cell>
          <cell r="F9087" t="str">
            <v>Warninglid Primary School</v>
          </cell>
          <cell r="G9087" t="str">
            <v>Maintained</v>
          </cell>
          <cell r="H9087" t="str">
            <v>Community school</v>
          </cell>
          <cell r="I9087">
            <v>2724</v>
          </cell>
          <cell r="J9087">
            <v>5112.8999999999996</v>
          </cell>
        </row>
        <row r="9088">
          <cell r="B9088">
            <v>9382214</v>
          </cell>
          <cell r="C9088">
            <v>938</v>
          </cell>
          <cell r="D9088" t="str">
            <v>West Sussex</v>
          </cell>
          <cell r="E9088">
            <v>2214</v>
          </cell>
          <cell r="F9088" t="str">
            <v>The Gattons Infant School</v>
          </cell>
          <cell r="G9088" t="str">
            <v>Maintained</v>
          </cell>
          <cell r="H9088" t="str">
            <v>Community school</v>
          </cell>
          <cell r="I9088">
            <v>48110</v>
          </cell>
          <cell r="J9088">
            <v>78249.599999999991</v>
          </cell>
        </row>
        <row r="9089">
          <cell r="B9089">
            <v>9382218</v>
          </cell>
          <cell r="C9089">
            <v>938</v>
          </cell>
          <cell r="D9089" t="str">
            <v>West Sussex</v>
          </cell>
          <cell r="E9089">
            <v>2218</v>
          </cell>
          <cell r="F9089" t="str">
            <v>Fairway Infant School, Copthorne</v>
          </cell>
          <cell r="G9089" t="str">
            <v>Maintained</v>
          </cell>
          <cell r="H9089" t="str">
            <v>Community school</v>
          </cell>
          <cell r="I9089">
            <v>32938</v>
          </cell>
          <cell r="J9089">
            <v>57353.399999999994</v>
          </cell>
        </row>
        <row r="9090">
          <cell r="B9090">
            <v>9382219</v>
          </cell>
          <cell r="C9090">
            <v>938</v>
          </cell>
          <cell r="D9090" t="str">
            <v>West Sussex</v>
          </cell>
          <cell r="E9090">
            <v>2219</v>
          </cell>
          <cell r="F9090" t="str">
            <v>Birchwood Grove Community Primary School, Burgess Hill</v>
          </cell>
          <cell r="G9090" t="str">
            <v>Maintained</v>
          </cell>
          <cell r="H9090" t="str">
            <v>Community school</v>
          </cell>
          <cell r="I9090">
            <v>42923</v>
          </cell>
          <cell r="J9090">
            <v>73803.599999999991</v>
          </cell>
        </row>
        <row r="9091">
          <cell r="B9091">
            <v>9382220</v>
          </cell>
          <cell r="C9091">
            <v>938</v>
          </cell>
          <cell r="D9091" t="str">
            <v>West Sussex</v>
          </cell>
          <cell r="E9091">
            <v>2220</v>
          </cell>
          <cell r="F9091" t="str">
            <v>Estcots Primary School</v>
          </cell>
          <cell r="G9091" t="str">
            <v>Maintained</v>
          </cell>
          <cell r="H9091" t="str">
            <v>Community school</v>
          </cell>
          <cell r="I9091">
            <v>39162</v>
          </cell>
          <cell r="J9091">
            <v>62910.899999999994</v>
          </cell>
        </row>
        <row r="9092">
          <cell r="B9092">
            <v>9382225</v>
          </cell>
          <cell r="C9092">
            <v>938</v>
          </cell>
          <cell r="D9092" t="str">
            <v>West Sussex</v>
          </cell>
          <cell r="E9092">
            <v>2225</v>
          </cell>
          <cell r="F9092" t="str">
            <v>North Heath Community Primary School</v>
          </cell>
          <cell r="G9092" t="str">
            <v>Maintained</v>
          </cell>
          <cell r="H9092" t="str">
            <v>Community school</v>
          </cell>
          <cell r="I9092">
            <v>36958</v>
          </cell>
          <cell r="J9092">
            <v>61354.799999999996</v>
          </cell>
        </row>
        <row r="9093">
          <cell r="B9093">
            <v>9382227</v>
          </cell>
          <cell r="C9093">
            <v>938</v>
          </cell>
          <cell r="D9093" t="str">
            <v>West Sussex</v>
          </cell>
          <cell r="E9093">
            <v>2227</v>
          </cell>
          <cell r="F9093" t="str">
            <v>Hawthorns Primary School, Durrington</v>
          </cell>
          <cell r="G9093" t="str">
            <v>Maintained</v>
          </cell>
          <cell r="H9093" t="str">
            <v>Community school</v>
          </cell>
          <cell r="I9093">
            <v>12968</v>
          </cell>
          <cell r="J9093">
            <v>23786.1</v>
          </cell>
        </row>
        <row r="9094">
          <cell r="B9094">
            <v>9382231</v>
          </cell>
          <cell r="C9094">
            <v>938</v>
          </cell>
          <cell r="D9094" t="str">
            <v>West Sussex</v>
          </cell>
          <cell r="E9094">
            <v>2231</v>
          </cell>
          <cell r="F9094" t="str">
            <v>Thomas A Becket Infant School</v>
          </cell>
          <cell r="G9094" t="str">
            <v>Maintained</v>
          </cell>
          <cell r="H9094" t="str">
            <v>Community school</v>
          </cell>
          <cell r="I9094">
            <v>118523</v>
          </cell>
          <cell r="J9094">
            <v>192511.8</v>
          </cell>
        </row>
        <row r="9095">
          <cell r="B9095">
            <v>9382235</v>
          </cell>
          <cell r="C9095">
            <v>938</v>
          </cell>
          <cell r="D9095" t="str">
            <v>West Sussex</v>
          </cell>
          <cell r="E9095">
            <v>2235</v>
          </cell>
          <cell r="F9095" t="str">
            <v>Sheddingdean Community Primary School</v>
          </cell>
          <cell r="G9095" t="str">
            <v>Maintained</v>
          </cell>
          <cell r="H9095" t="str">
            <v>Community school</v>
          </cell>
          <cell r="I9095">
            <v>18674</v>
          </cell>
          <cell r="J9095">
            <v>30232.799999999999</v>
          </cell>
        </row>
        <row r="9096">
          <cell r="B9096">
            <v>9382237</v>
          </cell>
          <cell r="C9096">
            <v>938</v>
          </cell>
          <cell r="D9096" t="str">
            <v>West Sussex</v>
          </cell>
          <cell r="E9096">
            <v>2237</v>
          </cell>
          <cell r="F9096" t="str">
            <v>Georgian Gardens Community Primary School</v>
          </cell>
          <cell r="G9096" t="str">
            <v>Maintained</v>
          </cell>
          <cell r="H9096" t="str">
            <v>Community school</v>
          </cell>
          <cell r="I9096">
            <v>33197</v>
          </cell>
          <cell r="J9096">
            <v>57353.399999999994</v>
          </cell>
        </row>
        <row r="9097">
          <cell r="B9097">
            <v>9382238</v>
          </cell>
          <cell r="C9097">
            <v>938</v>
          </cell>
          <cell r="D9097" t="str">
            <v>West Sussex</v>
          </cell>
          <cell r="E9097">
            <v>2238</v>
          </cell>
          <cell r="F9097" t="str">
            <v>Lyndhurst Infant School</v>
          </cell>
          <cell r="G9097" t="str">
            <v>Maintained</v>
          </cell>
          <cell r="H9097" t="str">
            <v>Community school</v>
          </cell>
          <cell r="I9097">
            <v>63541</v>
          </cell>
          <cell r="J9097">
            <v>95144.4</v>
          </cell>
        </row>
        <row r="9098">
          <cell r="B9098">
            <v>9382240</v>
          </cell>
          <cell r="C9098">
            <v>938</v>
          </cell>
          <cell r="D9098" t="str">
            <v>West Sussex</v>
          </cell>
          <cell r="E9098">
            <v>2240</v>
          </cell>
          <cell r="F9098" t="str">
            <v>Maidenbower Infant School</v>
          </cell>
          <cell r="G9098" t="str">
            <v>Maintained</v>
          </cell>
          <cell r="H9098" t="str">
            <v>Community school</v>
          </cell>
          <cell r="I9098">
            <v>52130</v>
          </cell>
          <cell r="J9098">
            <v>85363.199999999997</v>
          </cell>
        </row>
        <row r="9099">
          <cell r="B9099">
            <v>9382242</v>
          </cell>
          <cell r="C9099">
            <v>938</v>
          </cell>
          <cell r="D9099" t="str">
            <v>West Sussex</v>
          </cell>
          <cell r="E9099">
            <v>2242</v>
          </cell>
          <cell r="F9099" t="str">
            <v>The Meads Primary School</v>
          </cell>
          <cell r="G9099" t="str">
            <v>Maintained</v>
          </cell>
          <cell r="H9099" t="str">
            <v>Community school</v>
          </cell>
          <cell r="I9099">
            <v>19841</v>
          </cell>
          <cell r="J9099">
            <v>34011.899999999994</v>
          </cell>
        </row>
        <row r="9100">
          <cell r="B9100">
            <v>9382243</v>
          </cell>
          <cell r="C9100">
            <v>938</v>
          </cell>
          <cell r="D9100" t="str">
            <v>West Sussex</v>
          </cell>
          <cell r="E9100">
            <v>2243</v>
          </cell>
          <cell r="F9100" t="str">
            <v>Holbrook Primary School</v>
          </cell>
          <cell r="G9100" t="str">
            <v>Maintained</v>
          </cell>
          <cell r="H9100" t="str">
            <v>Community school</v>
          </cell>
          <cell r="I9100">
            <v>42015</v>
          </cell>
          <cell r="J9100">
            <v>70913.7</v>
          </cell>
        </row>
        <row r="9101">
          <cell r="B9101">
            <v>9382245</v>
          </cell>
          <cell r="C9101">
            <v>938</v>
          </cell>
          <cell r="D9101" t="str">
            <v>West Sussex</v>
          </cell>
          <cell r="E9101">
            <v>2245</v>
          </cell>
          <cell r="F9101" t="str">
            <v>Springfield Infant School and Nursery</v>
          </cell>
          <cell r="G9101" t="str">
            <v>Maintained</v>
          </cell>
          <cell r="H9101" t="str">
            <v>Community school</v>
          </cell>
          <cell r="I9101">
            <v>33586</v>
          </cell>
          <cell r="J9101">
            <v>59798.7</v>
          </cell>
        </row>
        <row r="9102">
          <cell r="B9102">
            <v>9382246</v>
          </cell>
          <cell r="C9102">
            <v>938</v>
          </cell>
          <cell r="D9102" t="str">
            <v>West Sussex</v>
          </cell>
          <cell r="E9102">
            <v>2246</v>
          </cell>
          <cell r="F9102" t="str">
            <v>Bramber Primary School</v>
          </cell>
          <cell r="G9102" t="str">
            <v>Maintained</v>
          </cell>
          <cell r="H9102" t="str">
            <v>Community school</v>
          </cell>
          <cell r="I9102">
            <v>20489</v>
          </cell>
          <cell r="J9102">
            <v>32900.399999999994</v>
          </cell>
        </row>
        <row r="9103">
          <cell r="B9103">
            <v>9383000</v>
          </cell>
          <cell r="C9103">
            <v>938</v>
          </cell>
          <cell r="D9103" t="str">
            <v>West Sussex</v>
          </cell>
          <cell r="E9103">
            <v>3000</v>
          </cell>
          <cell r="F9103" t="str">
            <v>Amberley CofE Primary School</v>
          </cell>
          <cell r="G9103" t="str">
            <v>Maintained</v>
          </cell>
          <cell r="H9103" t="str">
            <v>Voluntary controlled school</v>
          </cell>
          <cell r="I9103">
            <v>3372</v>
          </cell>
          <cell r="J9103">
            <v>9336.5999999999985</v>
          </cell>
        </row>
        <row r="9104">
          <cell r="B9104">
            <v>9383001</v>
          </cell>
          <cell r="C9104">
            <v>938</v>
          </cell>
          <cell r="D9104" t="str">
            <v>West Sussex</v>
          </cell>
          <cell r="E9104">
            <v>3001</v>
          </cell>
          <cell r="F9104" t="str">
            <v>Ashington CofE Primary School</v>
          </cell>
          <cell r="G9104" t="str">
            <v>Maintained</v>
          </cell>
          <cell r="H9104" t="str">
            <v>Voluntary controlled school</v>
          </cell>
          <cell r="I9104">
            <v>22175</v>
          </cell>
          <cell r="J9104">
            <v>35568</v>
          </cell>
        </row>
        <row r="9105">
          <cell r="B9105">
            <v>9383002</v>
          </cell>
          <cell r="C9105">
            <v>938</v>
          </cell>
          <cell r="D9105" t="str">
            <v>West Sussex</v>
          </cell>
          <cell r="E9105">
            <v>3002</v>
          </cell>
          <cell r="F9105" t="str">
            <v>Birdham CE Primary School</v>
          </cell>
          <cell r="G9105" t="str">
            <v>Maintained</v>
          </cell>
          <cell r="H9105" t="str">
            <v>Voluntary controlled school</v>
          </cell>
          <cell r="I9105">
            <v>11282</v>
          </cell>
          <cell r="J9105">
            <v>14894.099999999999</v>
          </cell>
        </row>
        <row r="9106">
          <cell r="B9106">
            <v>9383003</v>
          </cell>
          <cell r="C9106">
            <v>938</v>
          </cell>
          <cell r="D9106" t="str">
            <v>West Sussex</v>
          </cell>
          <cell r="E9106">
            <v>3003</v>
          </cell>
          <cell r="F9106" t="str">
            <v>South Bersted CofE Primary School</v>
          </cell>
          <cell r="G9106" t="str">
            <v>Maintained</v>
          </cell>
          <cell r="H9106" t="str">
            <v>Voluntary controlled school</v>
          </cell>
          <cell r="I9106">
            <v>21008</v>
          </cell>
          <cell r="J9106">
            <v>34011.899999999994</v>
          </cell>
        </row>
        <row r="9107">
          <cell r="B9107">
            <v>9383004</v>
          </cell>
          <cell r="C9107">
            <v>938</v>
          </cell>
          <cell r="D9107" t="str">
            <v>West Sussex</v>
          </cell>
          <cell r="E9107">
            <v>3004</v>
          </cell>
          <cell r="F9107" t="str">
            <v>Boxgrove CofE Primary School</v>
          </cell>
          <cell r="G9107" t="str">
            <v>Maintained</v>
          </cell>
          <cell r="H9107" t="str">
            <v>Voluntary controlled school</v>
          </cell>
          <cell r="I9107">
            <v>5058</v>
          </cell>
          <cell r="J9107">
            <v>8225.0999999999985</v>
          </cell>
        </row>
        <row r="9108">
          <cell r="B9108">
            <v>9383006</v>
          </cell>
          <cell r="C9108">
            <v>938</v>
          </cell>
          <cell r="D9108" t="str">
            <v>West Sussex</v>
          </cell>
          <cell r="E9108">
            <v>3006</v>
          </cell>
          <cell r="F9108" t="str">
            <v>Chidham Parochial Primary School</v>
          </cell>
          <cell r="G9108" t="str">
            <v>Maintained</v>
          </cell>
          <cell r="H9108" t="str">
            <v>Voluntary controlled school</v>
          </cell>
          <cell r="I9108">
            <v>19841</v>
          </cell>
          <cell r="J9108">
            <v>33567.299999999996</v>
          </cell>
        </row>
        <row r="9109">
          <cell r="B9109">
            <v>9383009</v>
          </cell>
          <cell r="C9109">
            <v>938</v>
          </cell>
          <cell r="D9109" t="str">
            <v>West Sussex</v>
          </cell>
          <cell r="E9109">
            <v>3009</v>
          </cell>
          <cell r="F9109" t="str">
            <v>St James' CofE Primary School, Coldwaltham</v>
          </cell>
          <cell r="G9109" t="str">
            <v>Maintained</v>
          </cell>
          <cell r="H9109" t="str">
            <v>Voluntary controlled school</v>
          </cell>
          <cell r="I9109">
            <v>6873</v>
          </cell>
          <cell r="J9109">
            <v>15116.4</v>
          </cell>
        </row>
        <row r="9110">
          <cell r="B9110">
            <v>9383010</v>
          </cell>
          <cell r="C9110">
            <v>938</v>
          </cell>
          <cell r="D9110" t="str">
            <v>West Sussex</v>
          </cell>
          <cell r="E9110">
            <v>3010</v>
          </cell>
          <cell r="F9110" t="str">
            <v>Compton and Up Marden CofE Primary School</v>
          </cell>
          <cell r="G9110" t="str">
            <v>Maintained</v>
          </cell>
          <cell r="H9110" t="str">
            <v>Voluntary controlled school</v>
          </cell>
          <cell r="I9110">
            <v>5577</v>
          </cell>
          <cell r="J9110">
            <v>8002.7999999999993</v>
          </cell>
        </row>
        <row r="9111">
          <cell r="B9111">
            <v>9383014</v>
          </cell>
          <cell r="C9111">
            <v>938</v>
          </cell>
          <cell r="D9111" t="str">
            <v>West Sussex</v>
          </cell>
          <cell r="E9111">
            <v>3014</v>
          </cell>
          <cell r="F9111" t="str">
            <v>Eastergate CofE Primary School</v>
          </cell>
          <cell r="G9111" t="str">
            <v>Maintained</v>
          </cell>
          <cell r="H9111" t="str">
            <v>Voluntary controlled school</v>
          </cell>
          <cell r="I9111">
            <v>18155</v>
          </cell>
          <cell r="J9111">
            <v>30455.1</v>
          </cell>
        </row>
        <row r="9112">
          <cell r="B9112">
            <v>9383016</v>
          </cell>
          <cell r="C9112">
            <v>938</v>
          </cell>
          <cell r="D9112" t="str">
            <v>West Sussex</v>
          </cell>
          <cell r="E9112">
            <v>3016</v>
          </cell>
          <cell r="F9112" t="str">
            <v>Ferring C of E Primary School</v>
          </cell>
          <cell r="G9112" t="str">
            <v>Maintained</v>
          </cell>
          <cell r="H9112" t="str">
            <v>Voluntary controlled school</v>
          </cell>
          <cell r="I9112">
            <v>19063</v>
          </cell>
          <cell r="J9112">
            <v>30899.699999999997</v>
          </cell>
        </row>
        <row r="9113">
          <cell r="B9113">
            <v>9383017</v>
          </cell>
          <cell r="C9113">
            <v>938</v>
          </cell>
          <cell r="D9113" t="str">
            <v>West Sussex</v>
          </cell>
          <cell r="E9113">
            <v>3017</v>
          </cell>
          <cell r="F9113" t="str">
            <v>Fishbourne CofE Primary School</v>
          </cell>
          <cell r="G9113" t="str">
            <v>Maintained</v>
          </cell>
          <cell r="H9113" t="str">
            <v>Voluntary controlled school</v>
          </cell>
          <cell r="I9113">
            <v>19711</v>
          </cell>
          <cell r="J9113">
            <v>32900.399999999994</v>
          </cell>
        </row>
        <row r="9114">
          <cell r="B9114">
            <v>9383018</v>
          </cell>
          <cell r="C9114">
            <v>938</v>
          </cell>
          <cell r="D9114" t="str">
            <v>West Sussex</v>
          </cell>
          <cell r="E9114">
            <v>3018</v>
          </cell>
          <cell r="F9114" t="str">
            <v>Fittleworth CofE Village School</v>
          </cell>
          <cell r="G9114" t="str">
            <v>Maintained</v>
          </cell>
          <cell r="H9114" t="str">
            <v>Voluntary controlled school</v>
          </cell>
          <cell r="I9114">
            <v>13876</v>
          </cell>
          <cell r="J9114">
            <v>22230</v>
          </cell>
        </row>
        <row r="9115">
          <cell r="B9115">
            <v>9383020</v>
          </cell>
          <cell r="C9115">
            <v>938</v>
          </cell>
          <cell r="D9115" t="str">
            <v>West Sussex</v>
          </cell>
          <cell r="E9115">
            <v>3020</v>
          </cell>
          <cell r="F9115" t="str">
            <v>Jolesfield CofE Primary School</v>
          </cell>
          <cell r="G9115" t="str">
            <v>Maintained</v>
          </cell>
          <cell r="H9115" t="str">
            <v>Voluntary controlled school</v>
          </cell>
          <cell r="I9115">
            <v>13098</v>
          </cell>
          <cell r="J9115">
            <v>19784.699999999997</v>
          </cell>
        </row>
        <row r="9116">
          <cell r="B9116">
            <v>9383021</v>
          </cell>
          <cell r="C9116">
            <v>938</v>
          </cell>
          <cell r="D9116" t="str">
            <v>West Sussex</v>
          </cell>
          <cell r="E9116">
            <v>3021</v>
          </cell>
          <cell r="F9116" t="str">
            <v>Lavant CofE Primary School</v>
          </cell>
          <cell r="G9116" t="str">
            <v>Maintained</v>
          </cell>
          <cell r="H9116" t="str">
            <v>Voluntary controlled school</v>
          </cell>
          <cell r="I9116">
            <v>11023</v>
          </cell>
          <cell r="J9116">
            <v>18673.199999999997</v>
          </cell>
        </row>
        <row r="9117">
          <cell r="B9117">
            <v>9383022</v>
          </cell>
          <cell r="C9117">
            <v>938</v>
          </cell>
          <cell r="D9117" t="str">
            <v>West Sussex</v>
          </cell>
          <cell r="E9117">
            <v>3022</v>
          </cell>
          <cell r="F9117" t="str">
            <v>Holy Trinity CofE Primary School, Lower Beeding</v>
          </cell>
          <cell r="G9117" t="str">
            <v>Maintained</v>
          </cell>
          <cell r="H9117" t="str">
            <v>Voluntary controlled school</v>
          </cell>
          <cell r="I9117">
            <v>8948</v>
          </cell>
          <cell r="J9117">
            <v>14227.199999999999</v>
          </cell>
        </row>
        <row r="9118">
          <cell r="B9118">
            <v>9383023</v>
          </cell>
          <cell r="C9118">
            <v>938</v>
          </cell>
          <cell r="D9118" t="str">
            <v>West Sussex</v>
          </cell>
          <cell r="E9118">
            <v>3023</v>
          </cell>
          <cell r="F9118" t="str">
            <v>Midhurst CofE Primary School</v>
          </cell>
          <cell r="G9118" t="str">
            <v>Maintained</v>
          </cell>
          <cell r="H9118" t="str">
            <v>Voluntary controlled school</v>
          </cell>
          <cell r="I9118">
            <v>18674</v>
          </cell>
          <cell r="J9118">
            <v>30455.1</v>
          </cell>
        </row>
        <row r="9119">
          <cell r="B9119">
            <v>9383024</v>
          </cell>
          <cell r="C9119">
            <v>938</v>
          </cell>
          <cell r="D9119" t="str">
            <v>West Sussex</v>
          </cell>
          <cell r="E9119">
            <v>3024</v>
          </cell>
          <cell r="F9119" t="str">
            <v>Rake CofE Primary School</v>
          </cell>
          <cell r="G9119" t="str">
            <v>Maintained</v>
          </cell>
          <cell r="H9119" t="str">
            <v>Voluntary controlled school</v>
          </cell>
          <cell r="I9119">
            <v>12060</v>
          </cell>
          <cell r="J9119">
            <v>18673.199999999997</v>
          </cell>
        </row>
        <row r="9120">
          <cell r="B9120">
            <v>9383026</v>
          </cell>
          <cell r="C9120">
            <v>938</v>
          </cell>
          <cell r="D9120" t="str">
            <v>West Sussex</v>
          </cell>
          <cell r="E9120">
            <v>3026</v>
          </cell>
          <cell r="F9120" t="str">
            <v>Petworth Cof E Primary School</v>
          </cell>
          <cell r="G9120" t="str">
            <v>Maintained</v>
          </cell>
          <cell r="H9120" t="str">
            <v>Voluntary controlled school</v>
          </cell>
          <cell r="I9120">
            <v>17507</v>
          </cell>
          <cell r="J9120">
            <v>24675.3</v>
          </cell>
        </row>
        <row r="9121">
          <cell r="B9121">
            <v>9383027</v>
          </cell>
          <cell r="C9121">
            <v>938</v>
          </cell>
          <cell r="D9121" t="str">
            <v>West Sussex</v>
          </cell>
          <cell r="E9121">
            <v>3027</v>
          </cell>
          <cell r="F9121" t="str">
            <v>Rogate CofE Primary School</v>
          </cell>
          <cell r="G9121" t="str">
            <v>Maintained</v>
          </cell>
          <cell r="H9121" t="str">
            <v>Voluntary controlled school</v>
          </cell>
          <cell r="I9121">
            <v>4798</v>
          </cell>
          <cell r="J9121">
            <v>10448.099999999999</v>
          </cell>
        </row>
        <row r="9122">
          <cell r="B9122">
            <v>9383028</v>
          </cell>
          <cell r="C9122">
            <v>938</v>
          </cell>
          <cell r="D9122" t="str">
            <v>West Sussex</v>
          </cell>
          <cell r="E9122">
            <v>3028</v>
          </cell>
          <cell r="F9122" t="str">
            <v>Shipley CofE Primary School</v>
          </cell>
          <cell r="G9122" t="str">
            <v>Maintained</v>
          </cell>
          <cell r="H9122" t="str">
            <v>Voluntary controlled school</v>
          </cell>
          <cell r="I9122">
            <v>7392</v>
          </cell>
          <cell r="J9122">
            <v>10670.4</v>
          </cell>
        </row>
        <row r="9123">
          <cell r="B9123">
            <v>9383029</v>
          </cell>
          <cell r="C9123">
            <v>938</v>
          </cell>
          <cell r="D9123" t="str">
            <v>West Sussex</v>
          </cell>
          <cell r="E9123">
            <v>3029</v>
          </cell>
          <cell r="F9123" t="str">
            <v>Singleton CofE Primary School</v>
          </cell>
          <cell r="G9123" t="str">
            <v>Maintained</v>
          </cell>
          <cell r="H9123" t="str">
            <v>Voluntary controlled school</v>
          </cell>
          <cell r="I9123">
            <v>4669</v>
          </cell>
          <cell r="J9123">
            <v>8002.7999999999993</v>
          </cell>
        </row>
        <row r="9124">
          <cell r="B9124">
            <v>9383030</v>
          </cell>
          <cell r="C9124">
            <v>938</v>
          </cell>
          <cell r="D9124" t="str">
            <v>West Sussex</v>
          </cell>
          <cell r="E9124">
            <v>3030</v>
          </cell>
          <cell r="F9124" t="str">
            <v>Slindon CofE Primary School</v>
          </cell>
          <cell r="G9124" t="str">
            <v>Maintained</v>
          </cell>
          <cell r="H9124" t="str">
            <v>Voluntary controlled school</v>
          </cell>
          <cell r="I9124">
            <v>3502</v>
          </cell>
          <cell r="J9124">
            <v>5112.8999999999996</v>
          </cell>
        </row>
        <row r="9125">
          <cell r="B9125">
            <v>9383031</v>
          </cell>
          <cell r="C9125">
            <v>938</v>
          </cell>
          <cell r="D9125" t="str">
            <v>West Sussex</v>
          </cell>
          <cell r="E9125">
            <v>3031</v>
          </cell>
          <cell r="F9125" t="str">
            <v>Slinfold CofE Primary School</v>
          </cell>
          <cell r="G9125" t="str">
            <v>Maintained</v>
          </cell>
          <cell r="H9125" t="str">
            <v>Voluntary controlled school</v>
          </cell>
          <cell r="I9125">
            <v>10374</v>
          </cell>
          <cell r="J9125">
            <v>17117.099999999999</v>
          </cell>
        </row>
        <row r="9126">
          <cell r="B9126">
            <v>9383033</v>
          </cell>
          <cell r="C9126">
            <v>938</v>
          </cell>
          <cell r="D9126" t="str">
            <v>West Sussex</v>
          </cell>
          <cell r="E9126">
            <v>3033</v>
          </cell>
          <cell r="F9126" t="str">
            <v>Steyning CofE Primary School</v>
          </cell>
          <cell r="G9126" t="str">
            <v>Maintained</v>
          </cell>
          <cell r="H9126" t="str">
            <v>Voluntary controlled school</v>
          </cell>
          <cell r="I9126">
            <v>28399</v>
          </cell>
          <cell r="J9126">
            <v>45793.799999999996</v>
          </cell>
        </row>
        <row r="9127">
          <cell r="B9127">
            <v>9383036</v>
          </cell>
          <cell r="C9127">
            <v>938</v>
          </cell>
          <cell r="D9127" t="str">
            <v>West Sussex</v>
          </cell>
          <cell r="E9127">
            <v>3036</v>
          </cell>
          <cell r="F9127" t="str">
            <v>Walberton and Binsted CofE Primary School</v>
          </cell>
          <cell r="G9127" t="str">
            <v>Maintained</v>
          </cell>
          <cell r="H9127" t="str">
            <v>Voluntary controlled school</v>
          </cell>
          <cell r="I9127">
            <v>20100</v>
          </cell>
          <cell r="J9127">
            <v>34678.799999999996</v>
          </cell>
        </row>
        <row r="9128">
          <cell r="B9128">
            <v>9383037</v>
          </cell>
          <cell r="C9128">
            <v>938</v>
          </cell>
          <cell r="D9128" t="str">
            <v>West Sussex</v>
          </cell>
          <cell r="E9128">
            <v>3037</v>
          </cell>
          <cell r="F9128" t="str">
            <v>Warnham CofE Primary School</v>
          </cell>
          <cell r="G9128" t="str">
            <v>Maintained</v>
          </cell>
          <cell r="H9128" t="str">
            <v>Voluntary controlled school</v>
          </cell>
          <cell r="I9128">
            <v>16599</v>
          </cell>
          <cell r="J9128">
            <v>30232.799999999999</v>
          </cell>
        </row>
        <row r="9129">
          <cell r="B9129">
            <v>9383038</v>
          </cell>
          <cell r="C9129">
            <v>938</v>
          </cell>
          <cell r="D9129" t="str">
            <v>West Sussex</v>
          </cell>
          <cell r="E9129">
            <v>3038</v>
          </cell>
          <cell r="F9129" t="str">
            <v>St Mary's CofE Primary School</v>
          </cell>
          <cell r="G9129" t="str">
            <v>Maintained</v>
          </cell>
          <cell r="H9129" t="str">
            <v>Voluntary controlled school</v>
          </cell>
          <cell r="I9129">
            <v>8818</v>
          </cell>
          <cell r="J9129">
            <v>14894.099999999999</v>
          </cell>
        </row>
        <row r="9130">
          <cell r="B9130">
            <v>9383039</v>
          </cell>
          <cell r="C9130">
            <v>938</v>
          </cell>
          <cell r="D9130" t="str">
            <v>West Sussex</v>
          </cell>
          <cell r="E9130">
            <v>3039</v>
          </cell>
          <cell r="F9130" t="str">
            <v>West Wittering Parochial Church of England School</v>
          </cell>
          <cell r="G9130" t="str">
            <v>Maintained</v>
          </cell>
          <cell r="H9130" t="str">
            <v>Voluntary controlled school</v>
          </cell>
          <cell r="I9130">
            <v>10115</v>
          </cell>
          <cell r="J9130">
            <v>18228.599999999999</v>
          </cell>
        </row>
        <row r="9131">
          <cell r="B9131">
            <v>9383040</v>
          </cell>
          <cell r="C9131">
            <v>938</v>
          </cell>
          <cell r="D9131" t="str">
            <v>West Sussex</v>
          </cell>
          <cell r="E9131">
            <v>3040</v>
          </cell>
          <cell r="F9131" t="str">
            <v>Yapton CE Primary School</v>
          </cell>
          <cell r="G9131" t="str">
            <v>Maintained</v>
          </cell>
          <cell r="H9131" t="str">
            <v>Voluntary controlled school</v>
          </cell>
          <cell r="I9131">
            <v>20619</v>
          </cell>
          <cell r="J9131">
            <v>33789.599999999999</v>
          </cell>
        </row>
        <row r="9132">
          <cell r="B9132">
            <v>9383042</v>
          </cell>
          <cell r="C9132">
            <v>938</v>
          </cell>
          <cell r="D9132" t="str">
            <v>West Sussex</v>
          </cell>
          <cell r="E9132">
            <v>3042</v>
          </cell>
          <cell r="F9132" t="str">
            <v>William Penn School</v>
          </cell>
          <cell r="G9132" t="str">
            <v>Maintained</v>
          </cell>
          <cell r="H9132" t="str">
            <v>Voluntary controlled school</v>
          </cell>
          <cell r="I9132">
            <v>9078</v>
          </cell>
          <cell r="J9132">
            <v>20896.199999999997</v>
          </cell>
        </row>
        <row r="9133">
          <cell r="B9133">
            <v>9383043</v>
          </cell>
          <cell r="C9133">
            <v>938</v>
          </cell>
          <cell r="D9133" t="str">
            <v>West Sussex</v>
          </cell>
          <cell r="E9133">
            <v>3043</v>
          </cell>
          <cell r="F9133" t="str">
            <v>Easebourne CofE Primary School</v>
          </cell>
          <cell r="G9133" t="str">
            <v>Maintained</v>
          </cell>
          <cell r="H9133" t="str">
            <v>Voluntary controlled school</v>
          </cell>
          <cell r="I9133">
            <v>22823</v>
          </cell>
          <cell r="J9133">
            <v>28232.1</v>
          </cell>
        </row>
        <row r="9134">
          <cell r="B9134">
            <v>9383045</v>
          </cell>
          <cell r="C9134">
            <v>938</v>
          </cell>
          <cell r="D9134" t="str">
            <v>West Sussex</v>
          </cell>
          <cell r="E9134">
            <v>3045</v>
          </cell>
          <cell r="F9134" t="str">
            <v>West Dean CofE Primary School</v>
          </cell>
          <cell r="G9134" t="str">
            <v>Maintained</v>
          </cell>
          <cell r="H9134" t="str">
            <v>Voluntary controlled school</v>
          </cell>
          <cell r="I9134">
            <v>10374</v>
          </cell>
          <cell r="J9134">
            <v>16672.5</v>
          </cell>
        </row>
        <row r="9135">
          <cell r="B9135">
            <v>9383050</v>
          </cell>
          <cell r="C9135">
            <v>938</v>
          </cell>
          <cell r="D9135" t="str">
            <v>West Sussex</v>
          </cell>
          <cell r="E9135">
            <v>3050</v>
          </cell>
          <cell r="F9135" t="str">
            <v>St Peter's CofE Primary School</v>
          </cell>
          <cell r="G9135" t="str">
            <v>Maintained</v>
          </cell>
          <cell r="H9135" t="str">
            <v>Voluntary controlled school</v>
          </cell>
          <cell r="I9135">
            <v>9207</v>
          </cell>
          <cell r="J9135">
            <v>18673.199999999997</v>
          </cell>
        </row>
        <row r="9136">
          <cell r="B9136">
            <v>9383051</v>
          </cell>
          <cell r="C9136">
            <v>938</v>
          </cell>
          <cell r="D9136" t="str">
            <v>West Sussex</v>
          </cell>
          <cell r="E9136">
            <v>3051</v>
          </cell>
          <cell r="F9136" t="str">
            <v>Balcombe CofE Controlled Primary School</v>
          </cell>
          <cell r="G9136" t="str">
            <v>Maintained</v>
          </cell>
          <cell r="H9136" t="str">
            <v>Voluntary controlled school</v>
          </cell>
          <cell r="I9136">
            <v>14524</v>
          </cell>
          <cell r="J9136">
            <v>24008.399999999998</v>
          </cell>
        </row>
        <row r="9137">
          <cell r="B9137">
            <v>9383052</v>
          </cell>
          <cell r="C9137">
            <v>938</v>
          </cell>
          <cell r="D9137" t="str">
            <v>West Sussex</v>
          </cell>
          <cell r="E9137">
            <v>3052</v>
          </cell>
          <cell r="F9137" t="str">
            <v>Bolney CofE Primary School</v>
          </cell>
          <cell r="G9137" t="str">
            <v>Maintained</v>
          </cell>
          <cell r="H9137" t="str">
            <v>Voluntary controlled school</v>
          </cell>
          <cell r="I9137">
            <v>10893</v>
          </cell>
          <cell r="J9137">
            <v>14004.9</v>
          </cell>
        </row>
        <row r="9138">
          <cell r="B9138">
            <v>9383055</v>
          </cell>
          <cell r="C9138">
            <v>938</v>
          </cell>
          <cell r="D9138" t="str">
            <v>West Sussex</v>
          </cell>
          <cell r="E9138">
            <v>3055</v>
          </cell>
          <cell r="F9138" t="str">
            <v>St Augustine's CofE Primary School</v>
          </cell>
          <cell r="G9138" t="str">
            <v>Maintained</v>
          </cell>
          <cell r="H9138" t="str">
            <v>Voluntary controlled school</v>
          </cell>
          <cell r="I9138">
            <v>8040</v>
          </cell>
          <cell r="J9138">
            <v>14449.499999999998</v>
          </cell>
        </row>
        <row r="9139">
          <cell r="B9139">
            <v>9383056</v>
          </cell>
          <cell r="C9139">
            <v>938</v>
          </cell>
          <cell r="D9139" t="str">
            <v>West Sussex</v>
          </cell>
          <cell r="E9139">
            <v>3056</v>
          </cell>
          <cell r="F9139" t="str">
            <v>Turners Hill CofE Primary School</v>
          </cell>
          <cell r="G9139" t="str">
            <v>Maintained</v>
          </cell>
          <cell r="H9139" t="str">
            <v>Voluntary controlled school</v>
          </cell>
          <cell r="I9139">
            <v>13746</v>
          </cell>
          <cell r="J9139">
            <v>21785.399999999998</v>
          </cell>
        </row>
        <row r="9140">
          <cell r="B9140">
            <v>9383057</v>
          </cell>
          <cell r="C9140">
            <v>938</v>
          </cell>
          <cell r="D9140" t="str">
            <v>West Sussex</v>
          </cell>
          <cell r="E9140">
            <v>3057</v>
          </cell>
          <cell r="F9140" t="str">
            <v>Twineham CofE Primary School</v>
          </cell>
          <cell r="G9140" t="str">
            <v>Maintained</v>
          </cell>
          <cell r="H9140" t="str">
            <v>Voluntary controlled school</v>
          </cell>
          <cell r="I9140">
            <v>11801</v>
          </cell>
          <cell r="J9140">
            <v>14894.099999999999</v>
          </cell>
        </row>
        <row r="9141">
          <cell r="B9141">
            <v>9383058</v>
          </cell>
          <cell r="C9141">
            <v>938</v>
          </cell>
          <cell r="D9141" t="str">
            <v>West Sussex</v>
          </cell>
          <cell r="E9141">
            <v>3058</v>
          </cell>
          <cell r="F9141" t="str">
            <v>West Hoathly CofE Primary School</v>
          </cell>
          <cell r="G9141" t="str">
            <v>Maintained</v>
          </cell>
          <cell r="H9141" t="str">
            <v>Voluntary controlled school</v>
          </cell>
          <cell r="I9141">
            <v>11801</v>
          </cell>
          <cell r="J9141">
            <v>20229.3</v>
          </cell>
        </row>
        <row r="9142">
          <cell r="B9142">
            <v>9383060</v>
          </cell>
          <cell r="C9142">
            <v>938</v>
          </cell>
          <cell r="D9142" t="str">
            <v>West Sussex</v>
          </cell>
          <cell r="E9142">
            <v>3060</v>
          </cell>
          <cell r="F9142" t="str">
            <v>Albourne CofE Primary School</v>
          </cell>
          <cell r="G9142" t="str">
            <v>Maintained</v>
          </cell>
          <cell r="H9142" t="str">
            <v>Voluntary controlled school</v>
          </cell>
          <cell r="I9142">
            <v>12190</v>
          </cell>
          <cell r="J9142">
            <v>22007.699999999997</v>
          </cell>
        </row>
        <row r="9143">
          <cell r="B9143">
            <v>9383061</v>
          </cell>
          <cell r="C9143">
            <v>938</v>
          </cell>
          <cell r="D9143" t="str">
            <v>West Sussex</v>
          </cell>
          <cell r="E9143">
            <v>3061</v>
          </cell>
          <cell r="F9143" t="str">
            <v>St. Mark's CofE Primary School</v>
          </cell>
          <cell r="G9143" t="str">
            <v>Maintained</v>
          </cell>
          <cell r="H9143" t="str">
            <v>Voluntary controlled school</v>
          </cell>
          <cell r="I9143">
            <v>10374</v>
          </cell>
          <cell r="J9143">
            <v>17117.099999999999</v>
          </cell>
        </row>
        <row r="9144">
          <cell r="B9144">
            <v>9383062</v>
          </cell>
          <cell r="C9144">
            <v>938</v>
          </cell>
          <cell r="D9144" t="str">
            <v>West Sussex</v>
          </cell>
          <cell r="E9144">
            <v>3062</v>
          </cell>
          <cell r="F9144" t="str">
            <v>West Park CofE Primary (Controlled) School</v>
          </cell>
          <cell r="G9144" t="str">
            <v>Maintained</v>
          </cell>
          <cell r="H9144" t="str">
            <v>Voluntary controlled school</v>
          </cell>
          <cell r="I9144">
            <v>81177</v>
          </cell>
          <cell r="J9144">
            <v>131157</v>
          </cell>
        </row>
        <row r="9145">
          <cell r="B9145">
            <v>9383063</v>
          </cell>
          <cell r="C9145">
            <v>938</v>
          </cell>
          <cell r="D9145" t="str">
            <v>West Sussex</v>
          </cell>
          <cell r="E9145">
            <v>3063</v>
          </cell>
          <cell r="F9145" t="str">
            <v>Harting CofE Primary School</v>
          </cell>
          <cell r="G9145" t="str">
            <v>Maintained</v>
          </cell>
          <cell r="H9145" t="str">
            <v>Voluntary controlled school</v>
          </cell>
          <cell r="I9145">
            <v>15951</v>
          </cell>
          <cell r="J9145">
            <v>24008.399999999998</v>
          </cell>
        </row>
        <row r="9146">
          <cell r="B9146">
            <v>9383300</v>
          </cell>
          <cell r="C9146">
            <v>938</v>
          </cell>
          <cell r="D9146" t="str">
            <v>West Sussex</v>
          </cell>
          <cell r="E9146">
            <v>3300</v>
          </cell>
          <cell r="F9146" t="str">
            <v>St Margaret's CofE Primary School</v>
          </cell>
          <cell r="G9146" t="str">
            <v>Maintained</v>
          </cell>
          <cell r="H9146" t="str">
            <v>Voluntary aided school</v>
          </cell>
          <cell r="I9146">
            <v>37736</v>
          </cell>
          <cell r="J9146">
            <v>68023.799999999988</v>
          </cell>
        </row>
        <row r="9147">
          <cell r="B9147">
            <v>9383301</v>
          </cell>
          <cell r="C9147">
            <v>938</v>
          </cell>
          <cell r="D9147" t="str">
            <v>West Sussex</v>
          </cell>
          <cell r="E9147">
            <v>3301</v>
          </cell>
          <cell r="F9147" t="str">
            <v>Arundel CofE Primary School</v>
          </cell>
          <cell r="G9147" t="str">
            <v>Maintained</v>
          </cell>
          <cell r="H9147" t="str">
            <v>Voluntary aided school</v>
          </cell>
          <cell r="I9147">
            <v>19063</v>
          </cell>
          <cell r="J9147">
            <v>34234.199999999997</v>
          </cell>
        </row>
        <row r="9148">
          <cell r="B9148">
            <v>9383302</v>
          </cell>
          <cell r="C9148">
            <v>938</v>
          </cell>
          <cell r="D9148" t="str">
            <v>West Sussex</v>
          </cell>
          <cell r="E9148">
            <v>3302</v>
          </cell>
          <cell r="F9148" t="str">
            <v>Ashurst CofE Primary School</v>
          </cell>
          <cell r="G9148" t="str">
            <v>Maintained</v>
          </cell>
          <cell r="H9148" t="str">
            <v>Voluntary aided school</v>
          </cell>
          <cell r="I9148">
            <v>4020</v>
          </cell>
          <cell r="J9148">
            <v>4001.3999999999996</v>
          </cell>
        </row>
        <row r="9149">
          <cell r="B9149">
            <v>9383304</v>
          </cell>
          <cell r="C9149">
            <v>938</v>
          </cell>
          <cell r="D9149" t="str">
            <v>West Sussex</v>
          </cell>
          <cell r="E9149">
            <v>3304</v>
          </cell>
          <cell r="F9149" t="str">
            <v>Bury CofE Primary School</v>
          </cell>
          <cell r="G9149" t="str">
            <v>Maintained</v>
          </cell>
          <cell r="H9149" t="str">
            <v>Voluntary aided school</v>
          </cell>
          <cell r="I9149">
            <v>5836</v>
          </cell>
          <cell r="J9149">
            <v>15783.3</v>
          </cell>
        </row>
        <row r="9150">
          <cell r="B9150">
            <v>9383308</v>
          </cell>
          <cell r="C9150">
            <v>938</v>
          </cell>
          <cell r="D9150" t="str">
            <v>West Sussex</v>
          </cell>
          <cell r="E9150">
            <v>3308</v>
          </cell>
          <cell r="F9150" t="str">
            <v>St Mary's CofE Primary School</v>
          </cell>
          <cell r="G9150" t="str">
            <v>Maintained</v>
          </cell>
          <cell r="H9150" t="str">
            <v>Voluntary aided school</v>
          </cell>
          <cell r="I9150">
            <v>11282</v>
          </cell>
          <cell r="J9150">
            <v>16005.599999999999</v>
          </cell>
        </row>
        <row r="9151">
          <cell r="B9151">
            <v>9383309</v>
          </cell>
          <cell r="C9151">
            <v>938</v>
          </cell>
          <cell r="D9151" t="str">
            <v>West Sussex</v>
          </cell>
          <cell r="E9151">
            <v>3309</v>
          </cell>
          <cell r="F9151" t="str">
            <v>St Peter's CofE (Aided) Primary School</v>
          </cell>
          <cell r="G9151" t="str">
            <v>Maintained</v>
          </cell>
          <cell r="H9151" t="str">
            <v>Voluntary aided school</v>
          </cell>
          <cell r="I9151">
            <v>10634</v>
          </cell>
          <cell r="J9151">
            <v>16005.599999999999</v>
          </cell>
        </row>
        <row r="9152">
          <cell r="B9152">
            <v>9383313</v>
          </cell>
          <cell r="C9152">
            <v>938</v>
          </cell>
          <cell r="D9152" t="str">
            <v>West Sussex</v>
          </cell>
          <cell r="E9152">
            <v>3313</v>
          </cell>
          <cell r="F9152" t="str">
            <v>St John the Baptist CofE Primary School</v>
          </cell>
          <cell r="G9152" t="str">
            <v>Maintained</v>
          </cell>
          <cell r="H9152" t="str">
            <v>Voluntary aided school</v>
          </cell>
          <cell r="I9152">
            <v>15172</v>
          </cell>
          <cell r="J9152">
            <v>24897.599999999999</v>
          </cell>
        </row>
        <row r="9153">
          <cell r="B9153">
            <v>9383314</v>
          </cell>
          <cell r="C9153">
            <v>938</v>
          </cell>
          <cell r="D9153" t="str">
            <v>West Sussex</v>
          </cell>
          <cell r="E9153">
            <v>3314</v>
          </cell>
          <cell r="F9153" t="str">
            <v>St Peter's CofE Primary School</v>
          </cell>
          <cell r="G9153" t="str">
            <v>Maintained</v>
          </cell>
          <cell r="H9153" t="str">
            <v>Voluntary aided school</v>
          </cell>
          <cell r="I9153">
            <v>33716</v>
          </cell>
          <cell r="J9153">
            <v>58909.499999999993</v>
          </cell>
        </row>
        <row r="9154">
          <cell r="B9154">
            <v>9383315</v>
          </cell>
          <cell r="C9154">
            <v>938</v>
          </cell>
          <cell r="D9154" t="str">
            <v>West Sussex</v>
          </cell>
          <cell r="E9154">
            <v>3315</v>
          </cell>
          <cell r="F9154" t="str">
            <v>St Mary's CofE (Aided) Primary School</v>
          </cell>
          <cell r="G9154" t="str">
            <v>Maintained</v>
          </cell>
          <cell r="H9154" t="str">
            <v>Voluntary aided school</v>
          </cell>
          <cell r="I9154">
            <v>19063</v>
          </cell>
          <cell r="J9154">
            <v>32455.8</v>
          </cell>
        </row>
        <row r="9155">
          <cell r="B9155">
            <v>9383317</v>
          </cell>
          <cell r="C9155">
            <v>938</v>
          </cell>
          <cell r="D9155" t="str">
            <v>West Sussex</v>
          </cell>
          <cell r="E9155">
            <v>3317</v>
          </cell>
          <cell r="F9155" t="str">
            <v>St Andrew's CofE Primary School</v>
          </cell>
          <cell r="G9155" t="str">
            <v>Maintained</v>
          </cell>
          <cell r="H9155" t="str">
            <v>Voluntary aided school</v>
          </cell>
          <cell r="I9155">
            <v>8689</v>
          </cell>
          <cell r="J9155">
            <v>20451.599999999999</v>
          </cell>
        </row>
        <row r="9156">
          <cell r="B9156">
            <v>9383324</v>
          </cell>
          <cell r="C9156">
            <v>938</v>
          </cell>
          <cell r="D9156" t="str">
            <v>West Sussex</v>
          </cell>
          <cell r="E9156">
            <v>3324</v>
          </cell>
          <cell r="F9156" t="str">
            <v>Broadwater CofE Primary School</v>
          </cell>
          <cell r="G9156" t="str">
            <v>Maintained</v>
          </cell>
          <cell r="H9156" t="str">
            <v>Voluntary aided school</v>
          </cell>
          <cell r="I9156">
            <v>40718</v>
          </cell>
          <cell r="J9156">
            <v>68468.399999999994</v>
          </cell>
        </row>
        <row r="9157">
          <cell r="B9157">
            <v>9383326</v>
          </cell>
          <cell r="C9157">
            <v>938</v>
          </cell>
          <cell r="D9157" t="str">
            <v>West Sussex</v>
          </cell>
          <cell r="E9157">
            <v>3326</v>
          </cell>
          <cell r="F9157" t="str">
            <v>Heene CofE Primary School</v>
          </cell>
          <cell r="G9157" t="str">
            <v>Maintained</v>
          </cell>
          <cell r="H9157" t="str">
            <v>Voluntary aided school</v>
          </cell>
          <cell r="I9157">
            <v>34105</v>
          </cell>
          <cell r="J9157">
            <v>56464.2</v>
          </cell>
        </row>
        <row r="9158">
          <cell r="B9158">
            <v>9383327</v>
          </cell>
          <cell r="C9158">
            <v>938</v>
          </cell>
          <cell r="D9158" t="str">
            <v>West Sussex</v>
          </cell>
          <cell r="E9158">
            <v>3327</v>
          </cell>
          <cell r="F9158" t="str">
            <v>St Wilfrids Catholic Primary School</v>
          </cell>
          <cell r="G9158" t="str">
            <v>Maintained</v>
          </cell>
          <cell r="H9158" t="str">
            <v>Voluntary aided school</v>
          </cell>
          <cell r="I9158">
            <v>11023</v>
          </cell>
          <cell r="J9158">
            <v>22007.699999999997</v>
          </cell>
        </row>
        <row r="9159">
          <cell r="B9159">
            <v>9383328</v>
          </cell>
          <cell r="C9159">
            <v>938</v>
          </cell>
          <cell r="D9159" t="str">
            <v>West Sussex</v>
          </cell>
          <cell r="E9159">
            <v>3328</v>
          </cell>
          <cell r="F9159" t="str">
            <v>St Philip's Catholic Primary School, Arundel</v>
          </cell>
          <cell r="G9159" t="str">
            <v>Maintained</v>
          </cell>
          <cell r="H9159" t="str">
            <v>Voluntary aided school</v>
          </cell>
          <cell r="I9159">
            <v>19322</v>
          </cell>
          <cell r="J9159">
            <v>33789.599999999999</v>
          </cell>
        </row>
        <row r="9160">
          <cell r="B9160">
            <v>9383329</v>
          </cell>
          <cell r="C9160">
            <v>938</v>
          </cell>
          <cell r="D9160" t="str">
            <v>West Sussex</v>
          </cell>
          <cell r="E9160">
            <v>3329</v>
          </cell>
          <cell r="F9160" t="str">
            <v>St Mary's Catholic Primary School</v>
          </cell>
          <cell r="G9160" t="str">
            <v>Maintained</v>
          </cell>
          <cell r="H9160" t="str">
            <v>Voluntary aided school</v>
          </cell>
          <cell r="I9160">
            <v>30344</v>
          </cell>
          <cell r="J9160">
            <v>50462.1</v>
          </cell>
        </row>
        <row r="9161">
          <cell r="B9161">
            <v>9383330</v>
          </cell>
          <cell r="C9161">
            <v>938</v>
          </cell>
          <cell r="D9161" t="str">
            <v>West Sussex</v>
          </cell>
          <cell r="E9161">
            <v>3330</v>
          </cell>
          <cell r="F9161" t="str">
            <v>St Richard's Catholic Primary School</v>
          </cell>
          <cell r="G9161" t="str">
            <v>Maintained</v>
          </cell>
          <cell r="H9161" t="str">
            <v>Voluntary aided school</v>
          </cell>
          <cell r="I9161">
            <v>29826</v>
          </cell>
          <cell r="J9161">
            <v>49350.6</v>
          </cell>
        </row>
        <row r="9162">
          <cell r="B9162">
            <v>9383331</v>
          </cell>
          <cell r="C9162">
            <v>938</v>
          </cell>
          <cell r="D9162" t="str">
            <v>West Sussex</v>
          </cell>
          <cell r="E9162">
            <v>3331</v>
          </cell>
          <cell r="F9162" t="str">
            <v>St John's Catholic Primary School</v>
          </cell>
          <cell r="G9162" t="str">
            <v>Maintained</v>
          </cell>
          <cell r="H9162" t="str">
            <v>Voluntary aided school</v>
          </cell>
          <cell r="I9162">
            <v>18025</v>
          </cell>
          <cell r="J9162">
            <v>24008.399999999998</v>
          </cell>
        </row>
        <row r="9163">
          <cell r="B9163">
            <v>9383332</v>
          </cell>
          <cell r="C9163">
            <v>938</v>
          </cell>
          <cell r="D9163" t="str">
            <v>West Sussex</v>
          </cell>
          <cell r="E9163">
            <v>3332</v>
          </cell>
          <cell r="F9163" t="str">
            <v>St Catherine's Catholic Primary School, Littlehampton</v>
          </cell>
          <cell r="G9163" t="str">
            <v>Maintained</v>
          </cell>
          <cell r="H9163" t="str">
            <v>Voluntary aided school</v>
          </cell>
          <cell r="I9163">
            <v>15951</v>
          </cell>
          <cell r="J9163">
            <v>26231.399999999998</v>
          </cell>
        </row>
        <row r="9164">
          <cell r="B9164">
            <v>9383333</v>
          </cell>
          <cell r="C9164">
            <v>938</v>
          </cell>
          <cell r="D9164" t="str">
            <v>West Sussex</v>
          </cell>
          <cell r="E9164">
            <v>3333</v>
          </cell>
          <cell r="F9164" t="str">
            <v>St Peter's Catholic Primary School, Shoreham-by-Sea</v>
          </cell>
          <cell r="G9164" t="str">
            <v>Maintained</v>
          </cell>
          <cell r="H9164" t="str">
            <v>Voluntary aided school</v>
          </cell>
          <cell r="I9164">
            <v>18285</v>
          </cell>
          <cell r="J9164">
            <v>32011.199999999997</v>
          </cell>
        </row>
        <row r="9165">
          <cell r="B9165">
            <v>9383335</v>
          </cell>
          <cell r="C9165">
            <v>938</v>
          </cell>
          <cell r="D9165" t="str">
            <v>West Sussex</v>
          </cell>
          <cell r="E9165">
            <v>3335</v>
          </cell>
          <cell r="F9165" t="str">
            <v>St Margaret's CofE Primary School</v>
          </cell>
          <cell r="G9165" t="str">
            <v>Maintained</v>
          </cell>
          <cell r="H9165" t="str">
            <v>Voluntary aided school</v>
          </cell>
          <cell r="I9165">
            <v>31122</v>
          </cell>
          <cell r="J9165">
            <v>54908.1</v>
          </cell>
        </row>
        <row r="9166">
          <cell r="B9166">
            <v>9383338</v>
          </cell>
          <cell r="C9166">
            <v>938</v>
          </cell>
          <cell r="D9166" t="str">
            <v>West Sussex</v>
          </cell>
          <cell r="E9166">
            <v>3338</v>
          </cell>
          <cell r="F9166" t="str">
            <v>Our Lady Queen of Heaven Catholic Primary School, Crawley</v>
          </cell>
          <cell r="G9166" t="str">
            <v>Maintained</v>
          </cell>
          <cell r="H9166" t="str">
            <v>Voluntary aided school</v>
          </cell>
          <cell r="I9166">
            <v>40718</v>
          </cell>
          <cell r="J9166">
            <v>67579.199999999997</v>
          </cell>
        </row>
        <row r="9167">
          <cell r="B9167">
            <v>9383339</v>
          </cell>
          <cell r="C9167">
            <v>938</v>
          </cell>
          <cell r="D9167" t="str">
            <v>West Sussex</v>
          </cell>
          <cell r="E9167">
            <v>3339</v>
          </cell>
          <cell r="F9167" t="str">
            <v>Goring-By-Sea CofE (Aided) Primary School</v>
          </cell>
          <cell r="G9167" t="str">
            <v>Maintained</v>
          </cell>
          <cell r="H9167" t="str">
            <v>Voluntary aided school</v>
          </cell>
          <cell r="I9167">
            <v>38125</v>
          </cell>
          <cell r="J9167">
            <v>63800.1</v>
          </cell>
        </row>
        <row r="9168">
          <cell r="B9168">
            <v>9383340</v>
          </cell>
          <cell r="C9168">
            <v>938</v>
          </cell>
          <cell r="D9168" t="str">
            <v>West Sussex</v>
          </cell>
          <cell r="E9168">
            <v>3340</v>
          </cell>
          <cell r="F9168" t="str">
            <v>St Francis of Assisi Catholic Primary School, Crawley</v>
          </cell>
          <cell r="G9168" t="str">
            <v>Maintained</v>
          </cell>
          <cell r="H9168" t="str">
            <v>Voluntary aided school</v>
          </cell>
          <cell r="I9168">
            <v>41886</v>
          </cell>
          <cell r="J9168">
            <v>69802.2</v>
          </cell>
        </row>
        <row r="9169">
          <cell r="B9169">
            <v>9383341</v>
          </cell>
          <cell r="C9169">
            <v>938</v>
          </cell>
          <cell r="D9169" t="str">
            <v>West Sussex</v>
          </cell>
          <cell r="E9169">
            <v>3341</v>
          </cell>
          <cell r="F9169" t="str">
            <v>St Andrew's CofE Primary School</v>
          </cell>
          <cell r="G9169" t="str">
            <v>Maintained</v>
          </cell>
          <cell r="H9169" t="str">
            <v>Voluntary aided school</v>
          </cell>
          <cell r="I9169">
            <v>19192</v>
          </cell>
          <cell r="J9169">
            <v>30455.1</v>
          </cell>
        </row>
        <row r="9170">
          <cell r="B9170">
            <v>9383342</v>
          </cell>
          <cell r="C9170">
            <v>938</v>
          </cell>
          <cell r="D9170" t="str">
            <v>West Sussex</v>
          </cell>
          <cell r="E9170">
            <v>3342</v>
          </cell>
          <cell r="F9170" t="str">
            <v>St Mary's Church of England Primary School</v>
          </cell>
          <cell r="G9170" t="str">
            <v>Maintained</v>
          </cell>
          <cell r="H9170" t="str">
            <v>Voluntary aided school</v>
          </cell>
          <cell r="I9170">
            <v>27881</v>
          </cell>
          <cell r="J9170">
            <v>41347.799999999996</v>
          </cell>
        </row>
        <row r="9171">
          <cell r="B9171">
            <v>9383343</v>
          </cell>
          <cell r="C9171">
            <v>938</v>
          </cell>
          <cell r="D9171" t="str">
            <v>West Sussex</v>
          </cell>
          <cell r="E9171">
            <v>3343</v>
          </cell>
          <cell r="F9171" t="str">
            <v>St Nicolas &amp; St Mary CofE(Aided) Primary School</v>
          </cell>
          <cell r="G9171" t="str">
            <v>Maintained</v>
          </cell>
          <cell r="H9171" t="str">
            <v>Voluntary aided school</v>
          </cell>
          <cell r="I9171">
            <v>40848</v>
          </cell>
          <cell r="J9171">
            <v>66912.299999999988</v>
          </cell>
        </row>
        <row r="9172">
          <cell r="B9172">
            <v>9383344</v>
          </cell>
          <cell r="C9172">
            <v>938</v>
          </cell>
          <cell r="D9172" t="str">
            <v>West Sussex</v>
          </cell>
          <cell r="E9172">
            <v>3344</v>
          </cell>
          <cell r="F9172" t="str">
            <v>Bishop Tufnell CofE Primary School, Felpham</v>
          </cell>
          <cell r="G9172" t="str">
            <v>Maintained</v>
          </cell>
          <cell r="H9172" t="str">
            <v>Voluntary aided school</v>
          </cell>
          <cell r="I9172">
            <v>45905</v>
          </cell>
          <cell r="J9172">
            <v>71580.599999999991</v>
          </cell>
        </row>
        <row r="9173">
          <cell r="B9173">
            <v>9383345</v>
          </cell>
          <cell r="C9173">
            <v>938</v>
          </cell>
          <cell r="D9173" t="str">
            <v>West Sussex</v>
          </cell>
          <cell r="E9173">
            <v>3345</v>
          </cell>
          <cell r="F9173" t="str">
            <v>English Martyrs Catholic Primary School, Worthing</v>
          </cell>
          <cell r="G9173" t="str">
            <v>Maintained</v>
          </cell>
          <cell r="H9173" t="str">
            <v>Voluntary aided school</v>
          </cell>
          <cell r="I9173">
            <v>17636</v>
          </cell>
          <cell r="J9173">
            <v>28898.999999999996</v>
          </cell>
        </row>
        <row r="9174">
          <cell r="B9174">
            <v>9383348</v>
          </cell>
          <cell r="C9174">
            <v>938</v>
          </cell>
          <cell r="D9174" t="str">
            <v>West Sussex</v>
          </cell>
          <cell r="E9174">
            <v>3348</v>
          </cell>
          <cell r="F9174" t="str">
            <v>Nyewood CofE Infant School, Bognor Regis</v>
          </cell>
          <cell r="G9174" t="str">
            <v>Maintained</v>
          </cell>
          <cell r="H9174" t="str">
            <v>Voluntary aided school</v>
          </cell>
          <cell r="I9174">
            <v>49147</v>
          </cell>
          <cell r="J9174">
            <v>82473.299999999988</v>
          </cell>
        </row>
        <row r="9175">
          <cell r="B9175">
            <v>9383349</v>
          </cell>
          <cell r="C9175">
            <v>938</v>
          </cell>
          <cell r="D9175" t="str">
            <v>West Sussex</v>
          </cell>
          <cell r="E9175">
            <v>3349</v>
          </cell>
          <cell r="F9175" t="str">
            <v>St Robert Southwell Catholic Primary School, Horsham</v>
          </cell>
          <cell r="G9175" t="str">
            <v>Maintained</v>
          </cell>
          <cell r="H9175" t="str">
            <v>Voluntary aided school</v>
          </cell>
          <cell r="I9175">
            <v>18025</v>
          </cell>
          <cell r="J9175">
            <v>29788.199999999997</v>
          </cell>
        </row>
        <row r="9176">
          <cell r="B9176">
            <v>9383350</v>
          </cell>
          <cell r="C9176">
            <v>938</v>
          </cell>
          <cell r="D9176" t="str">
            <v>West Sussex</v>
          </cell>
          <cell r="E9176">
            <v>3350</v>
          </cell>
          <cell r="F9176" t="str">
            <v>Holy Trinity CofE Primary School, Cuckfield</v>
          </cell>
          <cell r="G9176" t="str">
            <v>Maintained</v>
          </cell>
          <cell r="H9176" t="str">
            <v>Voluntary aided school</v>
          </cell>
          <cell r="I9176">
            <v>41367</v>
          </cell>
          <cell r="J9176">
            <v>72469.799999999988</v>
          </cell>
        </row>
        <row r="9177">
          <cell r="B9177">
            <v>9383351</v>
          </cell>
          <cell r="C9177">
            <v>938</v>
          </cell>
          <cell r="D9177" t="str">
            <v>West Sussex</v>
          </cell>
          <cell r="E9177">
            <v>3351</v>
          </cell>
          <cell r="F9177" t="str">
            <v>St Mary's CofE Primary School, East Grinstead</v>
          </cell>
          <cell r="G9177" t="str">
            <v>Maintained</v>
          </cell>
          <cell r="H9177" t="str">
            <v>Voluntary aided school</v>
          </cell>
          <cell r="I9177">
            <v>17507</v>
          </cell>
          <cell r="J9177">
            <v>29343.599999999999</v>
          </cell>
        </row>
        <row r="9178">
          <cell r="B9178">
            <v>9383352</v>
          </cell>
          <cell r="C9178">
            <v>938</v>
          </cell>
          <cell r="D9178" t="str">
            <v>West Sussex</v>
          </cell>
          <cell r="E9178">
            <v>3352</v>
          </cell>
          <cell r="F9178" t="str">
            <v>St Wilfrid's CofE Primary School, Haywards Heath</v>
          </cell>
          <cell r="G9178" t="str">
            <v>Maintained</v>
          </cell>
          <cell r="H9178" t="str">
            <v>Voluntary aided school</v>
          </cell>
          <cell r="I9178">
            <v>33586</v>
          </cell>
          <cell r="J9178">
            <v>62466.299999999996</v>
          </cell>
        </row>
        <row r="9179">
          <cell r="B9179">
            <v>9383353</v>
          </cell>
          <cell r="C9179">
            <v>938</v>
          </cell>
          <cell r="D9179" t="str">
            <v>West Sussex</v>
          </cell>
          <cell r="E9179">
            <v>3353</v>
          </cell>
          <cell r="F9179" t="str">
            <v>St Giles CofE Primary School</v>
          </cell>
          <cell r="G9179" t="str">
            <v>Maintained</v>
          </cell>
          <cell r="H9179" t="str">
            <v>Voluntary aided school</v>
          </cell>
          <cell r="I9179">
            <v>11542</v>
          </cell>
          <cell r="J9179">
            <v>20451.599999999999</v>
          </cell>
        </row>
        <row r="9180">
          <cell r="B9180">
            <v>9383356</v>
          </cell>
          <cell r="C9180">
            <v>938</v>
          </cell>
          <cell r="D9180" t="str">
            <v>West Sussex</v>
          </cell>
          <cell r="E9180">
            <v>3356</v>
          </cell>
          <cell r="F9180" t="str">
            <v>St Peter's Catholic Primary School</v>
          </cell>
          <cell r="G9180" t="str">
            <v>Maintained</v>
          </cell>
          <cell r="H9180" t="str">
            <v>Voluntary aided school</v>
          </cell>
          <cell r="I9180">
            <v>21786</v>
          </cell>
          <cell r="J9180">
            <v>37568.699999999997</v>
          </cell>
        </row>
        <row r="9181">
          <cell r="B9181">
            <v>9383357</v>
          </cell>
          <cell r="C9181">
            <v>938</v>
          </cell>
          <cell r="D9181" t="str">
            <v>West Sussex</v>
          </cell>
          <cell r="E9181">
            <v>3357</v>
          </cell>
          <cell r="F9181" t="str">
            <v>St Wilfrid's Catholic Primary School, Burgess Hill</v>
          </cell>
          <cell r="G9181" t="str">
            <v>Maintained</v>
          </cell>
          <cell r="H9181" t="str">
            <v>Voluntary aided school</v>
          </cell>
          <cell r="I9181">
            <v>29696</v>
          </cell>
          <cell r="J9181">
            <v>49128.299999999996</v>
          </cell>
        </row>
        <row r="9182">
          <cell r="B9182">
            <v>9387004</v>
          </cell>
          <cell r="C9182">
            <v>938</v>
          </cell>
          <cell r="D9182" t="str">
            <v>West Sussex</v>
          </cell>
          <cell r="E9182">
            <v>7004</v>
          </cell>
          <cell r="F9182" t="str">
            <v>St Anthony's School</v>
          </cell>
          <cell r="G9182" t="str">
            <v>Maintained</v>
          </cell>
          <cell r="H9182" t="str">
            <v>Community special school</v>
          </cell>
          <cell r="I9182">
            <v>2335</v>
          </cell>
          <cell r="J9182">
            <v>4668.2999999999993</v>
          </cell>
        </row>
        <row r="9183">
          <cell r="B9183">
            <v>9387008</v>
          </cell>
          <cell r="C9183">
            <v>938</v>
          </cell>
          <cell r="D9183" t="str">
            <v>West Sussex</v>
          </cell>
          <cell r="E9183">
            <v>7008</v>
          </cell>
          <cell r="F9183" t="str">
            <v>Palatine Primary School</v>
          </cell>
          <cell r="G9183" t="str">
            <v>Maintained</v>
          </cell>
          <cell r="H9183" t="str">
            <v>Community special school</v>
          </cell>
          <cell r="I9183">
            <v>8689</v>
          </cell>
          <cell r="J9183">
            <v>14894.099999999999</v>
          </cell>
        </row>
        <row r="9184">
          <cell r="B9184">
            <v>9387009</v>
          </cell>
          <cell r="C9184">
            <v>938</v>
          </cell>
          <cell r="D9184" t="str">
            <v>West Sussex</v>
          </cell>
          <cell r="E9184">
            <v>7009</v>
          </cell>
          <cell r="F9184" t="str">
            <v>Queen Elizabeth II Silver Jubilee School, Horsham</v>
          </cell>
          <cell r="G9184" t="str">
            <v>Maintained</v>
          </cell>
          <cell r="H9184" t="str">
            <v>Community special school</v>
          </cell>
          <cell r="I9184">
            <v>3502</v>
          </cell>
          <cell r="J9184">
            <v>6668.9999999999991</v>
          </cell>
        </row>
        <row r="9185">
          <cell r="B9185">
            <v>9387011</v>
          </cell>
          <cell r="C9185">
            <v>938</v>
          </cell>
          <cell r="D9185" t="str">
            <v>West Sussex</v>
          </cell>
          <cell r="E9185">
            <v>7011</v>
          </cell>
          <cell r="F9185" t="str">
            <v>Manor Green Primary School</v>
          </cell>
          <cell r="G9185" t="str">
            <v>Maintained</v>
          </cell>
          <cell r="H9185" t="str">
            <v>Community special school</v>
          </cell>
          <cell r="I9185">
            <v>9985</v>
          </cell>
          <cell r="J9185">
            <v>18006.3</v>
          </cell>
        </row>
        <row r="9186">
          <cell r="B9186">
            <v>9387012</v>
          </cell>
          <cell r="C9186">
            <v>938</v>
          </cell>
          <cell r="D9186" t="str">
            <v>West Sussex</v>
          </cell>
          <cell r="E9186">
            <v>7012</v>
          </cell>
          <cell r="F9186" t="str">
            <v>Fordwater School, Chichester</v>
          </cell>
          <cell r="G9186" t="str">
            <v>Maintained</v>
          </cell>
          <cell r="H9186" t="str">
            <v>Community special school</v>
          </cell>
          <cell r="I9186">
            <v>3372</v>
          </cell>
          <cell r="J9186">
            <v>5557.5</v>
          </cell>
        </row>
        <row r="9187">
          <cell r="B9187">
            <v>9387021</v>
          </cell>
          <cell r="C9187">
            <v>938</v>
          </cell>
          <cell r="D9187" t="str">
            <v>West Sussex</v>
          </cell>
          <cell r="E9187">
            <v>7021</v>
          </cell>
          <cell r="F9187" t="str">
            <v>Herons Dale School</v>
          </cell>
          <cell r="G9187" t="str">
            <v>Maintained</v>
          </cell>
          <cell r="H9187" t="str">
            <v>Community special school</v>
          </cell>
          <cell r="I9187">
            <v>8689</v>
          </cell>
          <cell r="J9187">
            <v>11337.3</v>
          </cell>
        </row>
        <row r="9188">
          <cell r="B9188">
            <v>8652009</v>
          </cell>
          <cell r="C9188">
            <v>865</v>
          </cell>
          <cell r="D9188" t="str">
            <v>Wiltshire</v>
          </cell>
          <cell r="E9188">
            <v>2009</v>
          </cell>
          <cell r="F9188" t="str">
            <v>Bratton Primary School</v>
          </cell>
          <cell r="G9188" t="str">
            <v>Maintained</v>
          </cell>
          <cell r="H9188" t="str">
            <v>Community school</v>
          </cell>
          <cell r="I9188">
            <v>14524</v>
          </cell>
          <cell r="J9188">
            <v>24897.599999999999</v>
          </cell>
        </row>
        <row r="9189">
          <cell r="B9189">
            <v>8652023</v>
          </cell>
          <cell r="C9189">
            <v>865</v>
          </cell>
          <cell r="D9189" t="str">
            <v>Wiltshire</v>
          </cell>
          <cell r="E9189">
            <v>2023</v>
          </cell>
          <cell r="F9189" t="str">
            <v>St Paul's Primary School</v>
          </cell>
          <cell r="G9189" t="str">
            <v>Maintained</v>
          </cell>
          <cell r="H9189" t="str">
            <v>Community school</v>
          </cell>
          <cell r="I9189">
            <v>9078</v>
          </cell>
          <cell r="J9189">
            <v>17561.699999999997</v>
          </cell>
        </row>
        <row r="9190">
          <cell r="B9190">
            <v>8662026</v>
          </cell>
          <cell r="C9190">
            <v>866</v>
          </cell>
          <cell r="D9190" t="str">
            <v>Swindon</v>
          </cell>
          <cell r="E9190">
            <v>2026</v>
          </cell>
          <cell r="F9190" t="str">
            <v>Chiseldon Primary &amp; Nursery School</v>
          </cell>
          <cell r="G9190" t="str">
            <v>Maintained</v>
          </cell>
          <cell r="H9190" t="str">
            <v>Community school</v>
          </cell>
          <cell r="I9190">
            <v>16080</v>
          </cell>
          <cell r="J9190">
            <v>22230</v>
          </cell>
        </row>
        <row r="9191">
          <cell r="B9191">
            <v>8652031</v>
          </cell>
          <cell r="C9191">
            <v>865</v>
          </cell>
          <cell r="D9191" t="str">
            <v>Wiltshire</v>
          </cell>
          <cell r="E9191">
            <v>2031</v>
          </cell>
          <cell r="F9191" t="str">
            <v>Neston Primary School</v>
          </cell>
          <cell r="G9191" t="str">
            <v>Maintained</v>
          </cell>
          <cell r="H9191" t="str">
            <v>Community school</v>
          </cell>
          <cell r="I9191">
            <v>20359</v>
          </cell>
          <cell r="J9191">
            <v>33345</v>
          </cell>
        </row>
        <row r="9192">
          <cell r="B9192">
            <v>8652034</v>
          </cell>
          <cell r="C9192">
            <v>865</v>
          </cell>
          <cell r="D9192" t="str">
            <v>Wiltshire</v>
          </cell>
          <cell r="E9192">
            <v>2034</v>
          </cell>
          <cell r="F9192" t="str">
            <v>Monkton Park Primary School</v>
          </cell>
          <cell r="G9192" t="str">
            <v>Maintained</v>
          </cell>
          <cell r="H9192" t="str">
            <v>Community school</v>
          </cell>
          <cell r="I9192">
            <v>24639</v>
          </cell>
          <cell r="J9192">
            <v>38902.5</v>
          </cell>
        </row>
        <row r="9193">
          <cell r="B9193">
            <v>8652045</v>
          </cell>
          <cell r="C9193">
            <v>865</v>
          </cell>
          <cell r="D9193" t="str">
            <v>Wiltshire</v>
          </cell>
          <cell r="E9193">
            <v>2045</v>
          </cell>
          <cell r="F9193" t="str">
            <v>Gomeldon Primary School</v>
          </cell>
          <cell r="G9193" t="str">
            <v>Maintained</v>
          </cell>
          <cell r="H9193" t="str">
            <v>Community school</v>
          </cell>
          <cell r="I9193">
            <v>15821</v>
          </cell>
          <cell r="J9193">
            <v>25119.899999999998</v>
          </cell>
        </row>
        <row r="9194">
          <cell r="B9194">
            <v>8652052</v>
          </cell>
          <cell r="C9194">
            <v>865</v>
          </cell>
          <cell r="D9194" t="str">
            <v>Wiltshire</v>
          </cell>
          <cell r="E9194">
            <v>2052</v>
          </cell>
          <cell r="F9194" t="str">
            <v>Hilmarton Primary School</v>
          </cell>
          <cell r="G9194" t="str">
            <v>Maintained</v>
          </cell>
          <cell r="H9194" t="str">
            <v>Community school</v>
          </cell>
          <cell r="I9194">
            <v>9985</v>
          </cell>
          <cell r="J9194">
            <v>17561.699999999997</v>
          </cell>
        </row>
        <row r="9195">
          <cell r="B9195">
            <v>8652053</v>
          </cell>
          <cell r="C9195">
            <v>865</v>
          </cell>
          <cell r="D9195" t="str">
            <v>Wiltshire</v>
          </cell>
          <cell r="E9195">
            <v>2053</v>
          </cell>
          <cell r="F9195" t="str">
            <v>Horningsham Primary School</v>
          </cell>
          <cell r="G9195" t="str">
            <v>Maintained</v>
          </cell>
          <cell r="H9195" t="str">
            <v>Community school</v>
          </cell>
          <cell r="I9195">
            <v>6744</v>
          </cell>
          <cell r="J9195">
            <v>12671.099999999999</v>
          </cell>
        </row>
        <row r="9196">
          <cell r="B9196">
            <v>8652060</v>
          </cell>
          <cell r="C9196">
            <v>865</v>
          </cell>
          <cell r="D9196" t="str">
            <v>Wiltshire</v>
          </cell>
          <cell r="E9196">
            <v>2060</v>
          </cell>
          <cell r="F9196" t="str">
            <v>Luckington Community School</v>
          </cell>
          <cell r="G9196" t="str">
            <v>Maintained</v>
          </cell>
          <cell r="H9196" t="str">
            <v>Community school</v>
          </cell>
          <cell r="I9196">
            <v>4928</v>
          </cell>
          <cell r="J9196">
            <v>10003.5</v>
          </cell>
        </row>
        <row r="9197">
          <cell r="B9197">
            <v>8652086</v>
          </cell>
          <cell r="C9197">
            <v>865</v>
          </cell>
          <cell r="D9197" t="str">
            <v>Wiltshire</v>
          </cell>
          <cell r="E9197">
            <v>2086</v>
          </cell>
          <cell r="F9197" t="str">
            <v>Stanton St Quintin Primary and Nursery School</v>
          </cell>
          <cell r="G9197" t="str">
            <v>Maintained</v>
          </cell>
          <cell r="H9197" t="str">
            <v>Community school</v>
          </cell>
          <cell r="I9197">
            <v>5058</v>
          </cell>
          <cell r="J9197">
            <v>13115.699999999999</v>
          </cell>
        </row>
        <row r="9198">
          <cell r="B9198">
            <v>8652087</v>
          </cell>
          <cell r="C9198">
            <v>865</v>
          </cell>
          <cell r="D9198" t="str">
            <v>Wiltshire</v>
          </cell>
          <cell r="E9198">
            <v>2087</v>
          </cell>
          <cell r="F9198" t="str">
            <v>Ramsbury Primary School</v>
          </cell>
          <cell r="G9198" t="str">
            <v>Maintained</v>
          </cell>
          <cell r="H9198" t="str">
            <v>Community school</v>
          </cell>
          <cell r="I9198">
            <v>18025</v>
          </cell>
          <cell r="J9198">
            <v>30677.399999999998</v>
          </cell>
        </row>
        <row r="9199">
          <cell r="B9199">
            <v>8652091</v>
          </cell>
          <cell r="C9199">
            <v>865</v>
          </cell>
          <cell r="D9199" t="str">
            <v>Wiltshire</v>
          </cell>
          <cell r="E9199">
            <v>2091</v>
          </cell>
          <cell r="F9199" t="str">
            <v>Harnham Infants' School</v>
          </cell>
          <cell r="G9199" t="str">
            <v>Maintained</v>
          </cell>
          <cell r="H9199" t="str">
            <v>Community school</v>
          </cell>
          <cell r="I9199">
            <v>44220</v>
          </cell>
          <cell r="J9199">
            <v>64466.999999999993</v>
          </cell>
        </row>
        <row r="9200">
          <cell r="B9200">
            <v>8662095</v>
          </cell>
          <cell r="C9200">
            <v>866</v>
          </cell>
          <cell r="D9200" t="str">
            <v>Swindon</v>
          </cell>
          <cell r="E9200">
            <v>2095</v>
          </cell>
          <cell r="F9200" t="str">
            <v>Beechcroft Infant School</v>
          </cell>
          <cell r="G9200" t="str">
            <v>Maintained</v>
          </cell>
          <cell r="H9200" t="str">
            <v>Community school</v>
          </cell>
          <cell r="I9200">
            <v>39162</v>
          </cell>
          <cell r="J9200">
            <v>61799.399999999994</v>
          </cell>
        </row>
        <row r="9201">
          <cell r="B9201">
            <v>8662103</v>
          </cell>
          <cell r="C9201">
            <v>866</v>
          </cell>
          <cell r="D9201" t="str">
            <v>Swindon</v>
          </cell>
          <cell r="E9201">
            <v>2103</v>
          </cell>
          <cell r="F9201" t="str">
            <v>Even Swindon Primary School</v>
          </cell>
          <cell r="G9201" t="str">
            <v>Maintained</v>
          </cell>
          <cell r="H9201" t="str">
            <v>Community school</v>
          </cell>
          <cell r="I9201">
            <v>58873</v>
          </cell>
          <cell r="J9201">
            <v>91365.299999999988</v>
          </cell>
        </row>
        <row r="9202">
          <cell r="B9202">
            <v>8662123</v>
          </cell>
          <cell r="C9202">
            <v>866</v>
          </cell>
          <cell r="D9202" t="str">
            <v>Swindon</v>
          </cell>
          <cell r="E9202">
            <v>2123</v>
          </cell>
          <cell r="F9202" t="str">
            <v>Lainesmead Primary School and Nursery</v>
          </cell>
          <cell r="G9202" t="str">
            <v>Maintained</v>
          </cell>
          <cell r="H9202" t="str">
            <v>Community school</v>
          </cell>
          <cell r="I9202">
            <v>36050</v>
          </cell>
          <cell r="J9202">
            <v>52018.2</v>
          </cell>
        </row>
        <row r="9203">
          <cell r="B9203">
            <v>8662133</v>
          </cell>
          <cell r="C9203">
            <v>866</v>
          </cell>
          <cell r="D9203" t="str">
            <v>Swindon</v>
          </cell>
          <cell r="E9203">
            <v>2133</v>
          </cell>
          <cell r="F9203" t="str">
            <v>Wanborough Primary School</v>
          </cell>
          <cell r="G9203" t="str">
            <v>Maintained</v>
          </cell>
          <cell r="H9203" t="str">
            <v>Community school</v>
          </cell>
          <cell r="I9203">
            <v>21267</v>
          </cell>
          <cell r="J9203">
            <v>36012.6</v>
          </cell>
        </row>
        <row r="9204">
          <cell r="B9204">
            <v>8652136</v>
          </cell>
          <cell r="C9204">
            <v>865</v>
          </cell>
          <cell r="D9204" t="str">
            <v>Wiltshire</v>
          </cell>
          <cell r="E9204">
            <v>2136</v>
          </cell>
          <cell r="F9204" t="str">
            <v>Westbury Infant School</v>
          </cell>
          <cell r="G9204" t="str">
            <v>Maintained</v>
          </cell>
          <cell r="H9204" t="str">
            <v>Community school</v>
          </cell>
          <cell r="I9204">
            <v>33716</v>
          </cell>
          <cell r="J9204">
            <v>54018.899999999994</v>
          </cell>
        </row>
        <row r="9205">
          <cell r="B9205">
            <v>8652137</v>
          </cell>
          <cell r="C9205">
            <v>865</v>
          </cell>
          <cell r="D9205" t="str">
            <v>Wiltshire</v>
          </cell>
          <cell r="E9205">
            <v>2137</v>
          </cell>
          <cell r="F9205" t="str">
            <v>Westwood-with-Iford Primary School</v>
          </cell>
          <cell r="G9205" t="str">
            <v>Maintained</v>
          </cell>
          <cell r="H9205" t="str">
            <v>Community school</v>
          </cell>
          <cell r="I9205">
            <v>7522</v>
          </cell>
          <cell r="J9205">
            <v>11781.9</v>
          </cell>
        </row>
        <row r="9206">
          <cell r="B9206">
            <v>8652140</v>
          </cell>
          <cell r="C9206">
            <v>865</v>
          </cell>
          <cell r="D9206" t="str">
            <v>Wiltshire</v>
          </cell>
          <cell r="E9206">
            <v>2140</v>
          </cell>
          <cell r="F9206" t="str">
            <v>Wootton Bassett Infants' School</v>
          </cell>
          <cell r="G9206" t="str">
            <v>Maintained</v>
          </cell>
          <cell r="H9206" t="str">
            <v>Community school</v>
          </cell>
          <cell r="I9206">
            <v>38384</v>
          </cell>
          <cell r="J9206">
            <v>60243.299999999996</v>
          </cell>
        </row>
        <row r="9207">
          <cell r="B9207">
            <v>8662143</v>
          </cell>
          <cell r="C9207">
            <v>866</v>
          </cell>
          <cell r="D9207" t="str">
            <v>Swindon</v>
          </cell>
          <cell r="E9207">
            <v>2143</v>
          </cell>
          <cell r="F9207" t="str">
            <v>Wroughton Infant School</v>
          </cell>
          <cell r="G9207" t="str">
            <v>Maintained</v>
          </cell>
          <cell r="H9207" t="str">
            <v>Community school</v>
          </cell>
          <cell r="I9207">
            <v>39033</v>
          </cell>
          <cell r="J9207">
            <v>69802.2</v>
          </cell>
        </row>
        <row r="9208">
          <cell r="B9208">
            <v>8662147</v>
          </cell>
          <cell r="C9208">
            <v>866</v>
          </cell>
          <cell r="D9208" t="str">
            <v>Swindon</v>
          </cell>
          <cell r="E9208">
            <v>2147</v>
          </cell>
          <cell r="F9208" t="str">
            <v>Lawn Primary</v>
          </cell>
          <cell r="G9208" t="str">
            <v>Maintained</v>
          </cell>
          <cell r="H9208" t="str">
            <v>Community school</v>
          </cell>
          <cell r="I9208">
            <v>33975</v>
          </cell>
          <cell r="J9208">
            <v>58464.899999999994</v>
          </cell>
        </row>
        <row r="9209">
          <cell r="B9209">
            <v>8652159</v>
          </cell>
          <cell r="C9209">
            <v>865</v>
          </cell>
          <cell r="D9209" t="str">
            <v>Wiltshire</v>
          </cell>
          <cell r="E9209">
            <v>2159</v>
          </cell>
          <cell r="F9209" t="str">
            <v>Kiwi Primary School</v>
          </cell>
          <cell r="G9209" t="str">
            <v>Maintained</v>
          </cell>
          <cell r="H9209" t="str">
            <v>Community school</v>
          </cell>
          <cell r="I9209">
            <v>42404</v>
          </cell>
          <cell r="J9209">
            <v>72247.5</v>
          </cell>
        </row>
        <row r="9210">
          <cell r="B9210">
            <v>8662164</v>
          </cell>
          <cell r="C9210">
            <v>866</v>
          </cell>
          <cell r="D9210" t="str">
            <v>Swindon</v>
          </cell>
          <cell r="E9210">
            <v>2164</v>
          </cell>
          <cell r="F9210" t="str">
            <v>Greenmeadow Primary School</v>
          </cell>
          <cell r="G9210" t="str">
            <v>Maintained</v>
          </cell>
          <cell r="H9210" t="str">
            <v>Community school</v>
          </cell>
          <cell r="I9210">
            <v>14913</v>
          </cell>
          <cell r="J9210">
            <v>19784.699999999997</v>
          </cell>
        </row>
        <row r="9211">
          <cell r="B9211">
            <v>8662167</v>
          </cell>
          <cell r="C9211">
            <v>866</v>
          </cell>
          <cell r="D9211" t="str">
            <v>Swindon</v>
          </cell>
          <cell r="E9211">
            <v>2167</v>
          </cell>
          <cell r="F9211" t="str">
            <v>Westrop Primary &amp; Nursery School</v>
          </cell>
          <cell r="G9211" t="str">
            <v>Maintained</v>
          </cell>
          <cell r="H9211" t="str">
            <v>Community school</v>
          </cell>
          <cell r="I9211">
            <v>19322</v>
          </cell>
          <cell r="J9211">
            <v>35345.699999999997</v>
          </cell>
        </row>
        <row r="9212">
          <cell r="B9212">
            <v>8652168</v>
          </cell>
          <cell r="C9212">
            <v>865</v>
          </cell>
          <cell r="D9212" t="str">
            <v>Wiltshire</v>
          </cell>
          <cell r="E9212">
            <v>2168</v>
          </cell>
          <cell r="F9212" t="str">
            <v>Priestley Primary School</v>
          </cell>
          <cell r="G9212" t="str">
            <v>Maintained</v>
          </cell>
          <cell r="H9212" t="str">
            <v>Community school</v>
          </cell>
          <cell r="I9212">
            <v>17377</v>
          </cell>
          <cell r="J9212">
            <v>33567.299999999996</v>
          </cell>
        </row>
        <row r="9213">
          <cell r="B9213">
            <v>8652170</v>
          </cell>
          <cell r="C9213">
            <v>865</v>
          </cell>
          <cell r="D9213" t="str">
            <v>Wiltshire</v>
          </cell>
          <cell r="E9213">
            <v>2170</v>
          </cell>
          <cell r="F9213" t="str">
            <v>The Grove Primary School</v>
          </cell>
          <cell r="G9213" t="str">
            <v>Maintained</v>
          </cell>
          <cell r="H9213" t="str">
            <v>Community school</v>
          </cell>
          <cell r="I9213">
            <v>27362</v>
          </cell>
          <cell r="J9213">
            <v>42903.899999999994</v>
          </cell>
        </row>
        <row r="9214">
          <cell r="B9214">
            <v>8652178</v>
          </cell>
          <cell r="C9214">
            <v>865</v>
          </cell>
          <cell r="D9214" t="str">
            <v>Wiltshire</v>
          </cell>
          <cell r="E9214">
            <v>2178</v>
          </cell>
          <cell r="F9214" t="str">
            <v>Princecroft Primary School</v>
          </cell>
          <cell r="G9214" t="str">
            <v>Maintained</v>
          </cell>
          <cell r="H9214" t="str">
            <v>Community school</v>
          </cell>
          <cell r="I9214">
            <v>10374</v>
          </cell>
          <cell r="J9214">
            <v>19117.8</v>
          </cell>
        </row>
        <row r="9215">
          <cell r="B9215">
            <v>8652180</v>
          </cell>
          <cell r="C9215">
            <v>865</v>
          </cell>
          <cell r="D9215" t="str">
            <v>Wiltshire</v>
          </cell>
          <cell r="E9215">
            <v>2180</v>
          </cell>
          <cell r="F9215" t="str">
            <v>Redland Primary School</v>
          </cell>
          <cell r="G9215" t="str">
            <v>Maintained</v>
          </cell>
          <cell r="H9215" t="str">
            <v>Community school</v>
          </cell>
          <cell r="I9215">
            <v>25028</v>
          </cell>
          <cell r="J9215">
            <v>43793.1</v>
          </cell>
        </row>
        <row r="9216">
          <cell r="B9216">
            <v>8652184</v>
          </cell>
          <cell r="C9216">
            <v>865</v>
          </cell>
          <cell r="D9216" t="str">
            <v>Wiltshire</v>
          </cell>
          <cell r="E9216">
            <v>2184</v>
          </cell>
          <cell r="F9216" t="str">
            <v>Longleaze Primary School</v>
          </cell>
          <cell r="G9216" t="str">
            <v>Maintained</v>
          </cell>
          <cell r="H9216" t="str">
            <v>Foundation school</v>
          </cell>
          <cell r="I9216">
            <v>24250</v>
          </cell>
          <cell r="J9216">
            <v>39124.799999999996</v>
          </cell>
        </row>
        <row r="9217">
          <cell r="B9217">
            <v>8652185</v>
          </cell>
          <cell r="C9217">
            <v>865</v>
          </cell>
          <cell r="D9217" t="str">
            <v>Wiltshire</v>
          </cell>
          <cell r="E9217">
            <v>2185</v>
          </cell>
          <cell r="F9217" t="str">
            <v>Mere School</v>
          </cell>
          <cell r="G9217" t="str">
            <v>Maintained</v>
          </cell>
          <cell r="H9217" t="str">
            <v>Community school</v>
          </cell>
          <cell r="I9217">
            <v>20878</v>
          </cell>
          <cell r="J9217">
            <v>31121.999999999996</v>
          </cell>
        </row>
        <row r="9218">
          <cell r="B9218">
            <v>8652190</v>
          </cell>
          <cell r="C9218">
            <v>865</v>
          </cell>
          <cell r="D9218" t="str">
            <v>Wiltshire</v>
          </cell>
          <cell r="E9218">
            <v>2190</v>
          </cell>
          <cell r="F9218" t="str">
            <v>Woodlands Primary School</v>
          </cell>
          <cell r="G9218" t="str">
            <v>Maintained</v>
          </cell>
          <cell r="H9218" t="str">
            <v>Community school</v>
          </cell>
          <cell r="I9218">
            <v>9078</v>
          </cell>
          <cell r="J9218">
            <v>13115.699999999999</v>
          </cell>
        </row>
        <row r="9219">
          <cell r="B9219">
            <v>8652191</v>
          </cell>
          <cell r="C9219">
            <v>865</v>
          </cell>
          <cell r="D9219" t="str">
            <v>Wiltshire</v>
          </cell>
          <cell r="E9219">
            <v>2191</v>
          </cell>
          <cell r="F9219" t="str">
            <v>Salisbury, Manor Fields Primary School</v>
          </cell>
          <cell r="G9219" t="str">
            <v>Maintained</v>
          </cell>
          <cell r="H9219" t="str">
            <v>Community school</v>
          </cell>
          <cell r="I9219">
            <v>20230</v>
          </cell>
          <cell r="J9219">
            <v>35568</v>
          </cell>
        </row>
        <row r="9220">
          <cell r="B9220">
            <v>8652196</v>
          </cell>
          <cell r="C9220">
            <v>865</v>
          </cell>
          <cell r="D9220" t="str">
            <v>Wiltshire</v>
          </cell>
          <cell r="E9220">
            <v>2196</v>
          </cell>
          <cell r="F9220" t="str">
            <v>Holbrook Primary School</v>
          </cell>
          <cell r="G9220" t="str">
            <v>Maintained</v>
          </cell>
          <cell r="H9220" t="str">
            <v>Community school</v>
          </cell>
          <cell r="I9220">
            <v>15561</v>
          </cell>
          <cell r="J9220">
            <v>24452.999999999996</v>
          </cell>
        </row>
        <row r="9221">
          <cell r="B9221">
            <v>8662211</v>
          </cell>
          <cell r="C9221">
            <v>866</v>
          </cell>
          <cell r="D9221" t="str">
            <v>Swindon</v>
          </cell>
          <cell r="E9221">
            <v>2211</v>
          </cell>
          <cell r="F9221" t="str">
            <v>Robert Le Kyng Primary School</v>
          </cell>
          <cell r="G9221" t="str">
            <v>Maintained</v>
          </cell>
          <cell r="H9221" t="str">
            <v>Community school</v>
          </cell>
          <cell r="I9221">
            <v>30604</v>
          </cell>
          <cell r="J9221">
            <v>51128.999999999993</v>
          </cell>
        </row>
        <row r="9222">
          <cell r="B9222">
            <v>8652218</v>
          </cell>
          <cell r="C9222">
            <v>865</v>
          </cell>
          <cell r="D9222" t="str">
            <v>Wiltshire</v>
          </cell>
          <cell r="E9222">
            <v>2218</v>
          </cell>
          <cell r="F9222" t="str">
            <v>Kings Lodge Primary School</v>
          </cell>
          <cell r="G9222" t="str">
            <v>Maintained</v>
          </cell>
          <cell r="H9222" t="str">
            <v>Community school</v>
          </cell>
          <cell r="I9222">
            <v>28659</v>
          </cell>
          <cell r="J9222">
            <v>55797.299999999996</v>
          </cell>
        </row>
        <row r="9223">
          <cell r="B9223">
            <v>8652222</v>
          </cell>
          <cell r="C9223">
            <v>865</v>
          </cell>
          <cell r="D9223" t="str">
            <v>Wiltshire</v>
          </cell>
          <cell r="E9223">
            <v>2222</v>
          </cell>
          <cell r="F9223" t="str">
            <v>Walwayne Court School</v>
          </cell>
          <cell r="G9223" t="str">
            <v>Maintained</v>
          </cell>
          <cell r="H9223" t="str">
            <v>Community school</v>
          </cell>
          <cell r="I9223">
            <v>27492</v>
          </cell>
          <cell r="J9223">
            <v>43793.1</v>
          </cell>
        </row>
        <row r="9224">
          <cell r="B9224">
            <v>8652225</v>
          </cell>
          <cell r="C9224">
            <v>865</v>
          </cell>
          <cell r="D9224" t="str">
            <v>Wiltshire</v>
          </cell>
          <cell r="E9224">
            <v>2225</v>
          </cell>
          <cell r="F9224" t="str">
            <v>Bitham Brook Primary School</v>
          </cell>
          <cell r="G9224" t="str">
            <v>Maintained</v>
          </cell>
          <cell r="H9224" t="str">
            <v>Community school</v>
          </cell>
          <cell r="I9224">
            <v>31512</v>
          </cell>
          <cell r="J9224">
            <v>54463.499999999993</v>
          </cell>
        </row>
        <row r="9225">
          <cell r="B9225">
            <v>8652226</v>
          </cell>
          <cell r="C9225">
            <v>865</v>
          </cell>
          <cell r="D9225" t="str">
            <v>Wiltshire</v>
          </cell>
          <cell r="E9225">
            <v>2226</v>
          </cell>
          <cell r="F9225" t="str">
            <v>Charter Primary School</v>
          </cell>
          <cell r="G9225" t="str">
            <v>Maintained</v>
          </cell>
          <cell r="H9225" t="str">
            <v>Community school</v>
          </cell>
          <cell r="I9225">
            <v>15561</v>
          </cell>
          <cell r="J9225">
            <v>28232.1</v>
          </cell>
        </row>
        <row r="9226">
          <cell r="B9226">
            <v>8652227</v>
          </cell>
          <cell r="C9226">
            <v>865</v>
          </cell>
          <cell r="D9226" t="str">
            <v>Wiltshire</v>
          </cell>
          <cell r="E9226">
            <v>2227</v>
          </cell>
          <cell r="F9226" t="str">
            <v>Newtown Community Primary School</v>
          </cell>
          <cell r="G9226" t="str">
            <v>Maintained</v>
          </cell>
          <cell r="H9226" t="str">
            <v>Community school</v>
          </cell>
          <cell r="I9226">
            <v>14005</v>
          </cell>
          <cell r="J9226">
            <v>20451.599999999999</v>
          </cell>
        </row>
        <row r="9227">
          <cell r="B9227">
            <v>8662229</v>
          </cell>
          <cell r="C9227">
            <v>866</v>
          </cell>
          <cell r="D9227" t="str">
            <v>Swindon</v>
          </cell>
          <cell r="E9227">
            <v>2229</v>
          </cell>
          <cell r="F9227" t="str">
            <v>Haydonleigh Primary School</v>
          </cell>
          <cell r="G9227" t="str">
            <v>Maintained</v>
          </cell>
          <cell r="H9227" t="str">
            <v>Community school</v>
          </cell>
          <cell r="I9227">
            <v>64060</v>
          </cell>
          <cell r="J9227">
            <v>103591.79999999999</v>
          </cell>
        </row>
        <row r="9228">
          <cell r="B9228">
            <v>8653002</v>
          </cell>
          <cell r="C9228">
            <v>865</v>
          </cell>
          <cell r="D9228" t="str">
            <v>Wiltshire</v>
          </cell>
          <cell r="E9228">
            <v>3002</v>
          </cell>
          <cell r="F9228" t="str">
            <v>Ashton Keynes Church of England Primary School</v>
          </cell>
          <cell r="G9228" t="str">
            <v>Maintained</v>
          </cell>
          <cell r="H9228" t="str">
            <v>Voluntary controlled school</v>
          </cell>
          <cell r="I9228">
            <v>21786</v>
          </cell>
          <cell r="J9228">
            <v>35345.699999999997</v>
          </cell>
        </row>
        <row r="9229">
          <cell r="B9229">
            <v>8663009</v>
          </cell>
          <cell r="C9229">
            <v>866</v>
          </cell>
          <cell r="D9229" t="str">
            <v>Swindon</v>
          </cell>
          <cell r="E9229">
            <v>3009</v>
          </cell>
          <cell r="F9229" t="str">
            <v>Bishopstone Church of England Primary School</v>
          </cell>
          <cell r="G9229" t="str">
            <v>Maintained</v>
          </cell>
          <cell r="H9229" t="str">
            <v>Voluntary controlled school</v>
          </cell>
          <cell r="I9229">
            <v>4020</v>
          </cell>
          <cell r="J9229">
            <v>5557.5</v>
          </cell>
        </row>
        <row r="9230">
          <cell r="B9230">
            <v>8653013</v>
          </cell>
          <cell r="C9230">
            <v>865</v>
          </cell>
          <cell r="D9230" t="str">
            <v>Wiltshire</v>
          </cell>
          <cell r="E9230">
            <v>3013</v>
          </cell>
          <cell r="F9230" t="str">
            <v>Box Church of England Primary School</v>
          </cell>
          <cell r="G9230" t="str">
            <v>Maintained</v>
          </cell>
          <cell r="H9230" t="str">
            <v>Voluntary controlled school</v>
          </cell>
          <cell r="I9230">
            <v>16988</v>
          </cell>
          <cell r="J9230">
            <v>28454.399999999998</v>
          </cell>
        </row>
        <row r="9231">
          <cell r="B9231">
            <v>8653015</v>
          </cell>
          <cell r="C9231">
            <v>865</v>
          </cell>
          <cell r="D9231" t="str">
            <v>Wiltshire</v>
          </cell>
          <cell r="E9231">
            <v>3015</v>
          </cell>
          <cell r="F9231" t="str">
            <v>Christ Church Church of England Controlled Primary School</v>
          </cell>
          <cell r="G9231" t="str">
            <v>Maintained</v>
          </cell>
          <cell r="H9231" t="str">
            <v>Voluntary controlled school</v>
          </cell>
          <cell r="I9231">
            <v>43312</v>
          </cell>
          <cell r="J9231">
            <v>73136.7</v>
          </cell>
        </row>
        <row r="9232">
          <cell r="B9232">
            <v>8653017</v>
          </cell>
          <cell r="C9232">
            <v>865</v>
          </cell>
          <cell r="D9232" t="str">
            <v>Wiltshire</v>
          </cell>
          <cell r="E9232">
            <v>3017</v>
          </cell>
          <cell r="F9232" t="str">
            <v>Longford CofE (VC) Primary School</v>
          </cell>
          <cell r="G9232" t="str">
            <v>Maintained</v>
          </cell>
          <cell r="H9232" t="str">
            <v>Voluntary controlled school</v>
          </cell>
          <cell r="I9232">
            <v>4669</v>
          </cell>
          <cell r="J9232">
            <v>6891.2999999999993</v>
          </cell>
        </row>
        <row r="9233">
          <cell r="B9233">
            <v>8653018</v>
          </cell>
          <cell r="C9233">
            <v>865</v>
          </cell>
          <cell r="D9233" t="str">
            <v>Wiltshire</v>
          </cell>
          <cell r="E9233">
            <v>3018</v>
          </cell>
          <cell r="F9233" t="str">
            <v>Broad Hinton Church of England Primary School</v>
          </cell>
          <cell r="G9233" t="str">
            <v>Maintained</v>
          </cell>
          <cell r="H9233" t="str">
            <v>Voluntary controlled school</v>
          </cell>
          <cell r="I9233">
            <v>11801</v>
          </cell>
          <cell r="J9233">
            <v>20007</v>
          </cell>
        </row>
        <row r="9234">
          <cell r="B9234">
            <v>8653019</v>
          </cell>
          <cell r="C9234">
            <v>865</v>
          </cell>
          <cell r="D9234" t="str">
            <v>Wiltshire</v>
          </cell>
          <cell r="E9234">
            <v>3019</v>
          </cell>
          <cell r="F9234" t="str">
            <v>Broad Town Church of England Primary School</v>
          </cell>
          <cell r="G9234" t="str">
            <v>Maintained</v>
          </cell>
          <cell r="H9234" t="str">
            <v>Voluntary controlled school</v>
          </cell>
          <cell r="I9234">
            <v>5058</v>
          </cell>
          <cell r="J9234">
            <v>8002.7999999999993</v>
          </cell>
        </row>
        <row r="9235">
          <cell r="B9235">
            <v>8653020</v>
          </cell>
          <cell r="C9235">
            <v>865</v>
          </cell>
          <cell r="D9235" t="str">
            <v>Wiltshire</v>
          </cell>
          <cell r="E9235">
            <v>3020</v>
          </cell>
          <cell r="F9235" t="str">
            <v>St Nicholas Church of England VC Primary School, Bromham</v>
          </cell>
          <cell r="G9235" t="str">
            <v>Maintained</v>
          </cell>
          <cell r="H9235" t="str">
            <v>Voluntary controlled school</v>
          </cell>
          <cell r="I9235">
            <v>10245</v>
          </cell>
          <cell r="J9235">
            <v>18228.599999999999</v>
          </cell>
        </row>
        <row r="9236">
          <cell r="B9236">
            <v>8653035</v>
          </cell>
          <cell r="C9236">
            <v>865</v>
          </cell>
          <cell r="D9236" t="str">
            <v>Wiltshire</v>
          </cell>
          <cell r="E9236">
            <v>3035</v>
          </cell>
          <cell r="F9236" t="str">
            <v>Cherhill CofE School</v>
          </cell>
          <cell r="G9236" t="str">
            <v>Maintained</v>
          </cell>
          <cell r="H9236" t="str">
            <v>Voluntary aided school</v>
          </cell>
          <cell r="I9236">
            <v>19581</v>
          </cell>
          <cell r="J9236">
            <v>35568</v>
          </cell>
        </row>
        <row r="9237">
          <cell r="B9237">
            <v>8653040</v>
          </cell>
          <cell r="C9237">
            <v>865</v>
          </cell>
          <cell r="D9237" t="str">
            <v>Wiltshire</v>
          </cell>
          <cell r="E9237">
            <v>3040</v>
          </cell>
          <cell r="F9237" t="str">
            <v>Colerne CofE Primary School</v>
          </cell>
          <cell r="G9237" t="str">
            <v>Maintained</v>
          </cell>
          <cell r="H9237" t="str">
            <v>Voluntary controlled school</v>
          </cell>
          <cell r="I9237">
            <v>29696</v>
          </cell>
          <cell r="J9237">
            <v>44237.7</v>
          </cell>
        </row>
        <row r="9238">
          <cell r="B9238">
            <v>8653045</v>
          </cell>
          <cell r="C9238">
            <v>865</v>
          </cell>
          <cell r="D9238" t="str">
            <v>Wiltshire</v>
          </cell>
          <cell r="E9238">
            <v>3045</v>
          </cell>
          <cell r="F9238" t="str">
            <v>St Sampson's Church of England Primary School</v>
          </cell>
          <cell r="G9238" t="str">
            <v>Maintained</v>
          </cell>
          <cell r="H9238" t="str">
            <v>Voluntary controlled school</v>
          </cell>
          <cell r="I9238">
            <v>22823</v>
          </cell>
          <cell r="J9238">
            <v>42903.899999999994</v>
          </cell>
        </row>
        <row r="9239">
          <cell r="B9239">
            <v>8653047</v>
          </cell>
          <cell r="C9239">
            <v>865</v>
          </cell>
          <cell r="D9239" t="str">
            <v>Wiltshire</v>
          </cell>
          <cell r="E9239">
            <v>3047</v>
          </cell>
          <cell r="F9239" t="str">
            <v>Crockerton CofE Primary School</v>
          </cell>
          <cell r="G9239" t="str">
            <v>Maintained</v>
          </cell>
          <cell r="H9239" t="str">
            <v>Voluntary aided school</v>
          </cell>
          <cell r="I9239">
            <v>7911</v>
          </cell>
          <cell r="J9239">
            <v>16894.8</v>
          </cell>
        </row>
        <row r="9240">
          <cell r="B9240">
            <v>8653048</v>
          </cell>
          <cell r="C9240">
            <v>865</v>
          </cell>
          <cell r="D9240" t="str">
            <v>Wiltshire</v>
          </cell>
          <cell r="E9240">
            <v>3048</v>
          </cell>
          <cell r="F9240" t="str">
            <v>Crudwell CofE Primary School</v>
          </cell>
          <cell r="G9240" t="str">
            <v>Maintained</v>
          </cell>
          <cell r="H9240" t="str">
            <v>Voluntary controlled school</v>
          </cell>
          <cell r="I9240">
            <v>9985</v>
          </cell>
          <cell r="J9240">
            <v>15338.699999999999</v>
          </cell>
        </row>
        <row r="9241">
          <cell r="B9241">
            <v>8653049</v>
          </cell>
          <cell r="C9241">
            <v>865</v>
          </cell>
          <cell r="D9241" t="str">
            <v>Wiltshire</v>
          </cell>
          <cell r="E9241">
            <v>3049</v>
          </cell>
          <cell r="F9241" t="str">
            <v>Collingbourne Church of England Primary School</v>
          </cell>
          <cell r="G9241" t="str">
            <v>Maintained</v>
          </cell>
          <cell r="H9241" t="str">
            <v>Voluntary controlled school</v>
          </cell>
          <cell r="I9241">
            <v>8818</v>
          </cell>
          <cell r="J9241">
            <v>16227.9</v>
          </cell>
        </row>
        <row r="9242">
          <cell r="B9242">
            <v>8653086</v>
          </cell>
          <cell r="C9242">
            <v>865</v>
          </cell>
          <cell r="D9242" t="str">
            <v>Wiltshire</v>
          </cell>
          <cell r="E9242">
            <v>3086</v>
          </cell>
          <cell r="F9242" t="str">
            <v>Heddington Church of England Primary School</v>
          </cell>
          <cell r="G9242" t="str">
            <v>Maintained</v>
          </cell>
          <cell r="H9242" t="str">
            <v>Voluntary aided school</v>
          </cell>
          <cell r="I9242">
            <v>6614</v>
          </cell>
          <cell r="J9242">
            <v>12893.4</v>
          </cell>
        </row>
        <row r="9243">
          <cell r="B9243">
            <v>8653088</v>
          </cell>
          <cell r="C9243">
            <v>865</v>
          </cell>
          <cell r="D9243" t="str">
            <v>Wiltshire</v>
          </cell>
          <cell r="E9243">
            <v>3088</v>
          </cell>
          <cell r="F9243" t="str">
            <v>Hilperton Church of England Voluntary Controlled Primary School</v>
          </cell>
          <cell r="G9243" t="str">
            <v>Maintained</v>
          </cell>
          <cell r="H9243" t="str">
            <v>Voluntary controlled school</v>
          </cell>
          <cell r="I9243">
            <v>16080</v>
          </cell>
          <cell r="J9243">
            <v>23119.199999999997</v>
          </cell>
        </row>
        <row r="9244">
          <cell r="B9244">
            <v>8653090</v>
          </cell>
          <cell r="C9244">
            <v>865</v>
          </cell>
          <cell r="D9244" t="str">
            <v>Wiltshire</v>
          </cell>
          <cell r="E9244">
            <v>3090</v>
          </cell>
          <cell r="F9244" t="str">
            <v>Holt Voluntary Controlled Primary School</v>
          </cell>
          <cell r="G9244" t="str">
            <v>Maintained</v>
          </cell>
          <cell r="H9244" t="str">
            <v>Voluntary controlled school</v>
          </cell>
          <cell r="I9244">
            <v>16858</v>
          </cell>
          <cell r="J9244">
            <v>28676.699999999997</v>
          </cell>
        </row>
        <row r="9245">
          <cell r="B9245">
            <v>8653091</v>
          </cell>
          <cell r="C9245">
            <v>865</v>
          </cell>
          <cell r="D9245" t="str">
            <v>Wiltshire</v>
          </cell>
          <cell r="E9245">
            <v>3091</v>
          </cell>
          <cell r="F9245" t="str">
            <v>Hullavington CofE Primary and Nursery School</v>
          </cell>
          <cell r="G9245" t="str">
            <v>Maintained</v>
          </cell>
          <cell r="H9245" t="str">
            <v>Voluntary controlled school</v>
          </cell>
          <cell r="I9245">
            <v>14524</v>
          </cell>
          <cell r="J9245">
            <v>23341.5</v>
          </cell>
        </row>
        <row r="9246">
          <cell r="B9246">
            <v>8653096</v>
          </cell>
          <cell r="C9246">
            <v>865</v>
          </cell>
          <cell r="D9246" t="str">
            <v>Wiltshire</v>
          </cell>
          <cell r="E9246">
            <v>3096</v>
          </cell>
          <cell r="F9246" t="str">
            <v>Kington St Michael Church of England Primary School</v>
          </cell>
          <cell r="G9246" t="str">
            <v>Maintained</v>
          </cell>
          <cell r="H9246" t="str">
            <v>Voluntary controlled school</v>
          </cell>
          <cell r="I9246">
            <v>12968</v>
          </cell>
          <cell r="J9246">
            <v>24008.399999999998</v>
          </cell>
        </row>
        <row r="9247">
          <cell r="B9247">
            <v>8653100</v>
          </cell>
          <cell r="C9247">
            <v>865</v>
          </cell>
          <cell r="D9247" t="str">
            <v>Wiltshire</v>
          </cell>
          <cell r="E9247">
            <v>3100</v>
          </cell>
          <cell r="F9247" t="str">
            <v>Lacock Church of England Primary School</v>
          </cell>
          <cell r="G9247" t="str">
            <v>Maintained</v>
          </cell>
          <cell r="H9247" t="str">
            <v>Voluntary controlled school</v>
          </cell>
          <cell r="I9247">
            <v>5966</v>
          </cell>
          <cell r="J9247">
            <v>9336.5999999999985</v>
          </cell>
        </row>
        <row r="9248">
          <cell r="B9248">
            <v>8653102</v>
          </cell>
          <cell r="C9248">
            <v>865</v>
          </cell>
          <cell r="D9248" t="str">
            <v>Wiltshire</v>
          </cell>
          <cell r="E9248">
            <v>3102</v>
          </cell>
          <cell r="F9248" t="str">
            <v>Langley Fitzurse Church of England Primary School</v>
          </cell>
          <cell r="G9248" t="str">
            <v>Maintained</v>
          </cell>
          <cell r="H9248" t="str">
            <v>Voluntary controlled school</v>
          </cell>
          <cell r="I9248">
            <v>8429</v>
          </cell>
          <cell r="J9248">
            <v>17561.699999999997</v>
          </cell>
        </row>
        <row r="9249">
          <cell r="B9249">
            <v>8653104</v>
          </cell>
          <cell r="C9249">
            <v>865</v>
          </cell>
          <cell r="D9249" t="str">
            <v>Wiltshire</v>
          </cell>
          <cell r="E9249">
            <v>3104</v>
          </cell>
          <cell r="F9249" t="str">
            <v>Lea and Garsdon Church of England Primary School</v>
          </cell>
          <cell r="G9249" t="str">
            <v>Maintained</v>
          </cell>
          <cell r="H9249" t="str">
            <v>Voluntary controlled school</v>
          </cell>
          <cell r="I9249">
            <v>8559</v>
          </cell>
          <cell r="J9249">
            <v>16005.599999999999</v>
          </cell>
        </row>
        <row r="9250">
          <cell r="B9250">
            <v>8653134</v>
          </cell>
          <cell r="C9250">
            <v>865</v>
          </cell>
          <cell r="D9250" t="str">
            <v>Wiltshire</v>
          </cell>
          <cell r="E9250">
            <v>3134</v>
          </cell>
          <cell r="F9250" t="str">
            <v>Newton Tony Church of England Voluntary Controlled School</v>
          </cell>
          <cell r="G9250" t="str">
            <v>Maintained</v>
          </cell>
          <cell r="H9250" t="str">
            <v>Voluntary controlled school</v>
          </cell>
          <cell r="I9250">
            <v>6614</v>
          </cell>
          <cell r="J9250">
            <v>16450.199999999997</v>
          </cell>
        </row>
        <row r="9251">
          <cell r="B9251">
            <v>8653135</v>
          </cell>
          <cell r="C9251">
            <v>865</v>
          </cell>
          <cell r="D9251" t="str">
            <v>Wiltshire</v>
          </cell>
          <cell r="E9251">
            <v>3135</v>
          </cell>
          <cell r="F9251" t="str">
            <v>North Bradley CofE Primary School</v>
          </cell>
          <cell r="G9251" t="str">
            <v>Maintained</v>
          </cell>
          <cell r="H9251" t="str">
            <v>Voluntary controlled school</v>
          </cell>
          <cell r="I9251">
            <v>19192</v>
          </cell>
          <cell r="J9251">
            <v>35790.299999999996</v>
          </cell>
        </row>
        <row r="9252">
          <cell r="B9252">
            <v>8653140</v>
          </cell>
          <cell r="C9252">
            <v>865</v>
          </cell>
          <cell r="D9252" t="str">
            <v>Wiltshire</v>
          </cell>
          <cell r="E9252">
            <v>3140</v>
          </cell>
          <cell r="F9252" t="str">
            <v>Oaksey CofE Primary School</v>
          </cell>
          <cell r="G9252" t="str">
            <v>Maintained</v>
          </cell>
          <cell r="H9252" t="str">
            <v>Voluntary controlled school</v>
          </cell>
          <cell r="I9252">
            <v>7133</v>
          </cell>
          <cell r="J9252">
            <v>11337.3</v>
          </cell>
        </row>
        <row r="9253">
          <cell r="B9253">
            <v>8653149</v>
          </cell>
          <cell r="C9253">
            <v>865</v>
          </cell>
          <cell r="D9253" t="str">
            <v>Wiltshire</v>
          </cell>
          <cell r="E9253">
            <v>3149</v>
          </cell>
          <cell r="F9253" t="str">
            <v>Preshute Church of England Primary School</v>
          </cell>
          <cell r="G9253" t="str">
            <v>Maintained</v>
          </cell>
          <cell r="H9253" t="str">
            <v>Voluntary controlled school</v>
          </cell>
          <cell r="I9253">
            <v>18544</v>
          </cell>
          <cell r="J9253">
            <v>28898.999999999996</v>
          </cell>
        </row>
        <row r="9254">
          <cell r="B9254">
            <v>8653150</v>
          </cell>
          <cell r="C9254">
            <v>865</v>
          </cell>
          <cell r="D9254" t="str">
            <v>Wiltshire</v>
          </cell>
          <cell r="E9254">
            <v>3150</v>
          </cell>
          <cell r="F9254" t="str">
            <v>St Mary's Church of England Primary School, Purton</v>
          </cell>
          <cell r="G9254" t="str">
            <v>Maintained</v>
          </cell>
          <cell r="H9254" t="str">
            <v>Voluntary controlled school</v>
          </cell>
          <cell r="I9254">
            <v>30474</v>
          </cell>
          <cell r="J9254">
            <v>50017.499999999993</v>
          </cell>
        </row>
        <row r="9255">
          <cell r="B9255">
            <v>8653161</v>
          </cell>
          <cell r="C9255">
            <v>865</v>
          </cell>
          <cell r="D9255" t="str">
            <v>Wiltshire</v>
          </cell>
          <cell r="E9255">
            <v>3161</v>
          </cell>
          <cell r="F9255" t="str">
            <v>Shalbourne CofE Primary School</v>
          </cell>
          <cell r="G9255" t="str">
            <v>Maintained</v>
          </cell>
          <cell r="H9255" t="str">
            <v>Voluntary controlled school</v>
          </cell>
          <cell r="I9255">
            <v>3242</v>
          </cell>
          <cell r="J9255">
            <v>4668.2999999999993</v>
          </cell>
        </row>
        <row r="9256">
          <cell r="B9256">
            <v>8653163</v>
          </cell>
          <cell r="C9256">
            <v>865</v>
          </cell>
          <cell r="D9256" t="str">
            <v>Wiltshire</v>
          </cell>
          <cell r="E9256">
            <v>3163</v>
          </cell>
          <cell r="F9256" t="str">
            <v>Sherston CofE Primary School</v>
          </cell>
          <cell r="G9256" t="str">
            <v>Maintained</v>
          </cell>
          <cell r="H9256" t="str">
            <v>Voluntary controlled school</v>
          </cell>
          <cell r="I9256">
            <v>13227</v>
          </cell>
          <cell r="J9256">
            <v>20673.899999999998</v>
          </cell>
        </row>
        <row r="9257">
          <cell r="B9257">
            <v>8653166</v>
          </cell>
          <cell r="C9257">
            <v>865</v>
          </cell>
          <cell r="D9257" t="str">
            <v>Wiltshire</v>
          </cell>
          <cell r="E9257">
            <v>3166</v>
          </cell>
          <cell r="F9257" t="str">
            <v>Southwick Church of England Primary School</v>
          </cell>
          <cell r="G9257" t="str">
            <v>Maintained</v>
          </cell>
          <cell r="H9257" t="str">
            <v>Voluntary controlled school</v>
          </cell>
          <cell r="I9257">
            <v>11542</v>
          </cell>
          <cell r="J9257">
            <v>20229.3</v>
          </cell>
        </row>
        <row r="9258">
          <cell r="B9258">
            <v>8653170</v>
          </cell>
          <cell r="C9258">
            <v>865</v>
          </cell>
          <cell r="D9258" t="str">
            <v>Wiltshire</v>
          </cell>
          <cell r="E9258">
            <v>3170</v>
          </cell>
          <cell r="F9258" t="str">
            <v>Staverton Church of England Voluntary Controlled Primary School</v>
          </cell>
          <cell r="G9258" t="str">
            <v>Maintained</v>
          </cell>
          <cell r="H9258" t="str">
            <v>Voluntary controlled school</v>
          </cell>
          <cell r="I9258">
            <v>15043</v>
          </cell>
          <cell r="J9258">
            <v>27342.899999999998</v>
          </cell>
        </row>
        <row r="9259">
          <cell r="B9259">
            <v>8653172</v>
          </cell>
          <cell r="C9259">
            <v>865</v>
          </cell>
          <cell r="D9259" t="str">
            <v>Wiltshire</v>
          </cell>
          <cell r="E9259">
            <v>3172</v>
          </cell>
          <cell r="F9259" t="str">
            <v>Stratford-sub-Castle Church of England Voluntary Controlled Primary School</v>
          </cell>
          <cell r="G9259" t="str">
            <v>Maintained</v>
          </cell>
          <cell r="H9259" t="str">
            <v>Voluntary controlled school</v>
          </cell>
          <cell r="I9259">
            <v>14524</v>
          </cell>
          <cell r="J9259">
            <v>21340.799999999999</v>
          </cell>
        </row>
        <row r="9260">
          <cell r="B9260">
            <v>8653174</v>
          </cell>
          <cell r="C9260">
            <v>865</v>
          </cell>
          <cell r="D9260" t="str">
            <v>Wiltshire</v>
          </cell>
          <cell r="E9260">
            <v>3174</v>
          </cell>
          <cell r="F9260" t="str">
            <v>Sutton Veny CofE School</v>
          </cell>
          <cell r="G9260" t="str">
            <v>Maintained</v>
          </cell>
          <cell r="H9260" t="str">
            <v>Voluntary controlled school</v>
          </cell>
          <cell r="I9260">
            <v>16729</v>
          </cell>
          <cell r="J9260">
            <v>24008.399999999998</v>
          </cell>
        </row>
        <row r="9261">
          <cell r="B9261">
            <v>8653186</v>
          </cell>
          <cell r="C9261">
            <v>865</v>
          </cell>
          <cell r="D9261" t="str">
            <v>Wiltshire</v>
          </cell>
          <cell r="E9261">
            <v>3186</v>
          </cell>
          <cell r="F9261" t="str">
            <v>Urchfont Church of England Primary School</v>
          </cell>
          <cell r="G9261" t="str">
            <v>Maintained</v>
          </cell>
          <cell r="H9261" t="str">
            <v>Voluntary controlled school</v>
          </cell>
          <cell r="I9261">
            <v>9078</v>
          </cell>
          <cell r="J9261">
            <v>17784</v>
          </cell>
        </row>
        <row r="9262">
          <cell r="B9262">
            <v>8653191</v>
          </cell>
          <cell r="C9262">
            <v>865</v>
          </cell>
          <cell r="D9262" t="str">
            <v>Wiltshire</v>
          </cell>
          <cell r="E9262">
            <v>3191</v>
          </cell>
          <cell r="F9262" t="str">
            <v>The Minster CofE Primary School</v>
          </cell>
          <cell r="G9262" t="str">
            <v>Maintained</v>
          </cell>
          <cell r="H9262" t="str">
            <v>Voluntary controlled school</v>
          </cell>
          <cell r="I9262">
            <v>16858</v>
          </cell>
          <cell r="J9262">
            <v>27120.6</v>
          </cell>
        </row>
        <row r="9263">
          <cell r="B9263">
            <v>8653193</v>
          </cell>
          <cell r="C9263">
            <v>865</v>
          </cell>
          <cell r="D9263" t="str">
            <v>Wiltshire</v>
          </cell>
          <cell r="E9263">
            <v>3193</v>
          </cell>
          <cell r="F9263" t="str">
            <v>Westbury Leigh CofE Primary School</v>
          </cell>
          <cell r="G9263" t="str">
            <v>Maintained</v>
          </cell>
          <cell r="H9263" t="str">
            <v>Voluntary controlled school</v>
          </cell>
          <cell r="I9263">
            <v>33586</v>
          </cell>
          <cell r="J9263">
            <v>51351.299999999996</v>
          </cell>
        </row>
        <row r="9264">
          <cell r="B9264">
            <v>8653201</v>
          </cell>
          <cell r="C9264">
            <v>865</v>
          </cell>
          <cell r="D9264" t="str">
            <v>Wiltshire</v>
          </cell>
          <cell r="E9264">
            <v>3201</v>
          </cell>
          <cell r="F9264" t="str">
            <v>Winterbourne Earls Church of England Primary School</v>
          </cell>
          <cell r="G9264" t="str">
            <v>Maintained</v>
          </cell>
          <cell r="H9264" t="str">
            <v>Voluntary controlled school</v>
          </cell>
          <cell r="I9264">
            <v>19322</v>
          </cell>
          <cell r="J9264">
            <v>32455.8</v>
          </cell>
        </row>
        <row r="9265">
          <cell r="B9265">
            <v>8653205</v>
          </cell>
          <cell r="C9265">
            <v>865</v>
          </cell>
          <cell r="D9265" t="str">
            <v>Wiltshire</v>
          </cell>
          <cell r="E9265">
            <v>3205</v>
          </cell>
          <cell r="F9265" t="str">
            <v>Sambourne Church of England Voluntary Controlled Primary School</v>
          </cell>
          <cell r="G9265" t="str">
            <v>Maintained</v>
          </cell>
          <cell r="H9265" t="str">
            <v>Voluntary controlled school</v>
          </cell>
          <cell r="I9265">
            <v>10245</v>
          </cell>
          <cell r="J9265">
            <v>19562.399999999998</v>
          </cell>
        </row>
        <row r="9266">
          <cell r="B9266">
            <v>8653220</v>
          </cell>
          <cell r="C9266">
            <v>865</v>
          </cell>
          <cell r="D9266" t="str">
            <v>Wiltshire</v>
          </cell>
          <cell r="E9266">
            <v>3220</v>
          </cell>
          <cell r="F9266" t="str">
            <v>Minety Church of England Primary School</v>
          </cell>
          <cell r="G9266" t="str">
            <v>Maintained</v>
          </cell>
          <cell r="H9266" t="str">
            <v>Voluntary controlled school</v>
          </cell>
          <cell r="I9266">
            <v>13616</v>
          </cell>
          <cell r="J9266">
            <v>22230</v>
          </cell>
        </row>
        <row r="9267">
          <cell r="B9267">
            <v>8653222</v>
          </cell>
          <cell r="C9267">
            <v>865</v>
          </cell>
          <cell r="D9267" t="str">
            <v>Wiltshire</v>
          </cell>
          <cell r="E9267">
            <v>3222</v>
          </cell>
          <cell r="F9267" t="str">
            <v>St Barnabas Church of England School, Market Lavington</v>
          </cell>
          <cell r="G9267" t="str">
            <v>Maintained</v>
          </cell>
          <cell r="H9267" t="str">
            <v>Voluntary controlled school</v>
          </cell>
          <cell r="I9267">
            <v>5317</v>
          </cell>
          <cell r="J9267">
            <v>12671.099999999999</v>
          </cell>
        </row>
        <row r="9268">
          <cell r="B9268">
            <v>8653229</v>
          </cell>
          <cell r="C9268">
            <v>865</v>
          </cell>
          <cell r="D9268" t="str">
            <v>Wiltshire</v>
          </cell>
          <cell r="E9268">
            <v>3229</v>
          </cell>
          <cell r="F9268" t="str">
            <v>Coombe Bissett Church of England Primary School</v>
          </cell>
          <cell r="G9268" t="str">
            <v>Maintained</v>
          </cell>
          <cell r="H9268" t="str">
            <v>Voluntary aided school</v>
          </cell>
          <cell r="I9268">
            <v>9596</v>
          </cell>
          <cell r="J9268">
            <v>18895.5</v>
          </cell>
        </row>
        <row r="9269">
          <cell r="B9269">
            <v>8653230</v>
          </cell>
          <cell r="C9269">
            <v>865</v>
          </cell>
          <cell r="D9269" t="str">
            <v>Wiltshire</v>
          </cell>
          <cell r="E9269">
            <v>3230</v>
          </cell>
          <cell r="F9269" t="str">
            <v>Dinton CofE Primary School</v>
          </cell>
          <cell r="G9269" t="str">
            <v>Maintained</v>
          </cell>
          <cell r="H9269" t="str">
            <v>Voluntary controlled school</v>
          </cell>
          <cell r="I9269">
            <v>6225</v>
          </cell>
          <cell r="J9269">
            <v>10225.799999999999</v>
          </cell>
        </row>
        <row r="9270">
          <cell r="B9270">
            <v>8653239</v>
          </cell>
          <cell r="C9270">
            <v>865</v>
          </cell>
          <cell r="D9270" t="str">
            <v>Wiltshire</v>
          </cell>
          <cell r="E9270">
            <v>3239</v>
          </cell>
          <cell r="F9270" t="str">
            <v>St John's Church of England Primary School, Tisbury</v>
          </cell>
          <cell r="G9270" t="str">
            <v>Maintained</v>
          </cell>
          <cell r="H9270" t="str">
            <v>Voluntary controlled school</v>
          </cell>
          <cell r="I9270">
            <v>10764</v>
          </cell>
          <cell r="J9270">
            <v>16450.199999999997</v>
          </cell>
        </row>
        <row r="9271">
          <cell r="B9271">
            <v>8653242</v>
          </cell>
          <cell r="C9271">
            <v>865</v>
          </cell>
          <cell r="D9271" t="str">
            <v>Wiltshire</v>
          </cell>
          <cell r="E9271">
            <v>3242</v>
          </cell>
          <cell r="F9271" t="str">
            <v>Brinkworth Earl Danby's Church of England Primary</v>
          </cell>
          <cell r="G9271" t="str">
            <v>Maintained</v>
          </cell>
          <cell r="H9271" t="str">
            <v>Voluntary controlled school</v>
          </cell>
          <cell r="I9271">
            <v>12968</v>
          </cell>
          <cell r="J9271">
            <v>24897.599999999999</v>
          </cell>
        </row>
        <row r="9272">
          <cell r="B9272">
            <v>8653300</v>
          </cell>
          <cell r="C9272">
            <v>865</v>
          </cell>
          <cell r="D9272" t="str">
            <v>Wiltshire</v>
          </cell>
          <cell r="E9272">
            <v>3300</v>
          </cell>
          <cell r="F9272" t="str">
            <v>St Michael's CofE Aided Primary</v>
          </cell>
          <cell r="G9272" t="str">
            <v>Maintained</v>
          </cell>
          <cell r="H9272" t="str">
            <v>Voluntary aided school</v>
          </cell>
          <cell r="I9272">
            <v>22434</v>
          </cell>
          <cell r="J9272">
            <v>35345.699999999997</v>
          </cell>
        </row>
        <row r="9273">
          <cell r="B9273">
            <v>8653306</v>
          </cell>
          <cell r="C9273">
            <v>865</v>
          </cell>
          <cell r="D9273" t="str">
            <v>Wiltshire</v>
          </cell>
          <cell r="E9273">
            <v>3306</v>
          </cell>
          <cell r="F9273" t="str">
            <v>Baydon St Nicholas Church of England Primary School</v>
          </cell>
          <cell r="G9273" t="str">
            <v>Maintained</v>
          </cell>
          <cell r="H9273" t="str">
            <v>Voluntary aided school</v>
          </cell>
          <cell r="I9273">
            <v>11153</v>
          </cell>
          <cell r="J9273">
            <v>18006.3</v>
          </cell>
        </row>
        <row r="9274">
          <cell r="B9274">
            <v>8653316</v>
          </cell>
          <cell r="C9274">
            <v>865</v>
          </cell>
          <cell r="D9274" t="str">
            <v>Wiltshire</v>
          </cell>
          <cell r="E9274">
            <v>3316</v>
          </cell>
          <cell r="F9274" t="str">
            <v>Chapmanslade Church of England Voluntary Aided Primary School</v>
          </cell>
          <cell r="G9274" t="str">
            <v>Maintained</v>
          </cell>
          <cell r="H9274" t="str">
            <v>Voluntary aided school</v>
          </cell>
          <cell r="I9274">
            <v>9985</v>
          </cell>
          <cell r="J9274">
            <v>13782.599999999999</v>
          </cell>
        </row>
        <row r="9275">
          <cell r="B9275">
            <v>8653318</v>
          </cell>
          <cell r="C9275">
            <v>865</v>
          </cell>
          <cell r="D9275" t="str">
            <v>Wiltshire</v>
          </cell>
          <cell r="E9275">
            <v>3318</v>
          </cell>
          <cell r="F9275" t="str">
            <v>Chilton Foliat Church of England Primary School</v>
          </cell>
          <cell r="G9275" t="str">
            <v>Maintained</v>
          </cell>
          <cell r="H9275" t="str">
            <v>Voluntary aided school</v>
          </cell>
          <cell r="I9275">
            <v>8170</v>
          </cell>
          <cell r="J9275">
            <v>14449.499999999998</v>
          </cell>
        </row>
        <row r="9276">
          <cell r="B9276">
            <v>8653330</v>
          </cell>
          <cell r="C9276">
            <v>865</v>
          </cell>
          <cell r="D9276" t="str">
            <v>Wiltshire</v>
          </cell>
          <cell r="E9276">
            <v>3330</v>
          </cell>
          <cell r="F9276" t="str">
            <v>Derry Hill Church of England Voluntary Aided Primary School</v>
          </cell>
          <cell r="G9276" t="str">
            <v>Maintained</v>
          </cell>
          <cell r="H9276" t="str">
            <v>Voluntary aided school</v>
          </cell>
          <cell r="I9276">
            <v>19711</v>
          </cell>
          <cell r="J9276">
            <v>34011.899999999994</v>
          </cell>
        </row>
        <row r="9277">
          <cell r="B9277">
            <v>8653355</v>
          </cell>
          <cell r="C9277">
            <v>865</v>
          </cell>
          <cell r="D9277" t="str">
            <v>Wiltshire</v>
          </cell>
          <cell r="E9277">
            <v>3355</v>
          </cell>
          <cell r="F9277" t="str">
            <v>St Nicholas Church of England Primary School, Porton</v>
          </cell>
          <cell r="G9277" t="str">
            <v>Maintained</v>
          </cell>
          <cell r="H9277" t="str">
            <v>Voluntary aided school</v>
          </cell>
          <cell r="I9277">
            <v>16469</v>
          </cell>
          <cell r="J9277">
            <v>26231.399999999998</v>
          </cell>
        </row>
        <row r="9278">
          <cell r="B9278">
            <v>8653362</v>
          </cell>
          <cell r="C9278">
            <v>865</v>
          </cell>
          <cell r="D9278" t="str">
            <v>Wiltshire</v>
          </cell>
          <cell r="E9278">
            <v>3362</v>
          </cell>
          <cell r="F9278" t="str">
            <v>St Andrew's Church of England Voluntary Aided Primary School, Laverstock</v>
          </cell>
          <cell r="G9278" t="str">
            <v>Maintained</v>
          </cell>
          <cell r="H9278" t="str">
            <v>Voluntary aided school</v>
          </cell>
          <cell r="I9278">
            <v>18025</v>
          </cell>
          <cell r="J9278">
            <v>32455.8</v>
          </cell>
        </row>
        <row r="9279">
          <cell r="B9279">
            <v>8653383</v>
          </cell>
          <cell r="C9279">
            <v>865</v>
          </cell>
          <cell r="D9279" t="str">
            <v>Wiltshire</v>
          </cell>
          <cell r="E9279">
            <v>3383</v>
          </cell>
          <cell r="F9279" t="str">
            <v>Sarum St Paul's CofE (VA) Primary School</v>
          </cell>
          <cell r="G9279" t="str">
            <v>Maintained</v>
          </cell>
          <cell r="H9279" t="str">
            <v>Voluntary aided school</v>
          </cell>
          <cell r="I9279">
            <v>21138</v>
          </cell>
          <cell r="J9279">
            <v>34678.799999999996</v>
          </cell>
        </row>
        <row r="9280">
          <cell r="B9280">
            <v>8653387</v>
          </cell>
          <cell r="C9280">
            <v>865</v>
          </cell>
          <cell r="D9280" t="str">
            <v>Wiltshire</v>
          </cell>
          <cell r="E9280">
            <v>3387</v>
          </cell>
          <cell r="F9280" t="str">
            <v>St Martin's CofE Voluntary Aided Primary School</v>
          </cell>
          <cell r="G9280" t="str">
            <v>Maintained</v>
          </cell>
          <cell r="H9280" t="str">
            <v>Voluntary aided school</v>
          </cell>
          <cell r="I9280">
            <v>10893</v>
          </cell>
          <cell r="J9280">
            <v>18006.3</v>
          </cell>
        </row>
        <row r="9281">
          <cell r="B9281">
            <v>8653396</v>
          </cell>
          <cell r="C9281">
            <v>865</v>
          </cell>
          <cell r="D9281" t="str">
            <v>Wiltshire</v>
          </cell>
          <cell r="E9281">
            <v>3396</v>
          </cell>
          <cell r="F9281" t="str">
            <v>St Thomas à Becket Church of England Aided Primary School</v>
          </cell>
          <cell r="G9281" t="str">
            <v>Maintained</v>
          </cell>
          <cell r="H9281" t="str">
            <v>Voluntary aided school</v>
          </cell>
          <cell r="I9281">
            <v>3372</v>
          </cell>
          <cell r="J9281">
            <v>5557.5</v>
          </cell>
        </row>
        <row r="9282">
          <cell r="B9282">
            <v>8653402</v>
          </cell>
          <cell r="C9282">
            <v>865</v>
          </cell>
          <cell r="D9282" t="str">
            <v>Wiltshire</v>
          </cell>
          <cell r="E9282">
            <v>3402</v>
          </cell>
          <cell r="F9282" t="str">
            <v>Whiteparish All Saints Church of England Primary School</v>
          </cell>
          <cell r="G9282" t="str">
            <v>Maintained</v>
          </cell>
          <cell r="H9282" t="str">
            <v>Voluntary aided school</v>
          </cell>
          <cell r="I9282">
            <v>10504</v>
          </cell>
          <cell r="J9282">
            <v>16672.5</v>
          </cell>
        </row>
        <row r="9283">
          <cell r="B9283">
            <v>8653405</v>
          </cell>
          <cell r="C9283">
            <v>865</v>
          </cell>
          <cell r="D9283" t="str">
            <v>Wiltshire</v>
          </cell>
          <cell r="E9283">
            <v>3405</v>
          </cell>
          <cell r="F9283" t="str">
            <v>Winterslow CofE (Aided) Primary School</v>
          </cell>
          <cell r="G9283" t="str">
            <v>Maintained</v>
          </cell>
          <cell r="H9283" t="str">
            <v>Voluntary aided school</v>
          </cell>
          <cell r="I9283">
            <v>19841</v>
          </cell>
          <cell r="J9283">
            <v>30455.1</v>
          </cell>
        </row>
        <row r="9284">
          <cell r="B9284">
            <v>8653412</v>
          </cell>
          <cell r="C9284">
            <v>865</v>
          </cell>
          <cell r="D9284" t="str">
            <v>Wiltshire</v>
          </cell>
          <cell r="E9284">
            <v>3412</v>
          </cell>
          <cell r="F9284" t="str">
            <v>Christ The King Catholic School, Amesbury</v>
          </cell>
          <cell r="G9284" t="str">
            <v>Maintained</v>
          </cell>
          <cell r="H9284" t="str">
            <v>Voluntary aided school</v>
          </cell>
          <cell r="I9284">
            <v>14135</v>
          </cell>
          <cell r="J9284">
            <v>21118.5</v>
          </cell>
        </row>
        <row r="9285">
          <cell r="B9285">
            <v>8653418</v>
          </cell>
          <cell r="C9285">
            <v>865</v>
          </cell>
          <cell r="D9285" t="str">
            <v>Wiltshire</v>
          </cell>
          <cell r="E9285">
            <v>3418</v>
          </cell>
          <cell r="F9285" t="str">
            <v>St Joseph's Catholic Primary School, Malmesbury</v>
          </cell>
          <cell r="G9285" t="str">
            <v>Maintained</v>
          </cell>
          <cell r="H9285" t="str">
            <v>Voluntary aided school</v>
          </cell>
          <cell r="I9285">
            <v>12968</v>
          </cell>
          <cell r="J9285">
            <v>21785.399999999998</v>
          </cell>
        </row>
        <row r="9286">
          <cell r="B9286">
            <v>8653425</v>
          </cell>
          <cell r="C9286">
            <v>865</v>
          </cell>
          <cell r="D9286" t="str">
            <v>Wiltshire</v>
          </cell>
          <cell r="E9286">
            <v>3425</v>
          </cell>
          <cell r="F9286" t="str">
            <v>St Osmund's Catholic Primary School, Salisbury</v>
          </cell>
          <cell r="G9286" t="str">
            <v>Maintained</v>
          </cell>
          <cell r="H9286" t="str">
            <v>Voluntary aided school</v>
          </cell>
          <cell r="I9286">
            <v>20230</v>
          </cell>
          <cell r="J9286">
            <v>33789.599999999999</v>
          </cell>
        </row>
        <row r="9287">
          <cell r="B9287">
            <v>8653430</v>
          </cell>
          <cell r="C9287">
            <v>865</v>
          </cell>
          <cell r="D9287" t="str">
            <v>Wiltshire</v>
          </cell>
          <cell r="E9287">
            <v>3430</v>
          </cell>
          <cell r="F9287" t="str">
            <v>St John's Catholic Primary School, Trowbridge</v>
          </cell>
          <cell r="G9287" t="str">
            <v>Maintained</v>
          </cell>
          <cell r="H9287" t="str">
            <v>Voluntary aided school</v>
          </cell>
          <cell r="I9287">
            <v>30604</v>
          </cell>
          <cell r="J9287">
            <v>48683.7</v>
          </cell>
        </row>
        <row r="9288">
          <cell r="B9288">
            <v>8653435</v>
          </cell>
          <cell r="C9288">
            <v>865</v>
          </cell>
          <cell r="D9288" t="str">
            <v>Wiltshire</v>
          </cell>
          <cell r="E9288">
            <v>3435</v>
          </cell>
          <cell r="F9288" t="str">
            <v>Wardour Catholic Primary School</v>
          </cell>
          <cell r="G9288" t="str">
            <v>Maintained</v>
          </cell>
          <cell r="H9288" t="str">
            <v>Voluntary aided school</v>
          </cell>
          <cell r="I9288">
            <v>9078</v>
          </cell>
          <cell r="J9288">
            <v>14004.9</v>
          </cell>
        </row>
        <row r="9289">
          <cell r="B9289">
            <v>8653437</v>
          </cell>
          <cell r="C9289">
            <v>865</v>
          </cell>
          <cell r="D9289" t="str">
            <v>Wiltshire</v>
          </cell>
          <cell r="E9289">
            <v>3437</v>
          </cell>
          <cell r="F9289" t="str">
            <v>St Patrick's Catholic Primary School, Corsham</v>
          </cell>
          <cell r="G9289" t="str">
            <v>Maintained</v>
          </cell>
          <cell r="H9289" t="str">
            <v>Voluntary aided school</v>
          </cell>
          <cell r="I9289">
            <v>14654</v>
          </cell>
          <cell r="J9289">
            <v>22007.699999999997</v>
          </cell>
        </row>
        <row r="9290">
          <cell r="B9290">
            <v>8653449</v>
          </cell>
          <cell r="C9290">
            <v>865</v>
          </cell>
          <cell r="D9290" t="str">
            <v>Wiltshire</v>
          </cell>
          <cell r="E9290">
            <v>3449</v>
          </cell>
          <cell r="F9290" t="str">
            <v>Broad Chalke CofE Primary School</v>
          </cell>
          <cell r="G9290" t="str">
            <v>Maintained</v>
          </cell>
          <cell r="H9290" t="str">
            <v>Voluntary aided school</v>
          </cell>
          <cell r="I9290">
            <v>21138</v>
          </cell>
          <cell r="J9290">
            <v>35568</v>
          </cell>
        </row>
        <row r="9291">
          <cell r="B9291">
            <v>8653453</v>
          </cell>
          <cell r="C9291">
            <v>865</v>
          </cell>
          <cell r="D9291" t="str">
            <v>Wiltshire</v>
          </cell>
          <cell r="E9291">
            <v>3453</v>
          </cell>
          <cell r="F9291" t="str">
            <v>Chilmark and Fonthill Bishop Church of England Aided Primary School</v>
          </cell>
          <cell r="G9291" t="str">
            <v>Maintained</v>
          </cell>
          <cell r="H9291" t="str">
            <v>Voluntary aided school</v>
          </cell>
          <cell r="I9291">
            <v>7522</v>
          </cell>
          <cell r="J9291">
            <v>8892</v>
          </cell>
        </row>
        <row r="9292">
          <cell r="B9292">
            <v>8653454</v>
          </cell>
          <cell r="C9292">
            <v>865</v>
          </cell>
          <cell r="D9292" t="str">
            <v>Wiltshire</v>
          </cell>
          <cell r="E9292">
            <v>3454</v>
          </cell>
          <cell r="F9292" t="str">
            <v>Semley Church of England Voluntary Aided Primary School</v>
          </cell>
          <cell r="G9292" t="str">
            <v>Maintained</v>
          </cell>
          <cell r="H9292" t="str">
            <v>Voluntary aided school</v>
          </cell>
          <cell r="I9292">
            <v>15172</v>
          </cell>
          <cell r="J9292">
            <v>25342.199999999997</v>
          </cell>
        </row>
        <row r="9293">
          <cell r="B9293">
            <v>8663458</v>
          </cell>
          <cell r="C9293">
            <v>866</v>
          </cell>
          <cell r="D9293" t="str">
            <v>Swindon</v>
          </cell>
          <cell r="E9293">
            <v>3458</v>
          </cell>
          <cell r="F9293" t="str">
            <v>Oliver Tomkins Church of England Infant and Nursery School</v>
          </cell>
          <cell r="G9293" t="str">
            <v>Maintained</v>
          </cell>
          <cell r="H9293" t="str">
            <v>Voluntary aided school</v>
          </cell>
          <cell r="I9293">
            <v>19841</v>
          </cell>
          <cell r="J9293">
            <v>42237</v>
          </cell>
        </row>
        <row r="9294">
          <cell r="B9294">
            <v>8653459</v>
          </cell>
          <cell r="C9294">
            <v>865</v>
          </cell>
          <cell r="D9294" t="str">
            <v>Wiltshire</v>
          </cell>
          <cell r="E9294">
            <v>3459</v>
          </cell>
          <cell r="F9294" t="str">
            <v>Hindon Church of England Voluntary Aided Primary School, St Mary's and St John's</v>
          </cell>
          <cell r="G9294" t="str">
            <v>Maintained</v>
          </cell>
          <cell r="H9294" t="str">
            <v>Voluntary aided school</v>
          </cell>
          <cell r="I9294">
            <v>4539</v>
          </cell>
          <cell r="J9294">
            <v>13560.3</v>
          </cell>
        </row>
        <row r="9295">
          <cell r="B9295">
            <v>8653460</v>
          </cell>
          <cell r="C9295">
            <v>865</v>
          </cell>
          <cell r="D9295" t="str">
            <v>Wiltshire</v>
          </cell>
          <cell r="E9295">
            <v>3460</v>
          </cell>
          <cell r="F9295" t="str">
            <v>Alderbury and West Grimstead Church of England Primary School</v>
          </cell>
          <cell r="G9295" t="str">
            <v>Maintained</v>
          </cell>
          <cell r="H9295" t="str">
            <v>Voluntary aided school</v>
          </cell>
          <cell r="I9295">
            <v>13616</v>
          </cell>
          <cell r="J9295">
            <v>19784.699999999997</v>
          </cell>
        </row>
        <row r="9296">
          <cell r="B9296">
            <v>8653461</v>
          </cell>
          <cell r="C9296">
            <v>865</v>
          </cell>
          <cell r="D9296" t="str">
            <v>Wiltshire</v>
          </cell>
          <cell r="E9296">
            <v>3461</v>
          </cell>
          <cell r="F9296" t="str">
            <v>Kennet Valley Church of England Aided Primary School</v>
          </cell>
          <cell r="G9296" t="str">
            <v>Maintained</v>
          </cell>
          <cell r="H9296" t="str">
            <v>Voluntary aided school</v>
          </cell>
          <cell r="I9296">
            <v>5058</v>
          </cell>
          <cell r="J9296">
            <v>8002.7999999999993</v>
          </cell>
        </row>
        <row r="9297">
          <cell r="B9297">
            <v>8655201</v>
          </cell>
          <cell r="C9297">
            <v>865</v>
          </cell>
          <cell r="D9297" t="str">
            <v>Wiltshire</v>
          </cell>
          <cell r="E9297">
            <v>5201</v>
          </cell>
          <cell r="F9297" t="str">
            <v>Downton CofE VA Primary School</v>
          </cell>
          <cell r="G9297" t="str">
            <v>Maintained</v>
          </cell>
          <cell r="H9297" t="str">
            <v>Voluntary aided school</v>
          </cell>
          <cell r="I9297">
            <v>26454</v>
          </cell>
          <cell r="J9297">
            <v>45571.5</v>
          </cell>
        </row>
        <row r="9298">
          <cell r="B9298">
            <v>8655205</v>
          </cell>
          <cell r="C9298">
            <v>865</v>
          </cell>
          <cell r="D9298" t="str">
            <v>Wiltshire</v>
          </cell>
          <cell r="E9298">
            <v>5205</v>
          </cell>
          <cell r="F9298" t="str">
            <v>Frogwell Primary School</v>
          </cell>
          <cell r="G9298" t="str">
            <v>Maintained</v>
          </cell>
          <cell r="H9298" t="str">
            <v>Foundation school</v>
          </cell>
          <cell r="I9298">
            <v>13098</v>
          </cell>
          <cell r="J9298">
            <v>21118.5</v>
          </cell>
        </row>
        <row r="9299">
          <cell r="B9299">
            <v>8655206</v>
          </cell>
          <cell r="C9299">
            <v>865</v>
          </cell>
          <cell r="D9299" t="str">
            <v>Wiltshire</v>
          </cell>
          <cell r="E9299">
            <v>5206</v>
          </cell>
          <cell r="F9299" t="str">
            <v>Studley Green Primary School</v>
          </cell>
          <cell r="G9299" t="str">
            <v>Maintained</v>
          </cell>
          <cell r="H9299" t="str">
            <v>Foundation school</v>
          </cell>
          <cell r="I9299">
            <v>10245</v>
          </cell>
          <cell r="J9299">
            <v>14004.9</v>
          </cell>
        </row>
        <row r="9300">
          <cell r="B9300">
            <v>8655207</v>
          </cell>
          <cell r="C9300">
            <v>865</v>
          </cell>
          <cell r="D9300" t="str">
            <v>Wiltshire</v>
          </cell>
          <cell r="E9300">
            <v>5207</v>
          </cell>
          <cell r="F9300" t="str">
            <v>St George's Catholic Primary School, Warminster</v>
          </cell>
          <cell r="G9300" t="str">
            <v>Maintained</v>
          </cell>
          <cell r="H9300" t="str">
            <v>Voluntary aided school</v>
          </cell>
          <cell r="I9300">
            <v>13227</v>
          </cell>
          <cell r="J9300">
            <v>18895.5</v>
          </cell>
        </row>
        <row r="9301">
          <cell r="B9301">
            <v>8655208</v>
          </cell>
          <cell r="C9301">
            <v>865</v>
          </cell>
          <cell r="D9301" t="str">
            <v>Wiltshire</v>
          </cell>
          <cell r="E9301">
            <v>5208</v>
          </cell>
          <cell r="F9301" t="str">
            <v>St Mary's Catholic Primary School</v>
          </cell>
          <cell r="G9301" t="str">
            <v>Maintained</v>
          </cell>
          <cell r="H9301" t="str">
            <v>Voluntary aided school</v>
          </cell>
          <cell r="I9301">
            <v>14394</v>
          </cell>
          <cell r="J9301">
            <v>22007.699999999997</v>
          </cell>
        </row>
        <row r="9302">
          <cell r="B9302">
            <v>8655209</v>
          </cell>
          <cell r="C9302">
            <v>865</v>
          </cell>
          <cell r="D9302" t="str">
            <v>Wiltshire</v>
          </cell>
          <cell r="E9302">
            <v>5209</v>
          </cell>
          <cell r="F9302" t="str">
            <v>Paxcroft Primary School</v>
          </cell>
          <cell r="G9302" t="str">
            <v>Maintained</v>
          </cell>
          <cell r="H9302" t="str">
            <v>Foundation school</v>
          </cell>
          <cell r="I9302">
            <v>28788</v>
          </cell>
          <cell r="J9302">
            <v>45793.799999999996</v>
          </cell>
        </row>
        <row r="9303">
          <cell r="B9303">
            <v>8655215</v>
          </cell>
          <cell r="C9303">
            <v>865</v>
          </cell>
          <cell r="D9303" t="str">
            <v>Wiltshire</v>
          </cell>
          <cell r="E9303">
            <v>5215</v>
          </cell>
          <cell r="F9303" t="str">
            <v>Ludgershall Castle Primary School</v>
          </cell>
          <cell r="G9303" t="str">
            <v>Maintained</v>
          </cell>
          <cell r="H9303" t="str">
            <v>Foundation school</v>
          </cell>
          <cell r="I9303">
            <v>15172</v>
          </cell>
          <cell r="J9303">
            <v>23563.8</v>
          </cell>
        </row>
        <row r="9304">
          <cell r="B9304">
            <v>8655216</v>
          </cell>
          <cell r="C9304">
            <v>865</v>
          </cell>
          <cell r="D9304" t="str">
            <v>Wiltshire</v>
          </cell>
          <cell r="E9304">
            <v>5216</v>
          </cell>
          <cell r="F9304" t="str">
            <v>Pitton Church of England Voluntary Aided Primary School</v>
          </cell>
          <cell r="G9304" t="str">
            <v>Maintained</v>
          </cell>
          <cell r="H9304" t="str">
            <v>Voluntary aided school</v>
          </cell>
          <cell r="I9304">
            <v>6484</v>
          </cell>
          <cell r="J9304">
            <v>9114.2999999999993</v>
          </cell>
        </row>
        <row r="9305">
          <cell r="B9305">
            <v>8655219</v>
          </cell>
          <cell r="C9305">
            <v>865</v>
          </cell>
          <cell r="D9305" t="str">
            <v>Wiltshire</v>
          </cell>
          <cell r="E9305">
            <v>5219</v>
          </cell>
          <cell r="F9305" t="str">
            <v>Clarendon Infants' School</v>
          </cell>
          <cell r="G9305" t="str">
            <v>Maintained</v>
          </cell>
          <cell r="H9305" t="str">
            <v>Foundation school</v>
          </cell>
          <cell r="I9305">
            <v>63801</v>
          </cell>
          <cell r="J9305">
            <v>105592.49999999999</v>
          </cell>
        </row>
        <row r="9306">
          <cell r="B9306">
            <v>8667006</v>
          </cell>
          <cell r="C9306">
            <v>866</v>
          </cell>
          <cell r="D9306" t="str">
            <v>Swindon</v>
          </cell>
          <cell r="E9306">
            <v>7006</v>
          </cell>
          <cell r="F9306" t="str">
            <v>Crowdys Hill School</v>
          </cell>
          <cell r="G9306" t="str">
            <v>Maintained</v>
          </cell>
          <cell r="H9306" t="str">
            <v>Community special school</v>
          </cell>
          <cell r="I9306">
            <v>0</v>
          </cell>
          <cell r="J9306">
            <v>889.19999999999993</v>
          </cell>
        </row>
        <row r="9307">
          <cell r="B9307">
            <v>8383700</v>
          </cell>
          <cell r="C9307">
            <v>838</v>
          </cell>
          <cell r="D9307" t="str">
            <v>Dorset</v>
          </cell>
          <cell r="E9307">
            <v>3700</v>
          </cell>
          <cell r="F9307" t="str">
            <v>Holy Trinity Church of England VC Primary School &amp; Community Nursery</v>
          </cell>
          <cell r="G9307" t="str">
            <v>Maintained</v>
          </cell>
          <cell r="H9307" t="str">
            <v>Voluntary controlled school</v>
          </cell>
          <cell r="I9307">
            <v>43312</v>
          </cell>
          <cell r="J9307">
            <v>67356.899999999994</v>
          </cell>
        </row>
        <row r="9308">
          <cell r="B9308">
            <v>3173527</v>
          </cell>
          <cell r="C9308">
            <v>317</v>
          </cell>
          <cell r="D9308" t="str">
            <v>Redbridge</v>
          </cell>
          <cell r="E9308">
            <v>3527</v>
          </cell>
          <cell r="F9308" t="str">
            <v>Redbridge Primary School</v>
          </cell>
          <cell r="G9308" t="str">
            <v>Maintained</v>
          </cell>
          <cell r="H9308" t="str">
            <v>Community school</v>
          </cell>
          <cell r="I9308">
            <v>83382</v>
          </cell>
          <cell r="J9308">
            <v>137159.09999999998</v>
          </cell>
        </row>
        <row r="9309">
          <cell r="B9309">
            <v>8383701</v>
          </cell>
          <cell r="C9309">
            <v>838</v>
          </cell>
          <cell r="D9309" t="str">
            <v>Dorset</v>
          </cell>
          <cell r="E9309">
            <v>3701</v>
          </cell>
          <cell r="F9309" t="str">
            <v>St George's Community Primary School</v>
          </cell>
          <cell r="G9309" t="str">
            <v>Maintained</v>
          </cell>
          <cell r="H9309" t="str">
            <v>Foundation school</v>
          </cell>
          <cell r="I9309">
            <v>30604</v>
          </cell>
          <cell r="J9309">
            <v>50684.399999999994</v>
          </cell>
        </row>
        <row r="9310">
          <cell r="B9310">
            <v>3527749</v>
          </cell>
          <cell r="C9310">
            <v>352</v>
          </cell>
          <cell r="D9310" t="str">
            <v>Manchester</v>
          </cell>
          <cell r="E9310">
            <v>7749</v>
          </cell>
          <cell r="F9310" t="str">
            <v>Ashgate Specialist Support Primary School</v>
          </cell>
          <cell r="G9310" t="str">
            <v>Maintained</v>
          </cell>
          <cell r="H9310" t="str">
            <v>Community special school</v>
          </cell>
          <cell r="I9310">
            <v>4150</v>
          </cell>
          <cell r="J9310">
            <v>12004.199999999999</v>
          </cell>
        </row>
        <row r="9311">
          <cell r="B9311">
            <v>8843393</v>
          </cell>
          <cell r="C9311">
            <v>884</v>
          </cell>
          <cell r="D9311" t="str">
            <v>Herefordshire, County of</v>
          </cell>
          <cell r="E9311">
            <v>3393</v>
          </cell>
          <cell r="F9311" t="str">
            <v>Riverside Primary School</v>
          </cell>
          <cell r="G9311" t="str">
            <v>Maintained</v>
          </cell>
          <cell r="H9311" t="str">
            <v>Community school</v>
          </cell>
          <cell r="I9311">
            <v>43053</v>
          </cell>
          <cell r="J9311">
            <v>61577.1</v>
          </cell>
        </row>
        <row r="9312">
          <cell r="B9312">
            <v>3553803</v>
          </cell>
          <cell r="C9312">
            <v>355</v>
          </cell>
          <cell r="D9312" t="str">
            <v>Salford</v>
          </cell>
          <cell r="E9312">
            <v>3803</v>
          </cell>
          <cell r="F9312" t="str">
            <v>Primrose Hill Primary School and Children's Centre</v>
          </cell>
          <cell r="G9312" t="str">
            <v>Maintained</v>
          </cell>
          <cell r="H9312" t="str">
            <v>Community school</v>
          </cell>
          <cell r="I9312">
            <v>25417</v>
          </cell>
          <cell r="J9312">
            <v>36679.5</v>
          </cell>
        </row>
        <row r="9313">
          <cell r="B9313">
            <v>8502722</v>
          </cell>
          <cell r="C9313">
            <v>850</v>
          </cell>
          <cell r="D9313" t="str">
            <v>Hampshire</v>
          </cell>
          <cell r="E9313">
            <v>2722</v>
          </cell>
          <cell r="F9313" t="str">
            <v>Wellstead Primary School</v>
          </cell>
          <cell r="G9313" t="str">
            <v>Maintained</v>
          </cell>
          <cell r="H9313" t="str">
            <v>Community school</v>
          </cell>
          <cell r="I9313">
            <v>37088</v>
          </cell>
          <cell r="J9313">
            <v>56019.6</v>
          </cell>
        </row>
        <row r="9314">
          <cell r="B9314">
            <v>8403520</v>
          </cell>
          <cell r="C9314">
            <v>840</v>
          </cell>
          <cell r="D9314" t="str">
            <v>County Durham</v>
          </cell>
          <cell r="E9314">
            <v>3520</v>
          </cell>
          <cell r="F9314" t="str">
            <v>Seaview Primary School</v>
          </cell>
          <cell r="G9314" t="str">
            <v>Maintained</v>
          </cell>
          <cell r="H9314" t="str">
            <v>Community school</v>
          </cell>
          <cell r="I9314">
            <v>7911</v>
          </cell>
          <cell r="J9314">
            <v>13560.3</v>
          </cell>
        </row>
        <row r="9315">
          <cell r="B9315">
            <v>3043605</v>
          </cell>
          <cell r="C9315">
            <v>304</v>
          </cell>
          <cell r="D9315" t="str">
            <v>Brent</v>
          </cell>
          <cell r="E9315">
            <v>3605</v>
          </cell>
          <cell r="F9315" t="str">
            <v>Wembley Primary School</v>
          </cell>
          <cell r="G9315" t="str">
            <v>Maintained</v>
          </cell>
          <cell r="H9315" t="str">
            <v>Community school</v>
          </cell>
          <cell r="I9315">
            <v>82603</v>
          </cell>
          <cell r="J9315">
            <v>129156.29999999999</v>
          </cell>
        </row>
        <row r="9316">
          <cell r="B9316">
            <v>8262351</v>
          </cell>
          <cell r="C9316">
            <v>826</v>
          </cell>
          <cell r="D9316" t="str">
            <v>Milton Keynes</v>
          </cell>
          <cell r="E9316">
            <v>2351</v>
          </cell>
          <cell r="F9316" t="str">
            <v>Drayton Park School</v>
          </cell>
          <cell r="G9316" t="str">
            <v>Maintained</v>
          </cell>
          <cell r="H9316" t="str">
            <v>Community school</v>
          </cell>
          <cell r="I9316">
            <v>21786</v>
          </cell>
          <cell r="J9316">
            <v>34678.799999999996</v>
          </cell>
        </row>
        <row r="9317">
          <cell r="B9317">
            <v>8912937</v>
          </cell>
          <cell r="C9317">
            <v>891</v>
          </cell>
          <cell r="D9317" t="str">
            <v>Nottinghamshire</v>
          </cell>
          <cell r="E9317">
            <v>2937</v>
          </cell>
          <cell r="F9317" t="str">
            <v>Forest Town Primary School</v>
          </cell>
          <cell r="G9317" t="str">
            <v>Maintained</v>
          </cell>
          <cell r="H9317" t="str">
            <v>Community school</v>
          </cell>
          <cell r="I9317">
            <v>24639</v>
          </cell>
          <cell r="J9317">
            <v>44015.399999999994</v>
          </cell>
        </row>
        <row r="9318">
          <cell r="B9318">
            <v>8082362</v>
          </cell>
          <cell r="C9318">
            <v>808</v>
          </cell>
          <cell r="D9318" t="str">
            <v>Stockton-on-Tees</v>
          </cell>
          <cell r="E9318">
            <v>2362</v>
          </cell>
          <cell r="F9318" t="str">
            <v>Ingleby Mill Primary School</v>
          </cell>
          <cell r="G9318" t="str">
            <v>Maintained</v>
          </cell>
          <cell r="H9318" t="str">
            <v>Community school</v>
          </cell>
          <cell r="I9318">
            <v>53686</v>
          </cell>
          <cell r="J9318">
            <v>84918.599999999991</v>
          </cell>
        </row>
        <row r="9319">
          <cell r="B9319">
            <v>8032340</v>
          </cell>
          <cell r="C9319">
            <v>803</v>
          </cell>
          <cell r="D9319" t="str">
            <v>South Gloucestershire</v>
          </cell>
          <cell r="E9319">
            <v>2340</v>
          </cell>
          <cell r="F9319" t="str">
            <v>Bowsland Green Primary School</v>
          </cell>
          <cell r="G9319" t="str">
            <v>Maintained</v>
          </cell>
          <cell r="H9319" t="str">
            <v>Community school</v>
          </cell>
          <cell r="I9319">
            <v>22694</v>
          </cell>
          <cell r="J9319">
            <v>28676.699999999997</v>
          </cell>
        </row>
        <row r="9320">
          <cell r="B9320">
            <v>3422070</v>
          </cell>
          <cell r="C9320">
            <v>342</v>
          </cell>
          <cell r="D9320" t="str">
            <v>St. Helens</v>
          </cell>
          <cell r="E9320">
            <v>2070</v>
          </cell>
          <cell r="F9320" t="str">
            <v>Broad Oak Community Primary School</v>
          </cell>
          <cell r="G9320" t="str">
            <v>Maintained</v>
          </cell>
          <cell r="H9320" t="str">
            <v>Community school</v>
          </cell>
          <cell r="I9320">
            <v>31901</v>
          </cell>
          <cell r="J9320">
            <v>45126.899999999994</v>
          </cell>
        </row>
        <row r="9321">
          <cell r="B9321">
            <v>8882833</v>
          </cell>
          <cell r="C9321">
            <v>888</v>
          </cell>
          <cell r="D9321" t="str">
            <v>Lancashire</v>
          </cell>
          <cell r="E9321">
            <v>2833</v>
          </cell>
          <cell r="F9321" t="str">
            <v>Longsands Community Primary School</v>
          </cell>
          <cell r="G9321" t="str">
            <v>Maintained</v>
          </cell>
          <cell r="H9321" t="str">
            <v>Community school</v>
          </cell>
          <cell r="I9321">
            <v>20489</v>
          </cell>
          <cell r="J9321">
            <v>32233.499999999996</v>
          </cell>
        </row>
        <row r="9322">
          <cell r="B9322">
            <v>8882832</v>
          </cell>
          <cell r="C9322">
            <v>888</v>
          </cell>
          <cell r="D9322" t="str">
            <v>Lancashire</v>
          </cell>
          <cell r="E9322">
            <v>2832</v>
          </cell>
          <cell r="F9322" t="str">
            <v>Mossgate Primary School</v>
          </cell>
          <cell r="G9322" t="str">
            <v>Maintained</v>
          </cell>
          <cell r="H9322" t="str">
            <v>Community school</v>
          </cell>
          <cell r="I9322">
            <v>16599</v>
          </cell>
          <cell r="J9322">
            <v>26009.1</v>
          </cell>
        </row>
        <row r="9323">
          <cell r="B9323">
            <v>8962725</v>
          </cell>
          <cell r="C9323">
            <v>896</v>
          </cell>
          <cell r="D9323" t="str">
            <v>Cheshire West and Chester</v>
          </cell>
          <cell r="E9323">
            <v>2725</v>
          </cell>
          <cell r="F9323" t="str">
            <v>Rivacre Valley Primary School</v>
          </cell>
          <cell r="G9323" t="str">
            <v>Maintained</v>
          </cell>
          <cell r="H9323" t="str">
            <v>Community school</v>
          </cell>
          <cell r="I9323">
            <v>15821</v>
          </cell>
          <cell r="J9323">
            <v>32455.8</v>
          </cell>
        </row>
        <row r="9324">
          <cell r="B9324">
            <v>3412218</v>
          </cell>
          <cell r="C9324">
            <v>341</v>
          </cell>
          <cell r="D9324" t="str">
            <v>Liverpool</v>
          </cell>
          <cell r="E9324">
            <v>2218</v>
          </cell>
          <cell r="F9324" t="str">
            <v>Dovecot Primary School</v>
          </cell>
          <cell r="G9324" t="str">
            <v>Maintained</v>
          </cell>
          <cell r="H9324" t="str">
            <v>Community school</v>
          </cell>
          <cell r="I9324">
            <v>3761</v>
          </cell>
          <cell r="J9324">
            <v>5557.5</v>
          </cell>
        </row>
        <row r="9325">
          <cell r="B9325">
            <v>2042533</v>
          </cell>
          <cell r="C9325">
            <v>204</v>
          </cell>
          <cell r="D9325" t="str">
            <v>Hackney</v>
          </cell>
          <cell r="E9325">
            <v>2533</v>
          </cell>
          <cell r="F9325" t="str">
            <v>Rushmore Primary School</v>
          </cell>
          <cell r="G9325" t="str">
            <v>Maintained</v>
          </cell>
          <cell r="H9325" t="str">
            <v>Community school</v>
          </cell>
          <cell r="I9325">
            <v>36569</v>
          </cell>
          <cell r="J9325">
            <v>63355.499999999993</v>
          </cell>
        </row>
        <row r="9326">
          <cell r="B9326">
            <v>2042534</v>
          </cell>
          <cell r="C9326">
            <v>204</v>
          </cell>
          <cell r="D9326" t="str">
            <v>Hackney</v>
          </cell>
          <cell r="E9326">
            <v>2534</v>
          </cell>
          <cell r="F9326" t="str">
            <v>Gayhurst Community School</v>
          </cell>
          <cell r="G9326" t="str">
            <v>Maintained</v>
          </cell>
          <cell r="H9326" t="str">
            <v>Community school</v>
          </cell>
          <cell r="I9326">
            <v>49018</v>
          </cell>
          <cell r="J9326">
            <v>78694.2</v>
          </cell>
        </row>
        <row r="9327">
          <cell r="B9327">
            <v>3363024</v>
          </cell>
          <cell r="C9327">
            <v>336</v>
          </cell>
          <cell r="D9327" t="str">
            <v>Wolverhampton</v>
          </cell>
          <cell r="E9327">
            <v>3024</v>
          </cell>
          <cell r="F9327" t="str">
            <v>Bilston Church of England Primary School</v>
          </cell>
          <cell r="G9327" t="str">
            <v>Maintained</v>
          </cell>
          <cell r="H9327" t="str">
            <v>Voluntary controlled school</v>
          </cell>
          <cell r="I9327">
            <v>25028</v>
          </cell>
          <cell r="J9327">
            <v>39791.699999999997</v>
          </cell>
        </row>
        <row r="9328">
          <cell r="B9328">
            <v>8402748</v>
          </cell>
          <cell r="C9328">
            <v>840</v>
          </cell>
          <cell r="D9328" t="str">
            <v>County Durham</v>
          </cell>
          <cell r="E9328">
            <v>2748</v>
          </cell>
          <cell r="F9328" t="str">
            <v>Finchale Primary School</v>
          </cell>
          <cell r="G9328" t="str">
            <v>Maintained</v>
          </cell>
          <cell r="H9328" t="str">
            <v>Community school</v>
          </cell>
          <cell r="I9328">
            <v>20489</v>
          </cell>
          <cell r="J9328">
            <v>35790.299999999996</v>
          </cell>
        </row>
        <row r="9329">
          <cell r="B9329">
            <v>8381101</v>
          </cell>
          <cell r="C9329">
            <v>838</v>
          </cell>
          <cell r="D9329" t="str">
            <v>Dorset</v>
          </cell>
          <cell r="E9329">
            <v>1101</v>
          </cell>
          <cell r="F9329" t="str">
            <v>Dorchester Learning Centre</v>
          </cell>
          <cell r="G9329" t="str">
            <v>Maintained</v>
          </cell>
          <cell r="H9329" t="str">
            <v>Pupil referral unit</v>
          </cell>
          <cell r="I9329">
            <v>0</v>
          </cell>
          <cell r="J9329">
            <v>0</v>
          </cell>
        </row>
        <row r="9330">
          <cell r="B9330">
            <v>3442274</v>
          </cell>
          <cell r="C9330">
            <v>344</v>
          </cell>
          <cell r="D9330" t="str">
            <v>Wirral</v>
          </cell>
          <cell r="E9330">
            <v>2274</v>
          </cell>
          <cell r="F9330" t="str">
            <v>Heygarth Primary School</v>
          </cell>
          <cell r="G9330" t="str">
            <v>Maintained</v>
          </cell>
          <cell r="H9330" t="str">
            <v>Community school</v>
          </cell>
          <cell r="I9330">
            <v>27621</v>
          </cell>
          <cell r="J9330">
            <v>51128.999999999993</v>
          </cell>
        </row>
        <row r="9331">
          <cell r="B9331">
            <v>8502775</v>
          </cell>
          <cell r="C9331">
            <v>850</v>
          </cell>
          <cell r="D9331" t="str">
            <v>Hampshire</v>
          </cell>
          <cell r="E9331">
            <v>2775</v>
          </cell>
          <cell r="F9331" t="str">
            <v>Mill Hill Primary School</v>
          </cell>
          <cell r="G9331" t="str">
            <v>Maintained</v>
          </cell>
          <cell r="H9331" t="str">
            <v>Community school</v>
          </cell>
          <cell r="I9331">
            <v>12709</v>
          </cell>
          <cell r="J9331">
            <v>18006.3</v>
          </cell>
        </row>
        <row r="9332">
          <cell r="B9332">
            <v>3513351</v>
          </cell>
          <cell r="C9332">
            <v>351</v>
          </cell>
          <cell r="D9332" t="str">
            <v>Bury</v>
          </cell>
          <cell r="E9332">
            <v>3351</v>
          </cell>
          <cell r="F9332" t="str">
            <v>St Stephen's Church of England Primary School</v>
          </cell>
          <cell r="G9332" t="str">
            <v>Maintained</v>
          </cell>
          <cell r="H9332" t="str">
            <v>Voluntary aided school</v>
          </cell>
          <cell r="I9332">
            <v>19970</v>
          </cell>
          <cell r="J9332">
            <v>26453.699999999997</v>
          </cell>
        </row>
        <row r="9333">
          <cell r="B9333">
            <v>8252354</v>
          </cell>
          <cell r="C9333">
            <v>825</v>
          </cell>
          <cell r="D9333" t="str">
            <v>Buckinghamshire</v>
          </cell>
          <cell r="E9333">
            <v>2354</v>
          </cell>
          <cell r="F9333" t="str">
            <v>The Stoke Poges School</v>
          </cell>
          <cell r="G9333" t="str">
            <v>Maintained</v>
          </cell>
          <cell r="H9333" t="str">
            <v>Community school</v>
          </cell>
          <cell r="I9333">
            <v>35013</v>
          </cell>
          <cell r="J9333">
            <v>58020.299999999996</v>
          </cell>
        </row>
        <row r="9334">
          <cell r="B9334">
            <v>8882836</v>
          </cell>
          <cell r="C9334">
            <v>888</v>
          </cell>
          <cell r="D9334" t="str">
            <v>Lancashire</v>
          </cell>
          <cell r="E9334">
            <v>2836</v>
          </cell>
          <cell r="F9334" t="str">
            <v>Fleetwood Flakefleet Primary School</v>
          </cell>
          <cell r="G9334" t="str">
            <v>Maintained</v>
          </cell>
          <cell r="H9334" t="str">
            <v>Community school</v>
          </cell>
          <cell r="I9334">
            <v>27621</v>
          </cell>
          <cell r="J9334">
            <v>42237</v>
          </cell>
        </row>
        <row r="9335">
          <cell r="B9335">
            <v>3012071</v>
          </cell>
          <cell r="C9335">
            <v>301</v>
          </cell>
          <cell r="D9335" t="str">
            <v>Barking and Dagenham</v>
          </cell>
          <cell r="E9335">
            <v>2071</v>
          </cell>
          <cell r="F9335" t="str">
            <v>Monteagle Primary School</v>
          </cell>
          <cell r="G9335" t="str">
            <v>Maintained</v>
          </cell>
          <cell r="H9335" t="str">
            <v>Community school</v>
          </cell>
          <cell r="I9335">
            <v>47073</v>
          </cell>
          <cell r="J9335">
            <v>72025.2</v>
          </cell>
        </row>
        <row r="9336">
          <cell r="B9336">
            <v>2022842</v>
          </cell>
          <cell r="C9336">
            <v>202</v>
          </cell>
          <cell r="D9336" t="str">
            <v>Camden</v>
          </cell>
          <cell r="E9336">
            <v>2842</v>
          </cell>
          <cell r="F9336" t="str">
            <v>Christopher Hatton Primary School</v>
          </cell>
          <cell r="G9336" t="str">
            <v>Maintained</v>
          </cell>
          <cell r="H9336" t="str">
            <v>Community school</v>
          </cell>
          <cell r="I9336">
            <v>15691</v>
          </cell>
          <cell r="J9336">
            <v>26231.399999999998</v>
          </cell>
        </row>
        <row r="9337">
          <cell r="B9337">
            <v>3202082</v>
          </cell>
          <cell r="C9337">
            <v>320</v>
          </cell>
          <cell r="D9337" t="str">
            <v>Waltham Forest</v>
          </cell>
          <cell r="E9337">
            <v>2082</v>
          </cell>
          <cell r="F9337" t="str">
            <v>Ainslie Wood Primary School</v>
          </cell>
          <cell r="G9337" t="str">
            <v>Maintained</v>
          </cell>
          <cell r="H9337" t="str">
            <v>Community school</v>
          </cell>
          <cell r="I9337">
            <v>28788</v>
          </cell>
          <cell r="J9337">
            <v>48239.1</v>
          </cell>
        </row>
        <row r="9338">
          <cell r="B9338">
            <v>3822154</v>
          </cell>
          <cell r="C9338">
            <v>382</v>
          </cell>
          <cell r="D9338" t="str">
            <v>Kirklees</v>
          </cell>
          <cell r="E9338">
            <v>2154</v>
          </cell>
          <cell r="F9338" t="str">
            <v>Heckmondwike Primary School</v>
          </cell>
          <cell r="G9338" t="str">
            <v>Maintained</v>
          </cell>
          <cell r="H9338" t="str">
            <v>Foundation school</v>
          </cell>
          <cell r="I9338">
            <v>36569</v>
          </cell>
          <cell r="J9338">
            <v>58464.899999999994</v>
          </cell>
        </row>
        <row r="9339">
          <cell r="B9339">
            <v>2112922</v>
          </cell>
          <cell r="C9339">
            <v>211</v>
          </cell>
          <cell r="D9339" t="str">
            <v>Tower Hamlets</v>
          </cell>
          <cell r="E9339">
            <v>2922</v>
          </cell>
          <cell r="F9339" t="str">
            <v>Arnhem Wharf Primary School</v>
          </cell>
          <cell r="G9339" t="str">
            <v>Maintained</v>
          </cell>
          <cell r="H9339" t="str">
            <v>Community school</v>
          </cell>
          <cell r="I9339">
            <v>39681</v>
          </cell>
          <cell r="J9339">
            <v>70913.7</v>
          </cell>
        </row>
        <row r="9340">
          <cell r="B9340">
            <v>8567217</v>
          </cell>
          <cell r="C9340">
            <v>856</v>
          </cell>
          <cell r="D9340" t="str">
            <v>Leicester</v>
          </cell>
          <cell r="E9340">
            <v>7217</v>
          </cell>
          <cell r="F9340" t="str">
            <v>Oaklands School</v>
          </cell>
          <cell r="G9340" t="str">
            <v>Maintained</v>
          </cell>
          <cell r="H9340" t="str">
            <v>Community special school</v>
          </cell>
          <cell r="I9340">
            <v>5317</v>
          </cell>
          <cell r="J9340">
            <v>5779.7999999999993</v>
          </cell>
        </row>
        <row r="9341">
          <cell r="B9341">
            <v>3012070</v>
          </cell>
          <cell r="C9341">
            <v>301</v>
          </cell>
          <cell r="D9341" t="str">
            <v>Barking and Dagenham</v>
          </cell>
          <cell r="E9341">
            <v>2070</v>
          </cell>
          <cell r="F9341" t="str">
            <v>Richard Alibon Primary School with ARP for Cognitive and Learning Difficulties : SEN Base</v>
          </cell>
          <cell r="G9341" t="str">
            <v>Maintained</v>
          </cell>
          <cell r="H9341" t="str">
            <v>Community school</v>
          </cell>
          <cell r="I9341">
            <v>30993</v>
          </cell>
          <cell r="J9341">
            <v>52240.499999999993</v>
          </cell>
        </row>
        <row r="9342">
          <cell r="B9342">
            <v>3092078</v>
          </cell>
          <cell r="C9342">
            <v>309</v>
          </cell>
          <cell r="D9342" t="str">
            <v>Haringey</v>
          </cell>
          <cell r="E9342">
            <v>2078</v>
          </cell>
          <cell r="F9342" t="str">
            <v>Alexandra Primary School</v>
          </cell>
          <cell r="G9342" t="str">
            <v>Maintained</v>
          </cell>
          <cell r="H9342" t="str">
            <v>Community school</v>
          </cell>
          <cell r="I9342">
            <v>33457</v>
          </cell>
          <cell r="J9342">
            <v>52462.799999999996</v>
          </cell>
        </row>
        <row r="9343">
          <cell r="B9343">
            <v>9197044</v>
          </cell>
          <cell r="C9343">
            <v>919</v>
          </cell>
          <cell r="D9343" t="str">
            <v>Hertfordshire</v>
          </cell>
          <cell r="E9343">
            <v>7044</v>
          </cell>
          <cell r="F9343" t="str">
            <v>Southfield School</v>
          </cell>
          <cell r="G9343" t="str">
            <v>Maintained</v>
          </cell>
          <cell r="H9343" t="str">
            <v>Community special school</v>
          </cell>
          <cell r="I9343">
            <v>3113</v>
          </cell>
          <cell r="J9343">
            <v>2667.6</v>
          </cell>
        </row>
        <row r="9344">
          <cell r="B9344">
            <v>8567218</v>
          </cell>
          <cell r="C9344">
            <v>856</v>
          </cell>
          <cell r="D9344" t="str">
            <v>Leicester</v>
          </cell>
          <cell r="E9344">
            <v>7218</v>
          </cell>
          <cell r="F9344" t="str">
            <v>Ellesmere College</v>
          </cell>
          <cell r="G9344" t="str">
            <v>Maintained</v>
          </cell>
          <cell r="H9344" t="str">
            <v>Community special school</v>
          </cell>
          <cell r="I9344">
            <v>1946</v>
          </cell>
          <cell r="J9344">
            <v>5335.2</v>
          </cell>
        </row>
        <row r="9345">
          <cell r="B9345">
            <v>8712255</v>
          </cell>
          <cell r="C9345">
            <v>871</v>
          </cell>
          <cell r="D9345" t="str">
            <v>Slough</v>
          </cell>
          <cell r="E9345">
            <v>2255</v>
          </cell>
          <cell r="F9345" t="str">
            <v>Penn Wood Primary and Nursery School</v>
          </cell>
          <cell r="G9345" t="str">
            <v>Maintained</v>
          </cell>
          <cell r="H9345" t="str">
            <v>Community school</v>
          </cell>
          <cell r="I9345">
            <v>44998</v>
          </cell>
          <cell r="J9345">
            <v>71136</v>
          </cell>
        </row>
        <row r="9346">
          <cell r="B9346">
            <v>3842203</v>
          </cell>
          <cell r="C9346">
            <v>384</v>
          </cell>
          <cell r="D9346" t="str">
            <v>Wakefield</v>
          </cell>
          <cell r="E9346">
            <v>2203</v>
          </cell>
          <cell r="F9346" t="str">
            <v>Shay Lane Primary (J and I) School</v>
          </cell>
          <cell r="G9346" t="str">
            <v>Maintained</v>
          </cell>
          <cell r="H9346" t="str">
            <v>Community school</v>
          </cell>
          <cell r="I9346">
            <v>17118</v>
          </cell>
          <cell r="J9346">
            <v>29788.199999999997</v>
          </cell>
        </row>
        <row r="9347">
          <cell r="B9347">
            <v>8082371</v>
          </cell>
          <cell r="C9347">
            <v>808</v>
          </cell>
          <cell r="D9347" t="str">
            <v>Stockton-on-Tees</v>
          </cell>
          <cell r="E9347">
            <v>2371</v>
          </cell>
          <cell r="F9347" t="str">
            <v>Mandale Mill Primary School</v>
          </cell>
          <cell r="G9347" t="str">
            <v>Maintained</v>
          </cell>
          <cell r="H9347" t="str">
            <v>Community school</v>
          </cell>
          <cell r="I9347">
            <v>19970</v>
          </cell>
          <cell r="J9347">
            <v>24452.999999999996</v>
          </cell>
        </row>
        <row r="9348">
          <cell r="B9348">
            <v>9373216</v>
          </cell>
          <cell r="C9348">
            <v>937</v>
          </cell>
          <cell r="D9348" t="str">
            <v>Warwickshire</v>
          </cell>
          <cell r="E9348">
            <v>3216</v>
          </cell>
          <cell r="F9348" t="str">
            <v>The Dassett CofE Primary School</v>
          </cell>
          <cell r="G9348" t="str">
            <v>Maintained</v>
          </cell>
          <cell r="H9348" t="str">
            <v>Voluntary controlled school</v>
          </cell>
          <cell r="I9348">
            <v>11542</v>
          </cell>
          <cell r="J9348">
            <v>13337.999999999998</v>
          </cell>
        </row>
        <row r="9349">
          <cell r="B9349">
            <v>3522328</v>
          </cell>
          <cell r="C9349">
            <v>352</v>
          </cell>
          <cell r="D9349" t="str">
            <v>Manchester</v>
          </cell>
          <cell r="E9349">
            <v>2328</v>
          </cell>
          <cell r="F9349" t="str">
            <v>Birchfields Primary School</v>
          </cell>
          <cell r="G9349" t="str">
            <v>Maintained</v>
          </cell>
          <cell r="H9349" t="str">
            <v>Community school</v>
          </cell>
          <cell r="I9349">
            <v>44479</v>
          </cell>
          <cell r="J9349">
            <v>64022.399999999994</v>
          </cell>
        </row>
        <row r="9350">
          <cell r="B9350">
            <v>3162096</v>
          </cell>
          <cell r="C9350">
            <v>316</v>
          </cell>
          <cell r="D9350" t="str">
            <v>Newham</v>
          </cell>
          <cell r="E9350">
            <v>2096</v>
          </cell>
          <cell r="F9350" t="str">
            <v>Sandringham Primary School</v>
          </cell>
          <cell r="G9350" t="str">
            <v>Maintained</v>
          </cell>
          <cell r="H9350" t="str">
            <v>Community school</v>
          </cell>
          <cell r="I9350">
            <v>73267</v>
          </cell>
          <cell r="J9350">
            <v>105147.9</v>
          </cell>
        </row>
        <row r="9351">
          <cell r="B9351">
            <v>3423208</v>
          </cell>
          <cell r="C9351">
            <v>342</v>
          </cell>
          <cell r="D9351" t="str">
            <v>St. Helens</v>
          </cell>
          <cell r="E9351">
            <v>3208</v>
          </cell>
          <cell r="F9351" t="str">
            <v>Queen's Park CofE/Urc Primary School</v>
          </cell>
          <cell r="G9351" t="str">
            <v>Maintained</v>
          </cell>
          <cell r="H9351" t="str">
            <v>Voluntary controlled school</v>
          </cell>
          <cell r="I9351">
            <v>32679</v>
          </cell>
          <cell r="J9351">
            <v>47572.2</v>
          </cell>
        </row>
        <row r="9352">
          <cell r="B9352">
            <v>3593431</v>
          </cell>
          <cell r="C9352">
            <v>359</v>
          </cell>
          <cell r="D9352" t="str">
            <v>Wigan</v>
          </cell>
          <cell r="E9352">
            <v>3431</v>
          </cell>
          <cell r="F9352" t="str">
            <v>St Jude's Catholic Primary School Wigan</v>
          </cell>
          <cell r="G9352" t="str">
            <v>Maintained</v>
          </cell>
          <cell r="H9352" t="str">
            <v>Voluntary aided school</v>
          </cell>
          <cell r="I9352">
            <v>8170</v>
          </cell>
          <cell r="J9352">
            <v>13782.599999999999</v>
          </cell>
        </row>
        <row r="9353">
          <cell r="B9353">
            <v>8653467</v>
          </cell>
          <cell r="C9353">
            <v>865</v>
          </cell>
          <cell r="D9353" t="str">
            <v>Wiltshire</v>
          </cell>
          <cell r="E9353">
            <v>3467</v>
          </cell>
          <cell r="F9353" t="str">
            <v>Churchfields, the Village School</v>
          </cell>
          <cell r="G9353" t="str">
            <v>Maintained</v>
          </cell>
          <cell r="H9353" t="str">
            <v>Voluntary controlled school</v>
          </cell>
          <cell r="I9353">
            <v>12060</v>
          </cell>
          <cell r="J9353">
            <v>22674.6</v>
          </cell>
        </row>
        <row r="9354">
          <cell r="B9354">
            <v>3412221</v>
          </cell>
          <cell r="C9354">
            <v>341</v>
          </cell>
          <cell r="D9354" t="str">
            <v>Liverpool</v>
          </cell>
          <cell r="E9354">
            <v>2221</v>
          </cell>
          <cell r="F9354" t="str">
            <v>Lawrence Community Primary School</v>
          </cell>
          <cell r="G9354" t="str">
            <v>Maintained</v>
          </cell>
          <cell r="H9354" t="str">
            <v>Community school</v>
          </cell>
          <cell r="I9354">
            <v>27751</v>
          </cell>
          <cell r="J9354">
            <v>36901.799999999996</v>
          </cell>
        </row>
        <row r="9355">
          <cell r="B9355">
            <v>3552097</v>
          </cell>
          <cell r="C9355">
            <v>355</v>
          </cell>
          <cell r="D9355" t="str">
            <v>Salford</v>
          </cell>
          <cell r="E9355">
            <v>2097</v>
          </cell>
          <cell r="F9355" t="str">
            <v>Ellenbrook Community Primary School</v>
          </cell>
          <cell r="G9355" t="str">
            <v>Maintained</v>
          </cell>
          <cell r="H9355" t="str">
            <v>Community school</v>
          </cell>
          <cell r="I9355">
            <v>42145</v>
          </cell>
          <cell r="J9355">
            <v>72914.399999999994</v>
          </cell>
        </row>
        <row r="9356">
          <cell r="B9356">
            <v>9362959</v>
          </cell>
          <cell r="C9356">
            <v>936</v>
          </cell>
          <cell r="D9356" t="str">
            <v>Surrey</v>
          </cell>
          <cell r="E9356">
            <v>2959</v>
          </cell>
          <cell r="F9356" t="str">
            <v>The Dawnay School</v>
          </cell>
          <cell r="G9356" t="str">
            <v>Maintained</v>
          </cell>
          <cell r="H9356" t="str">
            <v>Community school</v>
          </cell>
          <cell r="I9356">
            <v>11542</v>
          </cell>
          <cell r="J9356">
            <v>16672.5</v>
          </cell>
        </row>
        <row r="9357">
          <cell r="B9357">
            <v>3842189</v>
          </cell>
          <cell r="C9357">
            <v>384</v>
          </cell>
          <cell r="D9357" t="str">
            <v>Wakefield</v>
          </cell>
          <cell r="E9357">
            <v>2189</v>
          </cell>
          <cell r="F9357" t="str">
            <v>Northfield Primary School: With Communication Resource</v>
          </cell>
          <cell r="G9357" t="str">
            <v>Maintained</v>
          </cell>
          <cell r="H9357" t="str">
            <v>Community school</v>
          </cell>
          <cell r="I9357">
            <v>17247</v>
          </cell>
          <cell r="J9357">
            <v>28676.699999999997</v>
          </cell>
        </row>
        <row r="9358">
          <cell r="B9358">
            <v>3842193</v>
          </cell>
          <cell r="C9358">
            <v>384</v>
          </cell>
          <cell r="D9358" t="str">
            <v>Wakefield</v>
          </cell>
          <cell r="E9358">
            <v>2193</v>
          </cell>
          <cell r="F9358" t="str">
            <v>Upton Primary School</v>
          </cell>
          <cell r="G9358" t="str">
            <v>Maintained</v>
          </cell>
          <cell r="H9358" t="str">
            <v>Community school</v>
          </cell>
          <cell r="I9358">
            <v>26195</v>
          </cell>
          <cell r="J9358">
            <v>40903.199999999997</v>
          </cell>
        </row>
        <row r="9359">
          <cell r="B9359">
            <v>3842192</v>
          </cell>
          <cell r="C9359">
            <v>384</v>
          </cell>
          <cell r="D9359" t="str">
            <v>Wakefield</v>
          </cell>
          <cell r="E9359">
            <v>2192</v>
          </cell>
          <cell r="F9359" t="str">
            <v>Moorthorpe Primary (J and I ) School</v>
          </cell>
          <cell r="G9359" t="str">
            <v>Maintained</v>
          </cell>
          <cell r="H9359" t="str">
            <v>Community school</v>
          </cell>
          <cell r="I9359">
            <v>20489</v>
          </cell>
          <cell r="J9359">
            <v>32011.199999999997</v>
          </cell>
        </row>
        <row r="9360">
          <cell r="B9360">
            <v>3842186</v>
          </cell>
          <cell r="C9360">
            <v>384</v>
          </cell>
          <cell r="D9360" t="str">
            <v>Wakefield</v>
          </cell>
          <cell r="E9360">
            <v>2186</v>
          </cell>
          <cell r="F9360" t="str">
            <v>South Kirkby Common Road Infant and Nursery School</v>
          </cell>
          <cell r="G9360" t="str">
            <v>Maintained</v>
          </cell>
          <cell r="H9360" t="str">
            <v>Community school</v>
          </cell>
          <cell r="I9360">
            <v>21786</v>
          </cell>
          <cell r="J9360">
            <v>33122.699999999997</v>
          </cell>
        </row>
        <row r="9361">
          <cell r="B9361">
            <v>3842191</v>
          </cell>
          <cell r="C9361">
            <v>384</v>
          </cell>
          <cell r="D9361" t="str">
            <v>Wakefield</v>
          </cell>
          <cell r="E9361">
            <v>2191</v>
          </cell>
          <cell r="F9361" t="str">
            <v>South Elmsall Carlton Junior and Infant School</v>
          </cell>
          <cell r="G9361" t="str">
            <v>Maintained</v>
          </cell>
          <cell r="H9361" t="str">
            <v>Community school</v>
          </cell>
          <cell r="I9361">
            <v>23212</v>
          </cell>
          <cell r="J9361">
            <v>33567.299999999996</v>
          </cell>
        </row>
        <row r="9362">
          <cell r="B9362">
            <v>9372623</v>
          </cell>
          <cell r="C9362">
            <v>937</v>
          </cell>
          <cell r="D9362" t="str">
            <v>Warwickshire</v>
          </cell>
          <cell r="E9362">
            <v>2623</v>
          </cell>
          <cell r="F9362" t="str">
            <v>Coten End Primary School</v>
          </cell>
          <cell r="G9362" t="str">
            <v>Maintained</v>
          </cell>
          <cell r="H9362" t="str">
            <v>Community school</v>
          </cell>
          <cell r="I9362">
            <v>52000</v>
          </cell>
          <cell r="J9362">
            <v>80028</v>
          </cell>
        </row>
        <row r="9363">
          <cell r="B9363">
            <v>9372622</v>
          </cell>
          <cell r="C9363">
            <v>937</v>
          </cell>
          <cell r="D9363" t="str">
            <v>Warwickshire</v>
          </cell>
          <cell r="E9363">
            <v>2622</v>
          </cell>
          <cell r="F9363" t="str">
            <v>Sydenham Primary School</v>
          </cell>
          <cell r="G9363" t="str">
            <v>Maintained</v>
          </cell>
          <cell r="H9363" t="str">
            <v>Community school</v>
          </cell>
          <cell r="I9363">
            <v>35013</v>
          </cell>
          <cell r="J9363">
            <v>46683</v>
          </cell>
        </row>
        <row r="9364">
          <cell r="B9364">
            <v>9372620</v>
          </cell>
          <cell r="C9364">
            <v>937</v>
          </cell>
          <cell r="D9364" t="str">
            <v>Warwickshire</v>
          </cell>
          <cell r="E9364">
            <v>2620</v>
          </cell>
          <cell r="F9364" t="str">
            <v>St John's Primary School</v>
          </cell>
          <cell r="G9364" t="str">
            <v>Maintained</v>
          </cell>
          <cell r="H9364" t="str">
            <v>Community school</v>
          </cell>
          <cell r="I9364">
            <v>18155</v>
          </cell>
          <cell r="J9364">
            <v>30677.399999999998</v>
          </cell>
        </row>
        <row r="9365">
          <cell r="B9365">
            <v>9373212</v>
          </cell>
          <cell r="C9365">
            <v>937</v>
          </cell>
          <cell r="D9365" t="str">
            <v>Warwickshire</v>
          </cell>
          <cell r="E9365">
            <v>3212</v>
          </cell>
          <cell r="F9365" t="str">
            <v>Provost Williams CofE Primary School</v>
          </cell>
          <cell r="G9365" t="str">
            <v>Maintained</v>
          </cell>
          <cell r="H9365" t="str">
            <v>Voluntary controlled school</v>
          </cell>
          <cell r="I9365">
            <v>11801</v>
          </cell>
          <cell r="J9365">
            <v>18895.5</v>
          </cell>
        </row>
        <row r="9366">
          <cell r="B9366">
            <v>9373591</v>
          </cell>
          <cell r="C9366">
            <v>937</v>
          </cell>
          <cell r="D9366" t="str">
            <v>Warwickshire</v>
          </cell>
          <cell r="E9366">
            <v>3591</v>
          </cell>
          <cell r="F9366" t="str">
            <v>St Andrew's Benn CofE (Voluntary Aided) Primary School</v>
          </cell>
          <cell r="G9366" t="str">
            <v>Maintained</v>
          </cell>
          <cell r="H9366" t="str">
            <v>Voluntary aided school</v>
          </cell>
          <cell r="I9366">
            <v>21138</v>
          </cell>
          <cell r="J9366">
            <v>36457.199999999997</v>
          </cell>
        </row>
        <row r="9367">
          <cell r="B9367">
            <v>9373593</v>
          </cell>
          <cell r="C9367">
            <v>937</v>
          </cell>
          <cell r="D9367" t="str">
            <v>Warwickshire</v>
          </cell>
          <cell r="E9367">
            <v>3593</v>
          </cell>
          <cell r="F9367" t="str">
            <v>The Revel CofE (Aided) Primary School</v>
          </cell>
          <cell r="G9367" t="str">
            <v>Maintained</v>
          </cell>
          <cell r="H9367" t="str">
            <v>Voluntary aided school</v>
          </cell>
          <cell r="I9367">
            <v>27751</v>
          </cell>
          <cell r="J9367">
            <v>47349.899999999994</v>
          </cell>
        </row>
        <row r="9368">
          <cell r="B9368">
            <v>9373215</v>
          </cell>
          <cell r="C9368">
            <v>937</v>
          </cell>
          <cell r="D9368" t="str">
            <v>Warwickshire</v>
          </cell>
          <cell r="E9368">
            <v>3215</v>
          </cell>
          <cell r="F9368" t="str">
            <v>Bournebrook CofE Primary School</v>
          </cell>
          <cell r="G9368" t="str">
            <v>Maintained</v>
          </cell>
          <cell r="H9368" t="str">
            <v>Voluntary controlled school</v>
          </cell>
          <cell r="I9368">
            <v>13227</v>
          </cell>
          <cell r="J9368">
            <v>20229.3</v>
          </cell>
        </row>
        <row r="9369">
          <cell r="B9369">
            <v>9373214</v>
          </cell>
          <cell r="C9369">
            <v>937</v>
          </cell>
          <cell r="D9369" t="str">
            <v>Warwickshire</v>
          </cell>
          <cell r="E9369">
            <v>3214</v>
          </cell>
          <cell r="F9369" t="str">
            <v>Newbold and Tredington CofE Primary School</v>
          </cell>
          <cell r="G9369" t="str">
            <v>Maintained</v>
          </cell>
          <cell r="H9369" t="str">
            <v>Voluntary controlled school</v>
          </cell>
          <cell r="I9369">
            <v>5447</v>
          </cell>
          <cell r="J9369">
            <v>7558.2</v>
          </cell>
        </row>
        <row r="9370">
          <cell r="B9370">
            <v>9373213</v>
          </cell>
          <cell r="C9370">
            <v>937</v>
          </cell>
          <cell r="D9370" t="str">
            <v>Warwickshire</v>
          </cell>
          <cell r="E9370">
            <v>3213</v>
          </cell>
          <cell r="F9370" t="str">
            <v>St Matthew's Bloxam CofE Primary School</v>
          </cell>
          <cell r="G9370" t="str">
            <v>Maintained</v>
          </cell>
          <cell r="H9370" t="str">
            <v>Voluntary controlled school</v>
          </cell>
          <cell r="I9370">
            <v>19192</v>
          </cell>
          <cell r="J9370">
            <v>28898.999999999996</v>
          </cell>
        </row>
        <row r="9371">
          <cell r="B9371">
            <v>9373589</v>
          </cell>
          <cell r="C9371">
            <v>937</v>
          </cell>
          <cell r="D9371" t="str">
            <v>Warwickshire</v>
          </cell>
          <cell r="E9371">
            <v>3589</v>
          </cell>
          <cell r="F9371" t="str">
            <v>St Lawrence CofE (Voluntary Aided) Primary School</v>
          </cell>
          <cell r="G9371" t="str">
            <v>Maintained</v>
          </cell>
          <cell r="H9371" t="str">
            <v>Voluntary aided school</v>
          </cell>
          <cell r="I9371">
            <v>14654</v>
          </cell>
          <cell r="J9371">
            <v>23786.1</v>
          </cell>
        </row>
        <row r="9372">
          <cell r="B9372">
            <v>9372625</v>
          </cell>
          <cell r="C9372">
            <v>937</v>
          </cell>
          <cell r="D9372" t="str">
            <v>Warwickshire</v>
          </cell>
          <cell r="E9372">
            <v>2625</v>
          </cell>
          <cell r="F9372" t="str">
            <v>Paddox Primary School</v>
          </cell>
          <cell r="G9372" t="str">
            <v>Maintained</v>
          </cell>
          <cell r="H9372" t="str">
            <v>Community school</v>
          </cell>
          <cell r="I9372">
            <v>57187</v>
          </cell>
          <cell r="J9372">
            <v>94922.099999999991</v>
          </cell>
        </row>
        <row r="9373">
          <cell r="B9373">
            <v>9372626</v>
          </cell>
          <cell r="C9373">
            <v>937</v>
          </cell>
          <cell r="D9373" t="str">
            <v>Warwickshire</v>
          </cell>
          <cell r="E9373">
            <v>2626</v>
          </cell>
          <cell r="F9373" t="str">
            <v>Binley Woods Primary School</v>
          </cell>
          <cell r="G9373" t="str">
            <v>Maintained</v>
          </cell>
          <cell r="H9373" t="str">
            <v>Community school</v>
          </cell>
          <cell r="I9373">
            <v>19711</v>
          </cell>
          <cell r="J9373">
            <v>30455.1</v>
          </cell>
        </row>
        <row r="9374">
          <cell r="B9374">
            <v>9372628</v>
          </cell>
          <cell r="C9374">
            <v>937</v>
          </cell>
          <cell r="D9374" t="str">
            <v>Warwickshire</v>
          </cell>
          <cell r="E9374">
            <v>2628</v>
          </cell>
          <cell r="F9374" t="str">
            <v>Hillmorton Primary School</v>
          </cell>
          <cell r="G9374" t="str">
            <v>Maintained</v>
          </cell>
          <cell r="H9374" t="str">
            <v>Community school</v>
          </cell>
          <cell r="I9374">
            <v>39033</v>
          </cell>
          <cell r="J9374">
            <v>68913</v>
          </cell>
        </row>
        <row r="9375">
          <cell r="B9375">
            <v>9372629</v>
          </cell>
          <cell r="C9375">
            <v>937</v>
          </cell>
          <cell r="D9375" t="str">
            <v>Warwickshire</v>
          </cell>
          <cell r="E9375">
            <v>2629</v>
          </cell>
          <cell r="F9375" t="str">
            <v>Wembrook Primary School</v>
          </cell>
          <cell r="G9375" t="str">
            <v>Maintained</v>
          </cell>
          <cell r="H9375" t="str">
            <v>Community school</v>
          </cell>
          <cell r="I9375">
            <v>39422</v>
          </cell>
          <cell r="J9375">
            <v>63800.1</v>
          </cell>
        </row>
        <row r="9376">
          <cell r="B9376">
            <v>9372630</v>
          </cell>
          <cell r="C9376">
            <v>937</v>
          </cell>
          <cell r="D9376" t="str">
            <v>Warwickshire</v>
          </cell>
          <cell r="E9376">
            <v>2630</v>
          </cell>
          <cell r="F9376" t="str">
            <v>Arden Forest Infant School</v>
          </cell>
          <cell r="G9376" t="str">
            <v>Maintained</v>
          </cell>
          <cell r="H9376" t="str">
            <v>Community school</v>
          </cell>
          <cell r="I9376">
            <v>38644</v>
          </cell>
          <cell r="J9376">
            <v>62910.899999999994</v>
          </cell>
        </row>
        <row r="9377">
          <cell r="B9377">
            <v>9372631</v>
          </cell>
          <cell r="C9377">
            <v>937</v>
          </cell>
          <cell r="D9377" t="str">
            <v>Warwickshire</v>
          </cell>
          <cell r="E9377">
            <v>2631</v>
          </cell>
          <cell r="F9377" t="str">
            <v>Milby Primary School</v>
          </cell>
          <cell r="G9377" t="str">
            <v>Maintained</v>
          </cell>
          <cell r="H9377" t="str">
            <v>Community school</v>
          </cell>
          <cell r="I9377">
            <v>32160</v>
          </cell>
          <cell r="J9377">
            <v>50906.7</v>
          </cell>
        </row>
        <row r="9378">
          <cell r="B9378">
            <v>9372632</v>
          </cell>
          <cell r="C9378">
            <v>937</v>
          </cell>
          <cell r="D9378" t="str">
            <v>Warwickshire</v>
          </cell>
          <cell r="E9378">
            <v>2632</v>
          </cell>
          <cell r="F9378" t="str">
            <v>Weddington Primary School</v>
          </cell>
          <cell r="G9378" t="str">
            <v>Maintained</v>
          </cell>
          <cell r="H9378" t="str">
            <v>Community school</v>
          </cell>
          <cell r="I9378">
            <v>32030</v>
          </cell>
          <cell r="J9378">
            <v>47794.499999999993</v>
          </cell>
        </row>
        <row r="9379">
          <cell r="B9379">
            <v>9372633</v>
          </cell>
          <cell r="C9379">
            <v>937</v>
          </cell>
          <cell r="D9379" t="str">
            <v>Warwickshire</v>
          </cell>
          <cell r="E9379">
            <v>2633</v>
          </cell>
          <cell r="F9379" t="str">
            <v>Newdigate Primary and Nursery School</v>
          </cell>
          <cell r="G9379" t="str">
            <v>Maintained</v>
          </cell>
          <cell r="H9379" t="str">
            <v>Community school</v>
          </cell>
          <cell r="I9379">
            <v>20359</v>
          </cell>
          <cell r="J9379">
            <v>30455.1</v>
          </cell>
        </row>
        <row r="9380">
          <cell r="B9380">
            <v>9372634</v>
          </cell>
          <cell r="C9380">
            <v>937</v>
          </cell>
          <cell r="D9380" t="str">
            <v>Warwickshire</v>
          </cell>
          <cell r="E9380">
            <v>2634</v>
          </cell>
          <cell r="F9380" t="str">
            <v>Goodyers End Primary School</v>
          </cell>
          <cell r="G9380" t="str">
            <v>Maintained</v>
          </cell>
          <cell r="H9380" t="str">
            <v>Community school</v>
          </cell>
          <cell r="I9380">
            <v>25287</v>
          </cell>
          <cell r="J9380">
            <v>45793.799999999996</v>
          </cell>
        </row>
        <row r="9381">
          <cell r="B9381">
            <v>9372635</v>
          </cell>
          <cell r="C9381">
            <v>937</v>
          </cell>
          <cell r="D9381" t="str">
            <v>Warwickshire</v>
          </cell>
          <cell r="E9381">
            <v>2635</v>
          </cell>
          <cell r="F9381" t="str">
            <v>Exhall Cedars Infant School</v>
          </cell>
          <cell r="G9381" t="str">
            <v>Maintained</v>
          </cell>
          <cell r="H9381" t="str">
            <v>Community school</v>
          </cell>
          <cell r="I9381">
            <v>29177</v>
          </cell>
          <cell r="J9381">
            <v>39791.699999999997</v>
          </cell>
        </row>
        <row r="9382">
          <cell r="B9382">
            <v>9373590</v>
          </cell>
          <cell r="C9382">
            <v>937</v>
          </cell>
          <cell r="D9382" t="str">
            <v>Warwickshire</v>
          </cell>
          <cell r="E9382">
            <v>3590</v>
          </cell>
          <cell r="F9382" t="str">
            <v>Knightlow CofE Primary School</v>
          </cell>
          <cell r="G9382" t="str">
            <v>Maintained</v>
          </cell>
          <cell r="H9382" t="str">
            <v>Voluntary aided school</v>
          </cell>
          <cell r="I9382">
            <v>21916</v>
          </cell>
          <cell r="J9382">
            <v>36679.5</v>
          </cell>
        </row>
        <row r="9383">
          <cell r="B9383">
            <v>3062107</v>
          </cell>
          <cell r="C9383">
            <v>306</v>
          </cell>
          <cell r="D9383" t="str">
            <v>Croydon</v>
          </cell>
          <cell r="E9383">
            <v>2107</v>
          </cell>
          <cell r="F9383" t="str">
            <v>Ridgeway Primary School</v>
          </cell>
          <cell r="G9383" t="str">
            <v>Maintained</v>
          </cell>
          <cell r="H9383" t="str">
            <v>Community school</v>
          </cell>
          <cell r="I9383">
            <v>63152</v>
          </cell>
          <cell r="J9383">
            <v>107370.9</v>
          </cell>
        </row>
        <row r="9384">
          <cell r="B9384">
            <v>2102856</v>
          </cell>
          <cell r="C9384">
            <v>210</v>
          </cell>
          <cell r="D9384" t="str">
            <v>Southwark</v>
          </cell>
          <cell r="E9384">
            <v>2856</v>
          </cell>
          <cell r="F9384" t="str">
            <v>Bessemer Grange Primary School</v>
          </cell>
          <cell r="G9384" t="str">
            <v>Maintained</v>
          </cell>
          <cell r="H9384" t="str">
            <v>Community school</v>
          </cell>
          <cell r="I9384">
            <v>55890</v>
          </cell>
          <cell r="J9384">
            <v>84029.4</v>
          </cell>
        </row>
        <row r="9385">
          <cell r="B9385">
            <v>3012072</v>
          </cell>
          <cell r="C9385">
            <v>301</v>
          </cell>
          <cell r="D9385" t="str">
            <v>Barking and Dagenham</v>
          </cell>
          <cell r="E9385">
            <v>2072</v>
          </cell>
          <cell r="F9385" t="str">
            <v>Godwin Primary School</v>
          </cell>
          <cell r="G9385" t="str">
            <v>Maintained</v>
          </cell>
          <cell r="H9385" t="str">
            <v>Community school</v>
          </cell>
          <cell r="I9385">
            <v>26973</v>
          </cell>
          <cell r="J9385">
            <v>45349.2</v>
          </cell>
        </row>
        <row r="9386">
          <cell r="B9386">
            <v>2032918</v>
          </cell>
          <cell r="C9386">
            <v>203</v>
          </cell>
          <cell r="D9386" t="str">
            <v>Greenwich</v>
          </cell>
          <cell r="E9386">
            <v>2918</v>
          </cell>
          <cell r="F9386" t="str">
            <v>Middle Park Primary School</v>
          </cell>
          <cell r="G9386" t="str">
            <v>Maintained</v>
          </cell>
          <cell r="H9386" t="str">
            <v>Community school</v>
          </cell>
          <cell r="I9386">
            <v>24250</v>
          </cell>
          <cell r="J9386">
            <v>40680.899999999994</v>
          </cell>
        </row>
        <row r="9387">
          <cell r="B9387">
            <v>3822153</v>
          </cell>
          <cell r="C9387">
            <v>382</v>
          </cell>
          <cell r="D9387" t="str">
            <v>Kirklees</v>
          </cell>
          <cell r="E9387">
            <v>2153</v>
          </cell>
          <cell r="F9387" t="str">
            <v>Mount Pleasant Primary School</v>
          </cell>
          <cell r="G9387" t="str">
            <v>Maintained</v>
          </cell>
          <cell r="H9387" t="str">
            <v>Community school</v>
          </cell>
          <cell r="I9387">
            <v>47851</v>
          </cell>
          <cell r="J9387">
            <v>64466.999999999993</v>
          </cell>
        </row>
        <row r="9388">
          <cell r="B9388">
            <v>8562387</v>
          </cell>
          <cell r="C9388">
            <v>856</v>
          </cell>
          <cell r="D9388" t="str">
            <v>Leicester</v>
          </cell>
          <cell r="E9388">
            <v>2387</v>
          </cell>
          <cell r="F9388" t="str">
            <v>Dovelands Primary School</v>
          </cell>
          <cell r="G9388" t="str">
            <v>Maintained</v>
          </cell>
          <cell r="H9388" t="str">
            <v>Community school</v>
          </cell>
          <cell r="I9388">
            <v>51092</v>
          </cell>
          <cell r="J9388">
            <v>85363.199999999997</v>
          </cell>
        </row>
        <row r="9389">
          <cell r="B9389">
            <v>8963647</v>
          </cell>
          <cell r="C9389">
            <v>896</v>
          </cell>
          <cell r="D9389" t="str">
            <v>Cheshire West and Chester</v>
          </cell>
          <cell r="E9389">
            <v>3647</v>
          </cell>
          <cell r="F9389" t="str">
            <v>St Oswald's CofE Aided Primary School</v>
          </cell>
          <cell r="G9389" t="str">
            <v>Maintained</v>
          </cell>
          <cell r="H9389" t="str">
            <v>Voluntary aided school</v>
          </cell>
          <cell r="I9389">
            <v>14524</v>
          </cell>
          <cell r="J9389">
            <v>22007.699999999997</v>
          </cell>
        </row>
        <row r="9390">
          <cell r="B9390">
            <v>8933160</v>
          </cell>
          <cell r="C9390">
            <v>893</v>
          </cell>
          <cell r="D9390" t="str">
            <v>Shropshire</v>
          </cell>
          <cell r="E9390">
            <v>3160</v>
          </cell>
          <cell r="F9390" t="str">
            <v>Trinity CofE Primary School</v>
          </cell>
          <cell r="G9390" t="str">
            <v>Maintained</v>
          </cell>
          <cell r="H9390" t="str">
            <v>Voluntary controlled school</v>
          </cell>
          <cell r="I9390">
            <v>16340</v>
          </cell>
          <cell r="J9390">
            <v>28009.8</v>
          </cell>
        </row>
        <row r="9391">
          <cell r="B9391">
            <v>2042897</v>
          </cell>
          <cell r="C9391">
            <v>204</v>
          </cell>
          <cell r="D9391" t="str">
            <v>Hackney</v>
          </cell>
          <cell r="E9391">
            <v>2897</v>
          </cell>
          <cell r="F9391" t="str">
            <v>William Patten Primary School</v>
          </cell>
          <cell r="G9391" t="str">
            <v>Maintained</v>
          </cell>
          <cell r="H9391" t="str">
            <v>Community school</v>
          </cell>
          <cell r="I9391">
            <v>42275</v>
          </cell>
          <cell r="J9391">
            <v>69802.2</v>
          </cell>
        </row>
        <row r="9392">
          <cell r="B9392">
            <v>3192049</v>
          </cell>
          <cell r="C9392">
            <v>319</v>
          </cell>
          <cell r="D9392" t="str">
            <v>Sutton</v>
          </cell>
          <cell r="E9392">
            <v>2049</v>
          </cell>
          <cell r="F9392" t="str">
            <v>Muschamp Primary School and Language Opportunity Base</v>
          </cell>
          <cell r="G9392" t="str">
            <v>Maintained</v>
          </cell>
          <cell r="H9392" t="str">
            <v>Foundation school</v>
          </cell>
          <cell r="I9392">
            <v>40589</v>
          </cell>
          <cell r="J9392">
            <v>60910.2</v>
          </cell>
        </row>
        <row r="9393">
          <cell r="B9393">
            <v>8862682</v>
          </cell>
          <cell r="C9393">
            <v>886</v>
          </cell>
          <cell r="D9393" t="str">
            <v>Kent</v>
          </cell>
          <cell r="E9393">
            <v>2682</v>
          </cell>
          <cell r="F9393" t="str">
            <v>New Ash Green Primary School</v>
          </cell>
          <cell r="G9393" t="str">
            <v>Maintained</v>
          </cell>
          <cell r="H9393" t="str">
            <v>Community school</v>
          </cell>
          <cell r="I9393">
            <v>35142</v>
          </cell>
          <cell r="J9393">
            <v>55130.399999999994</v>
          </cell>
        </row>
        <row r="9394">
          <cell r="B9394">
            <v>8402751</v>
          </cell>
          <cell r="C9394">
            <v>840</v>
          </cell>
          <cell r="D9394" t="str">
            <v>County Durham</v>
          </cell>
          <cell r="E9394">
            <v>2751</v>
          </cell>
          <cell r="F9394" t="str">
            <v>Framwellgate Moor Primary School</v>
          </cell>
          <cell r="G9394" t="str">
            <v>Maintained</v>
          </cell>
          <cell r="H9394" t="str">
            <v>Community school</v>
          </cell>
          <cell r="I9394">
            <v>21138</v>
          </cell>
          <cell r="J9394">
            <v>41347.799999999996</v>
          </cell>
        </row>
        <row r="9395">
          <cell r="B9395">
            <v>8402750</v>
          </cell>
          <cell r="C9395">
            <v>840</v>
          </cell>
          <cell r="D9395" t="str">
            <v>County Durham</v>
          </cell>
          <cell r="E9395">
            <v>2750</v>
          </cell>
          <cell r="F9395" t="str">
            <v>King Street Primary School</v>
          </cell>
          <cell r="G9395" t="str">
            <v>Maintained</v>
          </cell>
          <cell r="H9395" t="str">
            <v>Community school</v>
          </cell>
          <cell r="I9395">
            <v>13227</v>
          </cell>
          <cell r="J9395">
            <v>21340.799999999999</v>
          </cell>
        </row>
        <row r="9396">
          <cell r="B9396">
            <v>8863298</v>
          </cell>
          <cell r="C9396">
            <v>886</v>
          </cell>
          <cell r="D9396" t="str">
            <v>Kent</v>
          </cell>
          <cell r="E9396">
            <v>3298</v>
          </cell>
          <cell r="F9396" t="str">
            <v>West Kingsdown CofE VC Primary School</v>
          </cell>
          <cell r="G9396" t="str">
            <v>Maintained</v>
          </cell>
          <cell r="H9396" t="str">
            <v>Voluntary controlled school</v>
          </cell>
          <cell r="I9396">
            <v>10245</v>
          </cell>
          <cell r="J9396">
            <v>15116.4</v>
          </cell>
        </row>
        <row r="9397">
          <cell r="B9397">
            <v>8672254</v>
          </cell>
          <cell r="C9397">
            <v>867</v>
          </cell>
          <cell r="D9397" t="str">
            <v>Bracknell Forest</v>
          </cell>
          <cell r="E9397">
            <v>2254</v>
          </cell>
          <cell r="F9397" t="str">
            <v>Harmans Water Primary School</v>
          </cell>
          <cell r="G9397" t="str">
            <v>Maintained</v>
          </cell>
          <cell r="H9397" t="str">
            <v>Community school</v>
          </cell>
          <cell r="I9397">
            <v>33586</v>
          </cell>
          <cell r="J9397">
            <v>52018.2</v>
          </cell>
        </row>
        <row r="9398">
          <cell r="B9398">
            <v>9372637</v>
          </cell>
          <cell r="C9398">
            <v>937</v>
          </cell>
          <cell r="D9398" t="str">
            <v>Warwickshire</v>
          </cell>
          <cell r="E9398">
            <v>2637</v>
          </cell>
          <cell r="F9398" t="str">
            <v>Shrubland Street Community Primary School</v>
          </cell>
          <cell r="G9398" t="str">
            <v>Maintained</v>
          </cell>
          <cell r="H9398" t="str">
            <v>Community school</v>
          </cell>
          <cell r="I9398">
            <v>15043</v>
          </cell>
          <cell r="J9398">
            <v>24897.599999999999</v>
          </cell>
        </row>
        <row r="9399">
          <cell r="B9399">
            <v>8862680</v>
          </cell>
          <cell r="C9399">
            <v>886</v>
          </cell>
          <cell r="D9399" t="str">
            <v>Kent</v>
          </cell>
          <cell r="E9399">
            <v>2680</v>
          </cell>
          <cell r="F9399" t="str">
            <v>Kings Hill School Primary and Nursery</v>
          </cell>
          <cell r="G9399" t="str">
            <v>Maintained</v>
          </cell>
          <cell r="H9399" t="str">
            <v>Community school</v>
          </cell>
          <cell r="I9399">
            <v>39292</v>
          </cell>
          <cell r="J9399">
            <v>63355.499999999993</v>
          </cell>
        </row>
        <row r="9400">
          <cell r="B9400">
            <v>8452166</v>
          </cell>
          <cell r="C9400">
            <v>845</v>
          </cell>
          <cell r="D9400" t="str">
            <v>East Sussex</v>
          </cell>
          <cell r="E9400">
            <v>2166</v>
          </cell>
          <cell r="F9400" t="str">
            <v>Harlands Primary School</v>
          </cell>
          <cell r="G9400" t="str">
            <v>Maintained</v>
          </cell>
          <cell r="H9400" t="str">
            <v>Community school</v>
          </cell>
          <cell r="I9400">
            <v>18803</v>
          </cell>
          <cell r="J9400">
            <v>34234.199999999997</v>
          </cell>
        </row>
        <row r="9401">
          <cell r="B9401">
            <v>3593432</v>
          </cell>
          <cell r="C9401">
            <v>359</v>
          </cell>
          <cell r="D9401" t="str">
            <v>Wigan</v>
          </cell>
          <cell r="E9401">
            <v>3432</v>
          </cell>
          <cell r="F9401" t="str">
            <v>Sacred Heart Catholic Primary School, Hindley Green</v>
          </cell>
          <cell r="G9401" t="str">
            <v>Maintained</v>
          </cell>
          <cell r="H9401" t="str">
            <v>Voluntary aided school</v>
          </cell>
          <cell r="I9401">
            <v>13876</v>
          </cell>
          <cell r="J9401">
            <v>22230</v>
          </cell>
        </row>
        <row r="9402">
          <cell r="B9402">
            <v>3087008</v>
          </cell>
          <cell r="C9402">
            <v>308</v>
          </cell>
          <cell r="D9402" t="str">
            <v>Enfield</v>
          </cell>
          <cell r="E9402">
            <v>7008</v>
          </cell>
          <cell r="F9402" t="str">
            <v>Russet House School</v>
          </cell>
          <cell r="G9402" t="str">
            <v>Maintained</v>
          </cell>
          <cell r="H9402" t="str">
            <v>Community special school</v>
          </cell>
          <cell r="I9402">
            <v>7003</v>
          </cell>
          <cell r="J9402">
            <v>12226.499999999998</v>
          </cell>
        </row>
        <row r="9403">
          <cell r="B9403">
            <v>9312608</v>
          </cell>
          <cell r="C9403">
            <v>931</v>
          </cell>
          <cell r="D9403" t="str">
            <v>Oxfordshire</v>
          </cell>
          <cell r="E9403">
            <v>2608</v>
          </cell>
          <cell r="F9403" t="str">
            <v>Langford Village Community Primary School</v>
          </cell>
          <cell r="G9403" t="str">
            <v>Maintained</v>
          </cell>
          <cell r="H9403" t="str">
            <v>Community school</v>
          </cell>
          <cell r="I9403">
            <v>36699</v>
          </cell>
          <cell r="J9403">
            <v>60020.999999999993</v>
          </cell>
        </row>
        <row r="9404">
          <cell r="B9404">
            <v>3843022</v>
          </cell>
          <cell r="C9404">
            <v>384</v>
          </cell>
          <cell r="D9404" t="str">
            <v>Wakefield</v>
          </cell>
          <cell r="E9404">
            <v>3022</v>
          </cell>
          <cell r="F9404" t="str">
            <v>Badsworth Church of England Voluntary Controlled Junior and Infant School</v>
          </cell>
          <cell r="G9404" t="str">
            <v>Maintained</v>
          </cell>
          <cell r="H9404" t="str">
            <v>Voluntary controlled school</v>
          </cell>
          <cell r="I9404">
            <v>20619</v>
          </cell>
          <cell r="J9404">
            <v>33345</v>
          </cell>
        </row>
        <row r="9405">
          <cell r="B9405">
            <v>3842195</v>
          </cell>
          <cell r="C9405">
            <v>384</v>
          </cell>
          <cell r="D9405" t="str">
            <v>Wakefield</v>
          </cell>
          <cell r="E9405">
            <v>2195</v>
          </cell>
          <cell r="F9405" t="str">
            <v>Ryhill Junior, Infant and Nursery School</v>
          </cell>
          <cell r="G9405" t="str">
            <v>Maintained</v>
          </cell>
          <cell r="H9405" t="str">
            <v>Community school</v>
          </cell>
          <cell r="I9405">
            <v>15043</v>
          </cell>
          <cell r="J9405">
            <v>23119.199999999997</v>
          </cell>
        </row>
        <row r="9406">
          <cell r="B9406">
            <v>3843023</v>
          </cell>
          <cell r="C9406">
            <v>384</v>
          </cell>
          <cell r="D9406" t="str">
            <v>Wakefield</v>
          </cell>
          <cell r="E9406">
            <v>3023</v>
          </cell>
          <cell r="F9406" t="str">
            <v>Ackworth Howard Church of England Voluntary Controlled Junior and Infant School</v>
          </cell>
          <cell r="G9406" t="str">
            <v>Maintained</v>
          </cell>
          <cell r="H9406" t="str">
            <v>Voluntary controlled school</v>
          </cell>
          <cell r="I9406">
            <v>20359</v>
          </cell>
          <cell r="J9406">
            <v>36012.6</v>
          </cell>
        </row>
        <row r="9407">
          <cell r="B9407">
            <v>8032339</v>
          </cell>
          <cell r="C9407">
            <v>803</v>
          </cell>
          <cell r="D9407" t="str">
            <v>South Gloucestershire</v>
          </cell>
          <cell r="E9407">
            <v>2339</v>
          </cell>
          <cell r="F9407" t="str">
            <v>Manorbrook Primary School</v>
          </cell>
          <cell r="G9407" t="str">
            <v>Maintained</v>
          </cell>
          <cell r="H9407" t="str">
            <v>Community school</v>
          </cell>
          <cell r="I9407">
            <v>19452</v>
          </cell>
          <cell r="J9407">
            <v>32455.8</v>
          </cell>
        </row>
        <row r="9408">
          <cell r="B9408">
            <v>8851103</v>
          </cell>
          <cell r="C9408">
            <v>885</v>
          </cell>
          <cell r="D9408" t="str">
            <v>Worcestershire</v>
          </cell>
          <cell r="E9408">
            <v>1103</v>
          </cell>
          <cell r="F9408" t="str">
            <v>Perryfields Primary Pupil Referral Unit</v>
          </cell>
          <cell r="G9408" t="str">
            <v>Maintained</v>
          </cell>
          <cell r="H9408" t="str">
            <v>Pupil referral unit</v>
          </cell>
          <cell r="I9408">
            <v>779</v>
          </cell>
          <cell r="J9408">
            <v>889.19999999999993</v>
          </cell>
        </row>
        <row r="9409">
          <cell r="B9409">
            <v>8851105</v>
          </cell>
          <cell r="C9409">
            <v>885</v>
          </cell>
          <cell r="D9409" t="str">
            <v>Worcestershire</v>
          </cell>
          <cell r="E9409">
            <v>1105</v>
          </cell>
          <cell r="F9409" t="str">
            <v>The Beacon Primary Pupil Referral Unit</v>
          </cell>
          <cell r="G9409" t="str">
            <v>Maintained</v>
          </cell>
          <cell r="H9409" t="str">
            <v>Pupil referral unit</v>
          </cell>
          <cell r="I9409">
            <v>390</v>
          </cell>
          <cell r="J9409">
            <v>1333.8</v>
          </cell>
        </row>
        <row r="9410">
          <cell r="B9410">
            <v>3162097</v>
          </cell>
          <cell r="C9410">
            <v>316</v>
          </cell>
          <cell r="D9410" t="str">
            <v>Newham</v>
          </cell>
          <cell r="E9410">
            <v>2097</v>
          </cell>
          <cell r="F9410" t="str">
            <v>Central Park Primary School</v>
          </cell>
          <cell r="G9410" t="str">
            <v>Maintained</v>
          </cell>
          <cell r="H9410" t="str">
            <v>Community school</v>
          </cell>
          <cell r="I9410">
            <v>79232</v>
          </cell>
          <cell r="J9410">
            <v>118930.49999999999</v>
          </cell>
        </row>
        <row r="9411">
          <cell r="B9411">
            <v>8917041</v>
          </cell>
          <cell r="C9411">
            <v>891</v>
          </cell>
          <cell r="D9411" t="str">
            <v>Nottinghamshire</v>
          </cell>
          <cell r="E9411">
            <v>7041</v>
          </cell>
          <cell r="F9411" t="str">
            <v>Newark Orchard School</v>
          </cell>
          <cell r="G9411" t="str">
            <v>Maintained</v>
          </cell>
          <cell r="H9411" t="str">
            <v>Community special school</v>
          </cell>
          <cell r="I9411">
            <v>1297</v>
          </cell>
          <cell r="J9411">
            <v>2889.8999999999996</v>
          </cell>
        </row>
        <row r="9412">
          <cell r="B9412">
            <v>3023516</v>
          </cell>
          <cell r="C9412">
            <v>302</v>
          </cell>
          <cell r="D9412" t="str">
            <v>Barnet</v>
          </cell>
          <cell r="E9412">
            <v>3516</v>
          </cell>
          <cell r="F9412" t="str">
            <v>Hasmonean Primary School</v>
          </cell>
          <cell r="G9412" t="str">
            <v>Maintained</v>
          </cell>
          <cell r="H9412" t="str">
            <v>Voluntary aided school</v>
          </cell>
          <cell r="I9412">
            <v>18414</v>
          </cell>
          <cell r="J9412">
            <v>29565.899999999998</v>
          </cell>
        </row>
        <row r="9413">
          <cell r="B9413">
            <v>9383366</v>
          </cell>
          <cell r="C9413">
            <v>938</v>
          </cell>
          <cell r="D9413" t="str">
            <v>West Sussex</v>
          </cell>
          <cell r="E9413">
            <v>3366</v>
          </cell>
          <cell r="F9413" t="str">
            <v>Crawley Down Village CofE</v>
          </cell>
          <cell r="G9413" t="str">
            <v>Maintained</v>
          </cell>
          <cell r="H9413" t="str">
            <v>Voluntary controlled school</v>
          </cell>
          <cell r="I9413">
            <v>42923</v>
          </cell>
          <cell r="J9413">
            <v>69357.599999999991</v>
          </cell>
        </row>
        <row r="9414">
          <cell r="B9414">
            <v>8563435</v>
          </cell>
          <cell r="C9414">
            <v>856</v>
          </cell>
          <cell r="D9414" t="str">
            <v>Leicester</v>
          </cell>
          <cell r="E9414">
            <v>3435</v>
          </cell>
          <cell r="F9414" t="str">
            <v>Avenue Primary School</v>
          </cell>
          <cell r="G9414" t="str">
            <v>Maintained</v>
          </cell>
          <cell r="H9414" t="str">
            <v>Community school</v>
          </cell>
          <cell r="I9414">
            <v>42793</v>
          </cell>
          <cell r="J9414">
            <v>77138.099999999991</v>
          </cell>
        </row>
        <row r="9415">
          <cell r="B9415">
            <v>8923326</v>
          </cell>
          <cell r="C9415">
            <v>892</v>
          </cell>
          <cell r="D9415" t="str">
            <v>Nottingham</v>
          </cell>
          <cell r="E9415">
            <v>3326</v>
          </cell>
          <cell r="F9415" t="str">
            <v>Southglade Primary and Nursery School</v>
          </cell>
          <cell r="G9415" t="str">
            <v>Maintained</v>
          </cell>
          <cell r="H9415" t="str">
            <v>Community school</v>
          </cell>
          <cell r="I9415">
            <v>21656</v>
          </cell>
          <cell r="J9415">
            <v>32233.499999999996</v>
          </cell>
        </row>
        <row r="9416">
          <cell r="B9416">
            <v>8923327</v>
          </cell>
          <cell r="C9416">
            <v>892</v>
          </cell>
          <cell r="D9416" t="str">
            <v>Nottingham</v>
          </cell>
          <cell r="E9416">
            <v>3327</v>
          </cell>
          <cell r="F9416" t="str">
            <v>Westglade Primary School</v>
          </cell>
          <cell r="G9416" t="str">
            <v>Maintained</v>
          </cell>
          <cell r="H9416" t="str">
            <v>Community school</v>
          </cell>
          <cell r="I9416">
            <v>12320</v>
          </cell>
          <cell r="J9416">
            <v>24675.3</v>
          </cell>
        </row>
        <row r="9417">
          <cell r="B9417">
            <v>8923329</v>
          </cell>
          <cell r="C9417">
            <v>892</v>
          </cell>
          <cell r="D9417" t="str">
            <v>Nottingham</v>
          </cell>
          <cell r="E9417">
            <v>3329</v>
          </cell>
          <cell r="F9417" t="str">
            <v>Robin Hood Primary School</v>
          </cell>
          <cell r="G9417" t="str">
            <v>Maintained</v>
          </cell>
          <cell r="H9417" t="str">
            <v>Community school</v>
          </cell>
          <cell r="I9417">
            <v>34753</v>
          </cell>
          <cell r="J9417">
            <v>55797.299999999996</v>
          </cell>
        </row>
        <row r="9418">
          <cell r="B9418">
            <v>3552096</v>
          </cell>
          <cell r="C9418">
            <v>355</v>
          </cell>
          <cell r="D9418" t="str">
            <v>Salford</v>
          </cell>
          <cell r="E9418">
            <v>2096</v>
          </cell>
          <cell r="F9418" t="str">
            <v>Cadishead Primary School</v>
          </cell>
          <cell r="G9418" t="str">
            <v>Maintained</v>
          </cell>
          <cell r="H9418" t="str">
            <v>Community school</v>
          </cell>
          <cell r="I9418">
            <v>29177</v>
          </cell>
          <cell r="J9418">
            <v>46460.7</v>
          </cell>
        </row>
        <row r="9419">
          <cell r="B9419">
            <v>3172069</v>
          </cell>
          <cell r="C9419">
            <v>317</v>
          </cell>
          <cell r="D9419" t="str">
            <v>Redbridge</v>
          </cell>
          <cell r="E9419">
            <v>2069</v>
          </cell>
          <cell r="F9419" t="str">
            <v>Highlands Primary School</v>
          </cell>
          <cell r="G9419" t="str">
            <v>Maintained</v>
          </cell>
          <cell r="H9419" t="str">
            <v>Community school</v>
          </cell>
          <cell r="I9419">
            <v>64449</v>
          </cell>
          <cell r="J9419">
            <v>105147.9</v>
          </cell>
        </row>
        <row r="9420">
          <cell r="B9420">
            <v>8923328</v>
          </cell>
          <cell r="C9420">
            <v>892</v>
          </cell>
          <cell r="D9420" t="str">
            <v>Nottingham</v>
          </cell>
          <cell r="E9420">
            <v>3328</v>
          </cell>
          <cell r="F9420" t="str">
            <v>Henry Whipple Primary School</v>
          </cell>
          <cell r="G9420" t="str">
            <v>Maintained</v>
          </cell>
          <cell r="H9420" t="str">
            <v>Community school</v>
          </cell>
          <cell r="I9420">
            <v>12709</v>
          </cell>
          <cell r="J9420">
            <v>21785.399999999998</v>
          </cell>
        </row>
        <row r="9421">
          <cell r="B9421">
            <v>8003449</v>
          </cell>
          <cell r="C9421">
            <v>800</v>
          </cell>
          <cell r="D9421" t="str">
            <v>Bath and North East Somerset</v>
          </cell>
          <cell r="E9421">
            <v>3449</v>
          </cell>
          <cell r="F9421" t="str">
            <v>Newbridge Primary School</v>
          </cell>
          <cell r="G9421" t="str">
            <v>Maintained</v>
          </cell>
          <cell r="H9421" t="str">
            <v>Community school</v>
          </cell>
          <cell r="I9421">
            <v>40718</v>
          </cell>
          <cell r="J9421">
            <v>67579.199999999997</v>
          </cell>
        </row>
        <row r="9422">
          <cell r="B9422">
            <v>8863902</v>
          </cell>
          <cell r="C9422">
            <v>886</v>
          </cell>
          <cell r="D9422" t="str">
            <v>Kent</v>
          </cell>
          <cell r="E9422">
            <v>3902</v>
          </cell>
          <cell r="F9422" t="str">
            <v>Hythe Bay CofE Primary School</v>
          </cell>
          <cell r="G9422" t="str">
            <v>Maintained</v>
          </cell>
          <cell r="H9422" t="str">
            <v>Voluntary controlled school</v>
          </cell>
          <cell r="I9422">
            <v>23212</v>
          </cell>
          <cell r="J9422">
            <v>36234.899999999994</v>
          </cell>
        </row>
        <row r="9423">
          <cell r="B9423">
            <v>9292531</v>
          </cell>
          <cell r="C9423">
            <v>929</v>
          </cell>
          <cell r="D9423" t="str">
            <v>Northumberland</v>
          </cell>
          <cell r="E9423">
            <v>2531</v>
          </cell>
          <cell r="F9423" t="str">
            <v>Central Primary School</v>
          </cell>
          <cell r="G9423" t="str">
            <v>Maintained</v>
          </cell>
          <cell r="H9423" t="str">
            <v>Foundation school</v>
          </cell>
          <cell r="I9423">
            <v>37995</v>
          </cell>
          <cell r="J9423">
            <v>50017.499999999993</v>
          </cell>
        </row>
        <row r="9424">
          <cell r="B9424">
            <v>2117169</v>
          </cell>
          <cell r="C9424">
            <v>211</v>
          </cell>
          <cell r="D9424" t="str">
            <v>Tower Hamlets</v>
          </cell>
          <cell r="E9424">
            <v>7169</v>
          </cell>
          <cell r="F9424" t="str">
            <v>Stephen Hawking School</v>
          </cell>
          <cell r="G9424" t="str">
            <v>Maintained</v>
          </cell>
          <cell r="H9424" t="str">
            <v>Community special school</v>
          </cell>
          <cell r="I9424">
            <v>4409</v>
          </cell>
          <cell r="J9424">
            <v>6891.2999999999993</v>
          </cell>
        </row>
        <row r="9425">
          <cell r="B9425">
            <v>3522330</v>
          </cell>
          <cell r="C9425">
            <v>352</v>
          </cell>
          <cell r="D9425" t="str">
            <v>Manchester</v>
          </cell>
          <cell r="E9425">
            <v>2330</v>
          </cell>
          <cell r="F9425" t="str">
            <v>Oswald Road Primary School</v>
          </cell>
          <cell r="G9425" t="str">
            <v>Maintained</v>
          </cell>
          <cell r="H9425" t="str">
            <v>Community school</v>
          </cell>
          <cell r="I9425">
            <v>60429</v>
          </cell>
          <cell r="J9425">
            <v>104036.4</v>
          </cell>
        </row>
        <row r="9426">
          <cell r="B9426">
            <v>3942182</v>
          </cell>
          <cell r="C9426">
            <v>394</v>
          </cell>
          <cell r="D9426" t="str">
            <v>Sunderland</v>
          </cell>
          <cell r="E9426">
            <v>2182</v>
          </cell>
          <cell r="F9426" t="str">
            <v>Albany Village Primary School</v>
          </cell>
          <cell r="G9426" t="str">
            <v>Maintained</v>
          </cell>
          <cell r="H9426" t="str">
            <v>Community school</v>
          </cell>
          <cell r="I9426">
            <v>13357</v>
          </cell>
          <cell r="J9426">
            <v>21340.799999999999</v>
          </cell>
        </row>
        <row r="9427">
          <cell r="B9427">
            <v>3552095</v>
          </cell>
          <cell r="C9427">
            <v>355</v>
          </cell>
          <cell r="D9427" t="str">
            <v>Salford</v>
          </cell>
          <cell r="E9427">
            <v>2095</v>
          </cell>
          <cell r="F9427" t="str">
            <v>Grosvenor Road Primary School</v>
          </cell>
          <cell r="G9427" t="str">
            <v>Maintained</v>
          </cell>
          <cell r="H9427" t="str">
            <v>Community school</v>
          </cell>
          <cell r="I9427">
            <v>30863</v>
          </cell>
          <cell r="J9427">
            <v>54241.2</v>
          </cell>
        </row>
        <row r="9428">
          <cell r="B9428">
            <v>3503369</v>
          </cell>
          <cell r="C9428">
            <v>350</v>
          </cell>
          <cell r="D9428" t="str">
            <v>Bolton</v>
          </cell>
          <cell r="E9428">
            <v>3369</v>
          </cell>
          <cell r="F9428" t="str">
            <v>St George's CofE Primary School</v>
          </cell>
          <cell r="G9428" t="str">
            <v>Maintained</v>
          </cell>
          <cell r="H9428" t="str">
            <v>Voluntary aided school</v>
          </cell>
          <cell r="I9428">
            <v>23990</v>
          </cell>
          <cell r="J9428">
            <v>45126.899999999994</v>
          </cell>
        </row>
        <row r="9429">
          <cell r="B9429">
            <v>3202083</v>
          </cell>
          <cell r="C9429">
            <v>320</v>
          </cell>
          <cell r="D9429" t="str">
            <v>Waltham Forest</v>
          </cell>
          <cell r="E9429">
            <v>2083</v>
          </cell>
          <cell r="F9429" t="str">
            <v>Barn Croft Primary School</v>
          </cell>
          <cell r="G9429" t="str">
            <v>Maintained</v>
          </cell>
          <cell r="H9429" t="str">
            <v>Community school</v>
          </cell>
          <cell r="I9429">
            <v>19192</v>
          </cell>
          <cell r="J9429">
            <v>31566.6</v>
          </cell>
        </row>
        <row r="9430">
          <cell r="B9430">
            <v>8691111</v>
          </cell>
          <cell r="C9430">
            <v>869</v>
          </cell>
          <cell r="D9430" t="str">
            <v>West Berkshire</v>
          </cell>
          <cell r="E9430">
            <v>1111</v>
          </cell>
          <cell r="F9430" t="str">
            <v>Icollege Alternative Provision</v>
          </cell>
          <cell r="G9430" t="str">
            <v>Maintained</v>
          </cell>
          <cell r="H9430" t="str">
            <v>Pupil referral unit</v>
          </cell>
          <cell r="I9430">
            <v>260</v>
          </cell>
          <cell r="J9430">
            <v>0</v>
          </cell>
        </row>
        <row r="9431">
          <cell r="B9431">
            <v>8507079</v>
          </cell>
          <cell r="C9431">
            <v>850</v>
          </cell>
          <cell r="D9431" t="str">
            <v>Hampshire</v>
          </cell>
          <cell r="E9431">
            <v>7079</v>
          </cell>
          <cell r="F9431" t="str">
            <v>Hollywater School</v>
          </cell>
          <cell r="G9431" t="str">
            <v>Maintained</v>
          </cell>
          <cell r="H9431" t="str">
            <v>Community special school</v>
          </cell>
          <cell r="I9431">
            <v>2853</v>
          </cell>
          <cell r="J9431">
            <v>4223.7</v>
          </cell>
        </row>
        <row r="9432">
          <cell r="B9432">
            <v>8903816</v>
          </cell>
          <cell r="C9432">
            <v>890</v>
          </cell>
          <cell r="D9432" t="str">
            <v>Blackpool</v>
          </cell>
          <cell r="E9432">
            <v>3816</v>
          </cell>
          <cell r="F9432" t="str">
            <v>Stanley Primary School</v>
          </cell>
          <cell r="G9432" t="str">
            <v>Maintained</v>
          </cell>
          <cell r="H9432" t="str">
            <v>Community school</v>
          </cell>
          <cell r="I9432">
            <v>40848</v>
          </cell>
          <cell r="J9432">
            <v>64466.999999999993</v>
          </cell>
        </row>
        <row r="9433">
          <cell r="B9433">
            <v>9363065</v>
          </cell>
          <cell r="C9433">
            <v>936</v>
          </cell>
          <cell r="D9433" t="str">
            <v>Surrey</v>
          </cell>
          <cell r="E9433">
            <v>3065</v>
          </cell>
          <cell r="F9433" t="str">
            <v>Riverview CofE Primary and Nursery School VA</v>
          </cell>
          <cell r="G9433" t="str">
            <v>Maintained</v>
          </cell>
          <cell r="H9433" t="str">
            <v>Voluntary aided school</v>
          </cell>
          <cell r="I9433">
            <v>14654</v>
          </cell>
          <cell r="J9433">
            <v>22007.699999999997</v>
          </cell>
        </row>
        <row r="9434">
          <cell r="B9434">
            <v>8603497</v>
          </cell>
          <cell r="C9434">
            <v>860</v>
          </cell>
          <cell r="D9434" t="str">
            <v>Staffordshire</v>
          </cell>
          <cell r="E9434">
            <v>3497</v>
          </cell>
          <cell r="F9434" t="str">
            <v>The William Amory Primary School</v>
          </cell>
          <cell r="G9434" t="str">
            <v>Maintained</v>
          </cell>
          <cell r="H9434" t="str">
            <v>Community school</v>
          </cell>
          <cell r="I9434">
            <v>19063</v>
          </cell>
          <cell r="J9434">
            <v>27565.199999999997</v>
          </cell>
        </row>
        <row r="9435">
          <cell r="B9435">
            <v>3902238</v>
          </cell>
          <cell r="C9435">
            <v>390</v>
          </cell>
          <cell r="D9435" t="str">
            <v>Gateshead</v>
          </cell>
          <cell r="E9435">
            <v>2238</v>
          </cell>
          <cell r="F9435" t="str">
            <v>Harlow Green Community Primary School</v>
          </cell>
          <cell r="G9435" t="str">
            <v>Maintained</v>
          </cell>
          <cell r="H9435" t="str">
            <v>Community school</v>
          </cell>
          <cell r="I9435">
            <v>26584</v>
          </cell>
          <cell r="J9435">
            <v>36901.799999999996</v>
          </cell>
        </row>
        <row r="9436">
          <cell r="B9436">
            <v>9407031</v>
          </cell>
          <cell r="C9436">
            <v>940</v>
          </cell>
          <cell r="D9436" t="str">
            <v>North Northamptonshire</v>
          </cell>
          <cell r="E9436">
            <v>7031</v>
          </cell>
          <cell r="F9436" t="str">
            <v>Rowan Gate Primary School -Two Sites and Satellite</v>
          </cell>
          <cell r="G9436" t="str">
            <v>Maintained</v>
          </cell>
          <cell r="H9436" t="str">
            <v>Community special school</v>
          </cell>
          <cell r="I9436">
            <v>15561</v>
          </cell>
          <cell r="J9436">
            <v>26009.1</v>
          </cell>
        </row>
        <row r="9437">
          <cell r="B9437">
            <v>3902239</v>
          </cell>
          <cell r="C9437">
            <v>390</v>
          </cell>
          <cell r="D9437" t="str">
            <v>Gateshead</v>
          </cell>
          <cell r="E9437">
            <v>2239</v>
          </cell>
          <cell r="F9437" t="str">
            <v>Rowlands Gill Community Primary School</v>
          </cell>
          <cell r="G9437" t="str">
            <v>Maintained</v>
          </cell>
          <cell r="H9437" t="str">
            <v>Community school</v>
          </cell>
          <cell r="I9437">
            <v>11153</v>
          </cell>
          <cell r="J9437">
            <v>14671.8</v>
          </cell>
        </row>
        <row r="9438">
          <cell r="B9438">
            <v>3733432</v>
          </cell>
          <cell r="C9438">
            <v>373</v>
          </cell>
          <cell r="D9438" t="str">
            <v>Sheffield</v>
          </cell>
          <cell r="E9438">
            <v>3432</v>
          </cell>
          <cell r="F9438" t="str">
            <v>Watercliffe Meadow Community Primary School</v>
          </cell>
          <cell r="G9438" t="str">
            <v>Maintained</v>
          </cell>
          <cell r="H9438" t="str">
            <v>Community school</v>
          </cell>
          <cell r="I9438">
            <v>23212</v>
          </cell>
          <cell r="J9438">
            <v>36901.799999999996</v>
          </cell>
        </row>
        <row r="9439">
          <cell r="B9439">
            <v>3563529</v>
          </cell>
          <cell r="C9439">
            <v>356</v>
          </cell>
          <cell r="D9439" t="str">
            <v>Stockport</v>
          </cell>
          <cell r="E9439">
            <v>3529</v>
          </cell>
          <cell r="F9439" t="str">
            <v>Vale View Primary School</v>
          </cell>
          <cell r="G9439" t="str">
            <v>Maintained</v>
          </cell>
          <cell r="H9439" t="str">
            <v>Community school</v>
          </cell>
          <cell r="I9439">
            <v>37477</v>
          </cell>
          <cell r="J9439">
            <v>50684.399999999994</v>
          </cell>
        </row>
        <row r="9440">
          <cell r="B9440">
            <v>8212295</v>
          </cell>
          <cell r="C9440">
            <v>821</v>
          </cell>
          <cell r="D9440" t="str">
            <v>Luton</v>
          </cell>
          <cell r="E9440">
            <v>2295</v>
          </cell>
          <cell r="F9440" t="str">
            <v>Beech Hill Community Primary School</v>
          </cell>
          <cell r="G9440" t="str">
            <v>Maintained</v>
          </cell>
          <cell r="H9440" t="str">
            <v>Community school</v>
          </cell>
          <cell r="I9440">
            <v>73915</v>
          </cell>
          <cell r="J9440">
            <v>116040.59999999999</v>
          </cell>
        </row>
        <row r="9441">
          <cell r="B9441">
            <v>3092079</v>
          </cell>
          <cell r="C9441">
            <v>309</v>
          </cell>
          <cell r="D9441" t="str">
            <v>Haringey</v>
          </cell>
          <cell r="E9441">
            <v>2079</v>
          </cell>
          <cell r="F9441" t="str">
            <v>Stroud Green Primary School</v>
          </cell>
          <cell r="G9441" t="str">
            <v>Maintained</v>
          </cell>
          <cell r="H9441" t="str">
            <v>Community school</v>
          </cell>
          <cell r="I9441">
            <v>25806</v>
          </cell>
          <cell r="J9441">
            <v>40680.899999999994</v>
          </cell>
        </row>
        <row r="9442">
          <cell r="B9442">
            <v>3142037</v>
          </cell>
          <cell r="C9442">
            <v>314</v>
          </cell>
          <cell r="D9442" t="str">
            <v>Kingston upon Thames</v>
          </cell>
          <cell r="E9442">
            <v>2037</v>
          </cell>
          <cell r="F9442" t="str">
            <v>Fern Hill Primary School</v>
          </cell>
          <cell r="G9442" t="str">
            <v>Maintained</v>
          </cell>
          <cell r="H9442" t="str">
            <v>Community school</v>
          </cell>
          <cell r="I9442">
            <v>64060</v>
          </cell>
          <cell r="J9442">
            <v>108260.09999999999</v>
          </cell>
        </row>
        <row r="9443">
          <cell r="B9443">
            <v>8567221</v>
          </cell>
          <cell r="C9443">
            <v>856</v>
          </cell>
          <cell r="D9443" t="str">
            <v>Leicester</v>
          </cell>
          <cell r="E9443">
            <v>7221</v>
          </cell>
          <cell r="F9443" t="str">
            <v>West Gate School</v>
          </cell>
          <cell r="G9443" t="str">
            <v>Maintained</v>
          </cell>
          <cell r="H9443" t="str">
            <v>Foundation special school</v>
          </cell>
          <cell r="I9443">
            <v>1816</v>
          </cell>
          <cell r="J9443">
            <v>3334.4999999999995</v>
          </cell>
        </row>
        <row r="9444">
          <cell r="B9444">
            <v>3017005</v>
          </cell>
          <cell r="C9444">
            <v>301</v>
          </cell>
          <cell r="D9444" t="str">
            <v>Barking and Dagenham</v>
          </cell>
          <cell r="E9444">
            <v>7005</v>
          </cell>
          <cell r="F9444" t="str">
            <v>Trinity School</v>
          </cell>
          <cell r="G9444" t="str">
            <v>Maintained</v>
          </cell>
          <cell r="H9444" t="str">
            <v>Community special school</v>
          </cell>
          <cell r="I9444">
            <v>7781</v>
          </cell>
          <cell r="J9444">
            <v>12893.4</v>
          </cell>
        </row>
        <row r="9445">
          <cell r="B9445">
            <v>3192048</v>
          </cell>
          <cell r="C9445">
            <v>319</v>
          </cell>
          <cell r="D9445" t="str">
            <v>Sutton</v>
          </cell>
          <cell r="E9445">
            <v>2048</v>
          </cell>
          <cell r="F9445" t="str">
            <v>Culvers House Primary School</v>
          </cell>
          <cell r="G9445" t="str">
            <v>Maintained</v>
          </cell>
          <cell r="H9445" t="str">
            <v>Foundation school</v>
          </cell>
          <cell r="I9445">
            <v>25287</v>
          </cell>
          <cell r="J9445">
            <v>42014.7</v>
          </cell>
        </row>
        <row r="9446">
          <cell r="B9446">
            <v>3413956</v>
          </cell>
          <cell r="C9446">
            <v>341</v>
          </cell>
          <cell r="D9446" t="str">
            <v>Liverpool</v>
          </cell>
          <cell r="E9446">
            <v>3956</v>
          </cell>
          <cell r="F9446" t="str">
            <v>Emmaus Church of England and Catholic Primary School</v>
          </cell>
          <cell r="G9446" t="str">
            <v>Maintained</v>
          </cell>
          <cell r="H9446" t="str">
            <v>Voluntary aided school</v>
          </cell>
          <cell r="I9446">
            <v>38514</v>
          </cell>
          <cell r="J9446">
            <v>62688.6</v>
          </cell>
        </row>
        <row r="9447">
          <cell r="B9447">
            <v>3902234</v>
          </cell>
          <cell r="C9447">
            <v>390</v>
          </cell>
          <cell r="D9447" t="str">
            <v>Gateshead</v>
          </cell>
          <cell r="E9447">
            <v>2234</v>
          </cell>
          <cell r="F9447" t="str">
            <v>Kells Lane Primary School</v>
          </cell>
          <cell r="G9447" t="str">
            <v>Maintained</v>
          </cell>
          <cell r="H9447" t="str">
            <v>Community school</v>
          </cell>
          <cell r="I9447">
            <v>41107</v>
          </cell>
          <cell r="J9447">
            <v>70691.399999999994</v>
          </cell>
        </row>
        <row r="9448">
          <cell r="B9448">
            <v>3902235</v>
          </cell>
          <cell r="C9448">
            <v>390</v>
          </cell>
          <cell r="D9448" t="str">
            <v>Gateshead</v>
          </cell>
          <cell r="E9448">
            <v>2235</v>
          </cell>
          <cell r="F9448" t="str">
            <v>Chopwell Primary School</v>
          </cell>
          <cell r="G9448" t="str">
            <v>Maintained</v>
          </cell>
          <cell r="H9448" t="str">
            <v>Community school</v>
          </cell>
          <cell r="I9448">
            <v>12449</v>
          </cell>
          <cell r="J9448">
            <v>16450.199999999997</v>
          </cell>
        </row>
        <row r="9449">
          <cell r="B9449">
            <v>8782090</v>
          </cell>
          <cell r="C9449">
            <v>878</v>
          </cell>
          <cell r="D9449" t="str">
            <v>Devon</v>
          </cell>
          <cell r="E9449">
            <v>2090</v>
          </cell>
          <cell r="F9449" t="str">
            <v>The Topsham School</v>
          </cell>
          <cell r="G9449" t="str">
            <v>Maintained</v>
          </cell>
          <cell r="H9449" t="str">
            <v>Community school</v>
          </cell>
          <cell r="I9449">
            <v>19581</v>
          </cell>
          <cell r="J9449">
            <v>33789.599999999999</v>
          </cell>
        </row>
        <row r="9450">
          <cell r="B9450">
            <v>2033670</v>
          </cell>
          <cell r="C9450">
            <v>203</v>
          </cell>
          <cell r="D9450" t="str">
            <v>Greenwich</v>
          </cell>
          <cell r="E9450">
            <v>3670</v>
          </cell>
          <cell r="F9450" t="str">
            <v>Discovery Primary School</v>
          </cell>
          <cell r="G9450" t="str">
            <v>Maintained</v>
          </cell>
          <cell r="H9450" t="str">
            <v>Community school</v>
          </cell>
          <cell r="I9450">
            <v>53427</v>
          </cell>
          <cell r="J9450">
            <v>82695.599999999991</v>
          </cell>
        </row>
        <row r="9451">
          <cell r="B9451">
            <v>3833928</v>
          </cell>
          <cell r="C9451">
            <v>383</v>
          </cell>
          <cell r="D9451" t="str">
            <v>Leeds</v>
          </cell>
          <cell r="E9451">
            <v>3928</v>
          </cell>
          <cell r="F9451" t="str">
            <v>Valley View Community Primary School</v>
          </cell>
          <cell r="G9451" t="str">
            <v>Maintained</v>
          </cell>
          <cell r="H9451" t="str">
            <v>Community school</v>
          </cell>
          <cell r="I9451">
            <v>39033</v>
          </cell>
          <cell r="J9451">
            <v>66023.099999999991</v>
          </cell>
        </row>
        <row r="9452">
          <cell r="B9452">
            <v>9363932</v>
          </cell>
          <cell r="C9452">
            <v>936</v>
          </cell>
          <cell r="D9452" t="str">
            <v>Surrey</v>
          </cell>
          <cell r="E9452">
            <v>3932</v>
          </cell>
          <cell r="F9452" t="str">
            <v>St Joseph's Catholic Primary School</v>
          </cell>
          <cell r="G9452" t="str">
            <v>Maintained</v>
          </cell>
          <cell r="H9452" t="str">
            <v>Voluntary aided school</v>
          </cell>
          <cell r="I9452">
            <v>60040</v>
          </cell>
          <cell r="J9452">
            <v>104036.4</v>
          </cell>
        </row>
        <row r="9453">
          <cell r="B9453">
            <v>8502777</v>
          </cell>
          <cell r="C9453">
            <v>850</v>
          </cell>
          <cell r="D9453" t="str">
            <v>Hampshire</v>
          </cell>
          <cell r="E9453">
            <v>2777</v>
          </cell>
          <cell r="F9453" t="str">
            <v>Holbrook Primary School</v>
          </cell>
          <cell r="G9453" t="str">
            <v>Maintained</v>
          </cell>
          <cell r="H9453" t="str">
            <v>Community school</v>
          </cell>
          <cell r="I9453">
            <v>12838</v>
          </cell>
          <cell r="J9453">
            <v>19784.699999999997</v>
          </cell>
        </row>
        <row r="9454">
          <cell r="B9454">
            <v>8502776</v>
          </cell>
          <cell r="C9454">
            <v>850</v>
          </cell>
          <cell r="D9454" t="str">
            <v>Hampshire</v>
          </cell>
          <cell r="E9454">
            <v>2776</v>
          </cell>
          <cell r="F9454" t="str">
            <v>Bedenham Primary School</v>
          </cell>
          <cell r="G9454" t="str">
            <v>Maintained</v>
          </cell>
          <cell r="H9454" t="str">
            <v>Community school</v>
          </cell>
          <cell r="I9454">
            <v>22953</v>
          </cell>
          <cell r="J9454">
            <v>32233.499999999996</v>
          </cell>
        </row>
        <row r="9455">
          <cell r="B9455">
            <v>9362960</v>
          </cell>
          <cell r="C9455">
            <v>936</v>
          </cell>
          <cell r="D9455" t="str">
            <v>Surrey</v>
          </cell>
          <cell r="E9455">
            <v>2960</v>
          </cell>
          <cell r="F9455" t="str">
            <v>Cranmere Primary School</v>
          </cell>
          <cell r="G9455" t="str">
            <v>Maintained</v>
          </cell>
          <cell r="H9455" t="str">
            <v>Community school</v>
          </cell>
          <cell r="I9455">
            <v>43053</v>
          </cell>
          <cell r="J9455">
            <v>76026.599999999991</v>
          </cell>
        </row>
        <row r="9456">
          <cell r="B9456">
            <v>9382249</v>
          </cell>
          <cell r="C9456">
            <v>938</v>
          </cell>
          <cell r="D9456" t="str">
            <v>West Sussex</v>
          </cell>
          <cell r="E9456">
            <v>2249</v>
          </cell>
          <cell r="F9456" t="str">
            <v>Castlewood Primary School</v>
          </cell>
          <cell r="G9456" t="str">
            <v>Maintained</v>
          </cell>
          <cell r="H9456" t="str">
            <v>Community school</v>
          </cell>
          <cell r="I9456">
            <v>21786</v>
          </cell>
          <cell r="J9456">
            <v>37791</v>
          </cell>
        </row>
        <row r="9457">
          <cell r="B9457">
            <v>2042898</v>
          </cell>
          <cell r="C9457">
            <v>204</v>
          </cell>
          <cell r="D9457" t="str">
            <v>Hackney</v>
          </cell>
          <cell r="E9457">
            <v>2898</v>
          </cell>
          <cell r="F9457" t="str">
            <v>Hoxton Garden Primary</v>
          </cell>
          <cell r="G9457" t="str">
            <v>Maintained</v>
          </cell>
          <cell r="H9457" t="str">
            <v>Community school</v>
          </cell>
          <cell r="I9457">
            <v>16080</v>
          </cell>
          <cell r="J9457">
            <v>27565.199999999997</v>
          </cell>
        </row>
        <row r="9458">
          <cell r="B9458">
            <v>3072187</v>
          </cell>
          <cell r="C9458">
            <v>307</v>
          </cell>
          <cell r="D9458" t="str">
            <v>Ealing</v>
          </cell>
          <cell r="E9458">
            <v>2187</v>
          </cell>
          <cell r="F9458" t="str">
            <v>Grange Primary School</v>
          </cell>
          <cell r="G9458" t="str">
            <v>Maintained</v>
          </cell>
          <cell r="H9458" t="str">
            <v>Community school</v>
          </cell>
          <cell r="I9458">
            <v>68988</v>
          </cell>
          <cell r="J9458">
            <v>112706.09999999999</v>
          </cell>
        </row>
        <row r="9459">
          <cell r="B9459">
            <v>8672813</v>
          </cell>
          <cell r="C9459">
            <v>867</v>
          </cell>
          <cell r="D9459" t="str">
            <v>Bracknell Forest</v>
          </cell>
          <cell r="E9459">
            <v>2813</v>
          </cell>
          <cell r="F9459" t="str">
            <v>Whitegrove Primary School</v>
          </cell>
          <cell r="G9459" t="str">
            <v>Maintained</v>
          </cell>
          <cell r="H9459" t="str">
            <v>Community school</v>
          </cell>
          <cell r="I9459">
            <v>42923</v>
          </cell>
          <cell r="J9459">
            <v>74025.899999999994</v>
          </cell>
        </row>
        <row r="9460">
          <cell r="B9460">
            <v>3362116</v>
          </cell>
          <cell r="C9460">
            <v>336</v>
          </cell>
          <cell r="D9460" t="str">
            <v>Wolverhampton</v>
          </cell>
          <cell r="E9460">
            <v>2116</v>
          </cell>
          <cell r="F9460" t="str">
            <v>West Park Primary School</v>
          </cell>
          <cell r="G9460" t="str">
            <v>Maintained</v>
          </cell>
          <cell r="H9460" t="str">
            <v>Community school</v>
          </cell>
          <cell r="I9460">
            <v>12968</v>
          </cell>
          <cell r="J9460">
            <v>19340.099999999999</v>
          </cell>
        </row>
        <row r="9461">
          <cell r="B9461">
            <v>8303164</v>
          </cell>
          <cell r="C9461">
            <v>830</v>
          </cell>
          <cell r="D9461" t="str">
            <v>Derbyshire</v>
          </cell>
          <cell r="E9461">
            <v>3164</v>
          </cell>
          <cell r="F9461" t="str">
            <v>Codnor Community Primary School Church of England Controlled</v>
          </cell>
          <cell r="G9461" t="str">
            <v>Maintained</v>
          </cell>
          <cell r="H9461" t="str">
            <v>Voluntary controlled school</v>
          </cell>
          <cell r="I9461">
            <v>18285</v>
          </cell>
          <cell r="J9461">
            <v>27342.899999999998</v>
          </cell>
        </row>
        <row r="9462">
          <cell r="B9462">
            <v>3702138</v>
          </cell>
          <cell r="C9462">
            <v>370</v>
          </cell>
          <cell r="D9462" t="str">
            <v>Barnsley</v>
          </cell>
          <cell r="E9462">
            <v>2138</v>
          </cell>
          <cell r="F9462" t="str">
            <v>Athersley North Primary School</v>
          </cell>
          <cell r="G9462" t="str">
            <v>Maintained</v>
          </cell>
          <cell r="H9462" t="str">
            <v>Community school</v>
          </cell>
          <cell r="I9462">
            <v>16858</v>
          </cell>
          <cell r="J9462">
            <v>25786.799999999999</v>
          </cell>
        </row>
        <row r="9463">
          <cell r="B9463">
            <v>8403213</v>
          </cell>
          <cell r="C9463">
            <v>840</v>
          </cell>
          <cell r="D9463" t="str">
            <v>County Durham</v>
          </cell>
          <cell r="E9463">
            <v>3213</v>
          </cell>
          <cell r="F9463" t="str">
            <v>Lanchester Endowed Parochial Primary School</v>
          </cell>
          <cell r="G9463" t="str">
            <v>Maintained</v>
          </cell>
          <cell r="H9463" t="str">
            <v>Voluntary controlled school</v>
          </cell>
          <cell r="I9463">
            <v>39162</v>
          </cell>
          <cell r="J9463">
            <v>64689.299999999996</v>
          </cell>
        </row>
        <row r="9464">
          <cell r="B9464">
            <v>8211023</v>
          </cell>
          <cell r="C9464">
            <v>821</v>
          </cell>
          <cell r="D9464" t="str">
            <v>Luton</v>
          </cell>
          <cell r="E9464">
            <v>1023</v>
          </cell>
          <cell r="F9464" t="str">
            <v>The Gill Blowers Nursery School</v>
          </cell>
          <cell r="G9464" t="str">
            <v>Maintained</v>
          </cell>
          <cell r="H9464" t="str">
            <v>Local authority nursery school</v>
          </cell>
          <cell r="I9464">
            <v>0</v>
          </cell>
          <cell r="J9464">
            <v>0</v>
          </cell>
        </row>
        <row r="9465">
          <cell r="B9465">
            <v>9092713</v>
          </cell>
          <cell r="C9465">
            <v>909</v>
          </cell>
          <cell r="D9465" t="str">
            <v>Cumbria</v>
          </cell>
          <cell r="E9465">
            <v>2713</v>
          </cell>
          <cell r="F9465" t="str">
            <v>Pennine Way Primary School</v>
          </cell>
          <cell r="G9465" t="str">
            <v>Maintained</v>
          </cell>
          <cell r="H9465" t="str">
            <v>Community school</v>
          </cell>
          <cell r="I9465">
            <v>38514</v>
          </cell>
          <cell r="J9465">
            <v>72247.5</v>
          </cell>
        </row>
        <row r="9466">
          <cell r="B9466">
            <v>3332181</v>
          </cell>
          <cell r="C9466">
            <v>333</v>
          </cell>
          <cell r="D9466" t="str">
            <v>Sandwell</v>
          </cell>
          <cell r="E9466">
            <v>2181</v>
          </cell>
          <cell r="F9466" t="str">
            <v>Hanbury Primary School</v>
          </cell>
          <cell r="G9466" t="str">
            <v>Maintained</v>
          </cell>
          <cell r="H9466" t="str">
            <v>Community school</v>
          </cell>
          <cell r="I9466">
            <v>37477</v>
          </cell>
          <cell r="J9466">
            <v>60243.299999999996</v>
          </cell>
        </row>
        <row r="9467">
          <cell r="B9467">
            <v>9381110</v>
          </cell>
          <cell r="C9467">
            <v>938</v>
          </cell>
          <cell r="D9467" t="str">
            <v>West Sussex</v>
          </cell>
          <cell r="E9467">
            <v>1110</v>
          </cell>
          <cell r="F9467" t="str">
            <v>West Sussex Alternative Provision College</v>
          </cell>
          <cell r="G9467" t="str">
            <v>Maintained</v>
          </cell>
          <cell r="H9467" t="str">
            <v>Pupil referral unit</v>
          </cell>
          <cell r="I9467">
            <v>519</v>
          </cell>
          <cell r="J9467">
            <v>444.59999999999997</v>
          </cell>
        </row>
        <row r="9468">
          <cell r="B9468">
            <v>3332180</v>
          </cell>
          <cell r="C9468">
            <v>333</v>
          </cell>
          <cell r="D9468" t="str">
            <v>Sandwell</v>
          </cell>
          <cell r="E9468">
            <v>2180</v>
          </cell>
          <cell r="F9468" t="str">
            <v>Uplands Manor Primary School</v>
          </cell>
          <cell r="G9468" t="str">
            <v>Maintained</v>
          </cell>
          <cell r="H9468" t="str">
            <v>Community school</v>
          </cell>
          <cell r="I9468">
            <v>65746</v>
          </cell>
          <cell r="J9468">
            <v>97589.7</v>
          </cell>
        </row>
        <row r="9469">
          <cell r="B9469">
            <v>8723371</v>
          </cell>
          <cell r="C9469">
            <v>872</v>
          </cell>
          <cell r="D9469" t="str">
            <v>Wokingham</v>
          </cell>
          <cell r="E9469">
            <v>3371</v>
          </cell>
          <cell r="F9469" t="str">
            <v>Loddon Primary School</v>
          </cell>
          <cell r="G9469" t="str">
            <v>Maintained</v>
          </cell>
          <cell r="H9469" t="str">
            <v>Community school</v>
          </cell>
          <cell r="I9469">
            <v>43053</v>
          </cell>
          <cell r="J9469">
            <v>65800.799999999988</v>
          </cell>
        </row>
        <row r="9470">
          <cell r="B9470">
            <v>8733392</v>
          </cell>
          <cell r="C9470">
            <v>873</v>
          </cell>
          <cell r="D9470" t="str">
            <v>Cambridgeshire</v>
          </cell>
          <cell r="E9470">
            <v>3392</v>
          </cell>
          <cell r="F9470" t="str">
            <v>Wheatfields Primary School</v>
          </cell>
          <cell r="G9470" t="str">
            <v>Maintained</v>
          </cell>
          <cell r="H9470" t="str">
            <v>Foundation school</v>
          </cell>
          <cell r="I9470">
            <v>28918</v>
          </cell>
          <cell r="J9470">
            <v>42903.899999999994</v>
          </cell>
        </row>
        <row r="9471">
          <cell r="B9471">
            <v>3131100</v>
          </cell>
          <cell r="C9471">
            <v>313</v>
          </cell>
          <cell r="D9471" t="str">
            <v>Hounslow</v>
          </cell>
          <cell r="E9471">
            <v>1100</v>
          </cell>
          <cell r="F9471" t="str">
            <v>The Woodbridge Park Education Service</v>
          </cell>
          <cell r="G9471" t="str">
            <v>Maintained</v>
          </cell>
          <cell r="H9471" t="str">
            <v>Pupil referral unit</v>
          </cell>
          <cell r="I9471">
            <v>779</v>
          </cell>
          <cell r="J9471">
            <v>666.9</v>
          </cell>
        </row>
        <row r="9472">
          <cell r="B9472">
            <v>3912033</v>
          </cell>
          <cell r="C9472">
            <v>391</v>
          </cell>
          <cell r="D9472" t="str">
            <v>Newcastle upon Tyne</v>
          </cell>
          <cell r="E9472">
            <v>2033</v>
          </cell>
          <cell r="F9472" t="str">
            <v>West Jesmond Primary School</v>
          </cell>
          <cell r="G9472" t="str">
            <v>Maintained</v>
          </cell>
          <cell r="H9472" t="str">
            <v>Foundation school</v>
          </cell>
          <cell r="I9472">
            <v>59392</v>
          </cell>
          <cell r="J9472">
            <v>100257.29999999999</v>
          </cell>
        </row>
        <row r="9473">
          <cell r="B9473">
            <v>8812082</v>
          </cell>
          <cell r="C9473">
            <v>881</v>
          </cell>
          <cell r="D9473" t="str">
            <v>Essex</v>
          </cell>
          <cell r="E9473">
            <v>2082</v>
          </cell>
          <cell r="F9473" t="str">
            <v>Church Langley Community Primary School</v>
          </cell>
          <cell r="G9473" t="str">
            <v>Maintained</v>
          </cell>
          <cell r="H9473" t="str">
            <v>Community school</v>
          </cell>
          <cell r="I9473">
            <v>50185</v>
          </cell>
          <cell r="J9473">
            <v>75137.399999999994</v>
          </cell>
        </row>
        <row r="9474">
          <cell r="B9474">
            <v>3332183</v>
          </cell>
          <cell r="C9474">
            <v>333</v>
          </cell>
          <cell r="D9474" t="str">
            <v>Sandwell</v>
          </cell>
          <cell r="E9474">
            <v>2183</v>
          </cell>
          <cell r="F9474" t="str">
            <v>The Priory Primary School</v>
          </cell>
          <cell r="G9474" t="str">
            <v>Maintained</v>
          </cell>
          <cell r="H9474" t="str">
            <v>Community school</v>
          </cell>
          <cell r="I9474">
            <v>23342</v>
          </cell>
          <cell r="J9474">
            <v>34901.1</v>
          </cell>
        </row>
        <row r="9475">
          <cell r="B9475">
            <v>3907007</v>
          </cell>
          <cell r="C9475">
            <v>390</v>
          </cell>
          <cell r="D9475" t="str">
            <v>Gateshead</v>
          </cell>
          <cell r="E9475">
            <v>7007</v>
          </cell>
          <cell r="F9475" t="str">
            <v>Gibside School</v>
          </cell>
          <cell r="G9475" t="str">
            <v>Maintained</v>
          </cell>
          <cell r="H9475" t="str">
            <v>Community special school</v>
          </cell>
          <cell r="I9475">
            <v>7911</v>
          </cell>
          <cell r="J9475">
            <v>16672.5</v>
          </cell>
        </row>
        <row r="9476">
          <cell r="B9476">
            <v>8653468</v>
          </cell>
          <cell r="C9476">
            <v>865</v>
          </cell>
          <cell r="D9476" t="str">
            <v>Wiltshire</v>
          </cell>
          <cell r="E9476">
            <v>3468</v>
          </cell>
          <cell r="F9476" t="str">
            <v>Amesbury Church of England Voluntary Controlled Primary School</v>
          </cell>
          <cell r="G9476" t="str">
            <v>Maintained</v>
          </cell>
          <cell r="H9476" t="str">
            <v>Voluntary controlled school</v>
          </cell>
          <cell r="I9476">
            <v>29566</v>
          </cell>
          <cell r="J9476">
            <v>42681.599999999999</v>
          </cell>
        </row>
        <row r="9477">
          <cell r="B9477">
            <v>8132001</v>
          </cell>
          <cell r="C9477">
            <v>813</v>
          </cell>
          <cell r="D9477" t="str">
            <v>North Lincolnshire</v>
          </cell>
          <cell r="E9477">
            <v>2001</v>
          </cell>
          <cell r="F9477" t="str">
            <v>Westcliffe Primary School</v>
          </cell>
          <cell r="G9477" t="str">
            <v>Maintained</v>
          </cell>
          <cell r="H9477" t="str">
            <v>Community school</v>
          </cell>
          <cell r="I9477">
            <v>16080</v>
          </cell>
          <cell r="J9477">
            <v>19784.699999999997</v>
          </cell>
        </row>
        <row r="9478">
          <cell r="B9478">
            <v>8763179</v>
          </cell>
          <cell r="C9478">
            <v>876</v>
          </cell>
          <cell r="D9478" t="str">
            <v>Halton</v>
          </cell>
          <cell r="E9478">
            <v>3179</v>
          </cell>
          <cell r="F9478" t="str">
            <v>All Saints Upton Church of England Voluntary Controlled Primary School</v>
          </cell>
          <cell r="G9478" t="str">
            <v>Maintained</v>
          </cell>
          <cell r="H9478" t="str">
            <v>Voluntary controlled school</v>
          </cell>
          <cell r="I9478">
            <v>10245</v>
          </cell>
          <cell r="J9478">
            <v>14671.8</v>
          </cell>
        </row>
        <row r="9479">
          <cell r="B9479">
            <v>2062852</v>
          </cell>
          <cell r="C9479">
            <v>206</v>
          </cell>
          <cell r="D9479" t="str">
            <v>Islington</v>
          </cell>
          <cell r="E9479">
            <v>2852</v>
          </cell>
          <cell r="F9479" t="str">
            <v>Montem Primary School</v>
          </cell>
          <cell r="G9479" t="str">
            <v>Maintained</v>
          </cell>
          <cell r="H9479" t="str">
            <v>Community school</v>
          </cell>
          <cell r="I9479">
            <v>19322</v>
          </cell>
          <cell r="J9479">
            <v>23786.1</v>
          </cell>
        </row>
        <row r="9480">
          <cell r="B9480">
            <v>8815280</v>
          </cell>
          <cell r="C9480">
            <v>881</v>
          </cell>
          <cell r="D9480" t="str">
            <v>Essex</v>
          </cell>
          <cell r="E9480">
            <v>5280</v>
          </cell>
          <cell r="F9480" t="str">
            <v>Brinkley Grove Primary School</v>
          </cell>
          <cell r="G9480" t="str">
            <v>Maintained</v>
          </cell>
          <cell r="H9480" t="str">
            <v>Foundation school</v>
          </cell>
          <cell r="I9480">
            <v>30993</v>
          </cell>
          <cell r="J9480">
            <v>48905.999999999993</v>
          </cell>
        </row>
        <row r="9481">
          <cell r="B9481">
            <v>9293922</v>
          </cell>
          <cell r="C9481">
            <v>929</v>
          </cell>
          <cell r="D9481" t="str">
            <v>Northumberland</v>
          </cell>
          <cell r="E9481">
            <v>3922</v>
          </cell>
          <cell r="F9481" t="str">
            <v>Lowick Church of England Voluntary Controlled First School</v>
          </cell>
          <cell r="G9481" t="str">
            <v>Maintained</v>
          </cell>
          <cell r="H9481" t="str">
            <v>Voluntary controlled school</v>
          </cell>
          <cell r="I9481">
            <v>4409</v>
          </cell>
          <cell r="J9481">
            <v>6002.0999999999995</v>
          </cell>
        </row>
        <row r="9482">
          <cell r="B9482">
            <v>3332182</v>
          </cell>
          <cell r="C9482">
            <v>333</v>
          </cell>
          <cell r="D9482" t="str">
            <v>Sandwell</v>
          </cell>
          <cell r="E9482">
            <v>2182</v>
          </cell>
          <cell r="F9482" t="str">
            <v>King George V Primary School</v>
          </cell>
          <cell r="G9482" t="str">
            <v>Maintained</v>
          </cell>
          <cell r="H9482" t="str">
            <v>Community school</v>
          </cell>
          <cell r="I9482">
            <v>15172</v>
          </cell>
          <cell r="J9482">
            <v>25564.499999999996</v>
          </cell>
        </row>
        <row r="9483">
          <cell r="B9483">
            <v>8032341</v>
          </cell>
          <cell r="C9483">
            <v>803</v>
          </cell>
          <cell r="D9483" t="str">
            <v>South Gloucestershire</v>
          </cell>
          <cell r="E9483">
            <v>2341</v>
          </cell>
          <cell r="F9483" t="str">
            <v>Bailey's Court Primary School</v>
          </cell>
          <cell r="G9483" t="str">
            <v>Maintained</v>
          </cell>
          <cell r="H9483" t="str">
            <v>Community school</v>
          </cell>
          <cell r="I9483">
            <v>38125</v>
          </cell>
          <cell r="J9483">
            <v>64022.399999999994</v>
          </cell>
        </row>
        <row r="9484">
          <cell r="B9484">
            <v>3593433</v>
          </cell>
          <cell r="C9484">
            <v>359</v>
          </cell>
          <cell r="D9484" t="str">
            <v>Wigan</v>
          </cell>
          <cell r="E9484">
            <v>3433</v>
          </cell>
          <cell r="F9484" t="str">
            <v>St Cuthbert's Catholic Primary School Wigan</v>
          </cell>
          <cell r="G9484" t="str">
            <v>Maintained</v>
          </cell>
          <cell r="H9484" t="str">
            <v>Voluntary aided school</v>
          </cell>
          <cell r="I9484">
            <v>29437</v>
          </cell>
          <cell r="J9484">
            <v>46238.399999999994</v>
          </cell>
        </row>
        <row r="9485">
          <cell r="B9485">
            <v>8123519</v>
          </cell>
          <cell r="C9485">
            <v>812</v>
          </cell>
          <cell r="D9485" t="str">
            <v>North East Lincolnshire</v>
          </cell>
          <cell r="E9485">
            <v>3519</v>
          </cell>
          <cell r="F9485" t="str">
            <v>Grange Primary School</v>
          </cell>
          <cell r="G9485" t="str">
            <v>Maintained</v>
          </cell>
          <cell r="H9485" t="str">
            <v>Community school</v>
          </cell>
          <cell r="I9485">
            <v>17507</v>
          </cell>
          <cell r="J9485">
            <v>28232.1</v>
          </cell>
        </row>
        <row r="9486">
          <cell r="B9486">
            <v>8402943</v>
          </cell>
          <cell r="C9486">
            <v>840</v>
          </cell>
          <cell r="D9486" t="str">
            <v>County Durham</v>
          </cell>
          <cell r="E9486">
            <v>2943</v>
          </cell>
          <cell r="F9486" t="str">
            <v>Newker Primary School</v>
          </cell>
          <cell r="G9486" t="str">
            <v>Maintained</v>
          </cell>
          <cell r="H9486" t="str">
            <v>Community school</v>
          </cell>
          <cell r="I9486">
            <v>32030</v>
          </cell>
          <cell r="J9486">
            <v>52907.399999999994</v>
          </cell>
        </row>
        <row r="9487">
          <cell r="B9487">
            <v>8733384</v>
          </cell>
          <cell r="C9487">
            <v>873</v>
          </cell>
          <cell r="D9487" t="str">
            <v>Cambridgeshire</v>
          </cell>
          <cell r="E9487">
            <v>3384</v>
          </cell>
          <cell r="F9487" t="str">
            <v>St Anne's CofE Primary School</v>
          </cell>
          <cell r="G9487" t="str">
            <v>Maintained</v>
          </cell>
          <cell r="H9487" t="str">
            <v>Voluntary aided school</v>
          </cell>
          <cell r="I9487">
            <v>19581</v>
          </cell>
          <cell r="J9487">
            <v>32678.1</v>
          </cell>
        </row>
        <row r="9488">
          <cell r="B9488">
            <v>3312154</v>
          </cell>
          <cell r="C9488">
            <v>331</v>
          </cell>
          <cell r="D9488" t="str">
            <v>Coventry</v>
          </cell>
          <cell r="E9488">
            <v>2154</v>
          </cell>
          <cell r="F9488" t="str">
            <v>Mount Nod Primary School</v>
          </cell>
          <cell r="G9488" t="str">
            <v>Maintained</v>
          </cell>
          <cell r="H9488" t="str">
            <v>Community school</v>
          </cell>
          <cell r="I9488">
            <v>29307</v>
          </cell>
          <cell r="J9488">
            <v>49350.6</v>
          </cell>
        </row>
        <row r="9489">
          <cell r="B9489">
            <v>3312155</v>
          </cell>
          <cell r="C9489">
            <v>331</v>
          </cell>
          <cell r="D9489" t="str">
            <v>Coventry</v>
          </cell>
          <cell r="E9489">
            <v>2155</v>
          </cell>
          <cell r="F9489" t="str">
            <v>Spon Gate Primary School</v>
          </cell>
          <cell r="G9489" t="str">
            <v>Maintained</v>
          </cell>
          <cell r="H9489" t="str">
            <v>Community school</v>
          </cell>
          <cell r="I9489">
            <v>15561</v>
          </cell>
          <cell r="J9489">
            <v>19117.8</v>
          </cell>
        </row>
        <row r="9490">
          <cell r="B9490">
            <v>2032921</v>
          </cell>
          <cell r="C9490">
            <v>203</v>
          </cell>
          <cell r="D9490" t="str">
            <v>Greenwich</v>
          </cell>
          <cell r="E9490">
            <v>2921</v>
          </cell>
          <cell r="F9490" t="str">
            <v>James Wolfe Primary School and Centre for the Deaf</v>
          </cell>
          <cell r="G9490" t="str">
            <v>Maintained</v>
          </cell>
          <cell r="H9490" t="str">
            <v>Community school</v>
          </cell>
          <cell r="I9490">
            <v>65097</v>
          </cell>
          <cell r="J9490">
            <v>104925.59999999999</v>
          </cell>
        </row>
        <row r="9491">
          <cell r="B9491">
            <v>2082897</v>
          </cell>
          <cell r="C9491">
            <v>208</v>
          </cell>
          <cell r="D9491" t="str">
            <v>Lambeth</v>
          </cell>
          <cell r="E9491">
            <v>2897</v>
          </cell>
          <cell r="F9491" t="str">
            <v>Bonneville Primary School</v>
          </cell>
          <cell r="G9491" t="str">
            <v>Maintained</v>
          </cell>
          <cell r="H9491" t="str">
            <v>Community school</v>
          </cell>
          <cell r="I9491">
            <v>32160</v>
          </cell>
          <cell r="J9491">
            <v>49350.6</v>
          </cell>
        </row>
        <row r="9492">
          <cell r="B9492">
            <v>9162177</v>
          </cell>
          <cell r="C9492">
            <v>916</v>
          </cell>
          <cell r="D9492" t="str">
            <v>Gloucestershire</v>
          </cell>
          <cell r="E9492">
            <v>2177</v>
          </cell>
          <cell r="F9492" t="str">
            <v>Gardners Lane Primary School</v>
          </cell>
          <cell r="G9492" t="str">
            <v>Maintained</v>
          </cell>
          <cell r="H9492" t="str">
            <v>Foundation school</v>
          </cell>
          <cell r="I9492">
            <v>15432</v>
          </cell>
          <cell r="J9492">
            <v>18228.599999999999</v>
          </cell>
        </row>
        <row r="9493">
          <cell r="B9493">
            <v>9162178</v>
          </cell>
          <cell r="C9493">
            <v>916</v>
          </cell>
          <cell r="D9493" t="str">
            <v>Gloucestershire</v>
          </cell>
          <cell r="E9493">
            <v>2178</v>
          </cell>
          <cell r="F9493" t="str">
            <v>Hesters Way Primary School</v>
          </cell>
          <cell r="G9493" t="str">
            <v>Maintained</v>
          </cell>
          <cell r="H9493" t="str">
            <v>Community school</v>
          </cell>
          <cell r="I9493">
            <v>11671</v>
          </cell>
          <cell r="J9493">
            <v>18450.899999999998</v>
          </cell>
        </row>
        <row r="9494">
          <cell r="B9494">
            <v>8083396</v>
          </cell>
          <cell r="C9494">
            <v>808</v>
          </cell>
          <cell r="D9494" t="str">
            <v>Stockton-on-Tees</v>
          </cell>
          <cell r="E9494">
            <v>3396</v>
          </cell>
          <cell r="F9494" t="str">
            <v>Holy Trinity Rosehill CofE Voluntary Aided Primary School</v>
          </cell>
          <cell r="G9494" t="str">
            <v>Maintained</v>
          </cell>
          <cell r="H9494" t="str">
            <v>Voluntary aided school</v>
          </cell>
          <cell r="I9494">
            <v>32290</v>
          </cell>
          <cell r="J9494">
            <v>45571.5</v>
          </cell>
        </row>
        <row r="9495">
          <cell r="B9495">
            <v>8887117</v>
          </cell>
          <cell r="C9495">
            <v>888</v>
          </cell>
          <cell r="D9495" t="str">
            <v>Lancashire</v>
          </cell>
          <cell r="E9495">
            <v>7117</v>
          </cell>
          <cell r="F9495" t="str">
            <v>Kingsbury Primary Special School</v>
          </cell>
          <cell r="G9495" t="str">
            <v>Maintained</v>
          </cell>
          <cell r="H9495" t="str">
            <v>Community special school</v>
          </cell>
          <cell r="I9495">
            <v>6095</v>
          </cell>
          <cell r="J9495">
            <v>10225.799999999999</v>
          </cell>
        </row>
        <row r="9496">
          <cell r="B9496">
            <v>3503373</v>
          </cell>
          <cell r="C9496">
            <v>350</v>
          </cell>
          <cell r="D9496" t="str">
            <v>Bolton</v>
          </cell>
          <cell r="E9496">
            <v>3373</v>
          </cell>
          <cell r="F9496" t="str">
            <v>Leverhulme Community Primary School</v>
          </cell>
          <cell r="G9496" t="str">
            <v>Maintained</v>
          </cell>
          <cell r="H9496" t="str">
            <v>Community school</v>
          </cell>
          <cell r="I9496">
            <v>31252</v>
          </cell>
          <cell r="J9496">
            <v>41792.399999999994</v>
          </cell>
        </row>
        <row r="9497">
          <cell r="B9497">
            <v>8522401</v>
          </cell>
          <cell r="C9497">
            <v>852</v>
          </cell>
          <cell r="D9497" t="str">
            <v>Southampton</v>
          </cell>
          <cell r="E9497">
            <v>2401</v>
          </cell>
          <cell r="F9497" t="str">
            <v>Mansel Park Primary School</v>
          </cell>
          <cell r="G9497" t="str">
            <v>Maintained</v>
          </cell>
          <cell r="H9497" t="str">
            <v>Community school</v>
          </cell>
          <cell r="I9497">
            <v>20230</v>
          </cell>
          <cell r="J9497">
            <v>21118.5</v>
          </cell>
        </row>
        <row r="9498">
          <cell r="B9498">
            <v>3442001</v>
          </cell>
          <cell r="C9498">
            <v>344</v>
          </cell>
          <cell r="D9498" t="str">
            <v>Wirral</v>
          </cell>
          <cell r="E9498">
            <v>2001</v>
          </cell>
          <cell r="F9498" t="str">
            <v>Bidston Village CofE (Controlled) Primary School</v>
          </cell>
          <cell r="G9498" t="str">
            <v>Maintained</v>
          </cell>
          <cell r="H9498" t="str">
            <v>Voluntary controlled school</v>
          </cell>
          <cell r="I9498">
            <v>18544</v>
          </cell>
          <cell r="J9498">
            <v>29121.3</v>
          </cell>
        </row>
        <row r="9499">
          <cell r="B9499">
            <v>3573331</v>
          </cell>
          <cell r="C9499">
            <v>357</v>
          </cell>
          <cell r="D9499" t="str">
            <v>Tameside</v>
          </cell>
          <cell r="E9499">
            <v>3331</v>
          </cell>
          <cell r="F9499" t="str">
            <v>Our Lady of Mount Carmel RC Primary School, Ashton-under-Lyne</v>
          </cell>
          <cell r="G9499" t="str">
            <v>Maintained</v>
          </cell>
          <cell r="H9499" t="str">
            <v>Voluntary aided school</v>
          </cell>
          <cell r="I9499">
            <v>18155</v>
          </cell>
          <cell r="J9499">
            <v>26009.1</v>
          </cell>
        </row>
        <row r="9500">
          <cell r="B9500">
            <v>3597020</v>
          </cell>
          <cell r="C9500">
            <v>359</v>
          </cell>
          <cell r="D9500" t="str">
            <v>Wigan</v>
          </cell>
          <cell r="E9500">
            <v>7020</v>
          </cell>
          <cell r="F9500" t="str">
            <v>Rowan Tree Primary School</v>
          </cell>
          <cell r="G9500" t="str">
            <v>Maintained</v>
          </cell>
          <cell r="H9500" t="str">
            <v>Community special school</v>
          </cell>
          <cell r="I9500">
            <v>7781</v>
          </cell>
          <cell r="J9500">
            <v>13115.699999999999</v>
          </cell>
        </row>
        <row r="9501">
          <cell r="B9501">
            <v>3172071</v>
          </cell>
          <cell r="C9501">
            <v>317</v>
          </cell>
          <cell r="D9501" t="str">
            <v>Redbridge</v>
          </cell>
          <cell r="E9501">
            <v>2071</v>
          </cell>
          <cell r="F9501" t="str">
            <v>Mayespark Primary School</v>
          </cell>
          <cell r="G9501" t="str">
            <v>Maintained</v>
          </cell>
          <cell r="H9501" t="str">
            <v>Community school</v>
          </cell>
          <cell r="I9501">
            <v>56539</v>
          </cell>
          <cell r="J9501">
            <v>89364.599999999991</v>
          </cell>
        </row>
        <row r="9502">
          <cell r="B9502">
            <v>3563524</v>
          </cell>
          <cell r="C9502">
            <v>356</v>
          </cell>
          <cell r="D9502" t="str">
            <v>Stockport</v>
          </cell>
          <cell r="E9502">
            <v>3524</v>
          </cell>
          <cell r="F9502" t="str">
            <v>St George's Church of England Primary School</v>
          </cell>
          <cell r="G9502" t="str">
            <v>Maintained</v>
          </cell>
          <cell r="H9502" t="str">
            <v>Voluntary aided school</v>
          </cell>
          <cell r="I9502">
            <v>29048</v>
          </cell>
          <cell r="J9502">
            <v>42459.299999999996</v>
          </cell>
        </row>
        <row r="9503">
          <cell r="B9503">
            <v>8883343</v>
          </cell>
          <cell r="C9503">
            <v>888</v>
          </cell>
          <cell r="D9503" t="str">
            <v>Lancashire</v>
          </cell>
          <cell r="E9503">
            <v>3343</v>
          </cell>
          <cell r="F9503" t="str">
            <v>Trinity and St Michael's VA CofE/Methodist Primary School</v>
          </cell>
          <cell r="G9503" t="str">
            <v>Maintained</v>
          </cell>
          <cell r="H9503" t="str">
            <v>Voluntary aided school</v>
          </cell>
          <cell r="I9503">
            <v>21138</v>
          </cell>
          <cell r="J9503">
            <v>33345</v>
          </cell>
        </row>
        <row r="9504">
          <cell r="B9504">
            <v>3412222</v>
          </cell>
          <cell r="C9504">
            <v>341</v>
          </cell>
          <cell r="D9504" t="str">
            <v>Liverpool</v>
          </cell>
          <cell r="E9504">
            <v>2222</v>
          </cell>
          <cell r="F9504" t="str">
            <v>Four Oaks Primary School</v>
          </cell>
          <cell r="G9504" t="str">
            <v>Maintained</v>
          </cell>
          <cell r="H9504" t="str">
            <v>Community school</v>
          </cell>
          <cell r="I9504">
            <v>15432</v>
          </cell>
          <cell r="J9504">
            <v>26675.999999999996</v>
          </cell>
        </row>
        <row r="9505">
          <cell r="B9505">
            <v>3102101</v>
          </cell>
          <cell r="C9505">
            <v>310</v>
          </cell>
          <cell r="D9505" t="str">
            <v>Harrow</v>
          </cell>
          <cell r="E9505">
            <v>2101</v>
          </cell>
          <cell r="F9505" t="str">
            <v>Whitchurch Primary School &amp; Nursery</v>
          </cell>
          <cell r="G9505" t="str">
            <v>Maintained</v>
          </cell>
          <cell r="H9505" t="str">
            <v>Community school</v>
          </cell>
          <cell r="I9505">
            <v>78843</v>
          </cell>
          <cell r="J9505">
            <v>131601.59999999998</v>
          </cell>
        </row>
        <row r="9506">
          <cell r="B9506">
            <v>9197047</v>
          </cell>
          <cell r="C9506">
            <v>919</v>
          </cell>
          <cell r="D9506" t="str">
            <v>Hertfordshire</v>
          </cell>
          <cell r="E9506">
            <v>7047</v>
          </cell>
          <cell r="F9506" t="str">
            <v>Haywood Grove School</v>
          </cell>
          <cell r="G9506" t="str">
            <v>Maintained</v>
          </cell>
          <cell r="H9506" t="str">
            <v>Community special school</v>
          </cell>
          <cell r="I9506">
            <v>260</v>
          </cell>
          <cell r="J9506">
            <v>444.59999999999997</v>
          </cell>
        </row>
        <row r="9507">
          <cell r="B9507">
            <v>2062853</v>
          </cell>
          <cell r="C9507">
            <v>206</v>
          </cell>
          <cell r="D9507" t="str">
            <v>Islington</v>
          </cell>
          <cell r="E9507">
            <v>2853</v>
          </cell>
          <cell r="F9507" t="str">
            <v>Newington Green Primary School</v>
          </cell>
          <cell r="G9507" t="str">
            <v>Maintained</v>
          </cell>
          <cell r="H9507" t="str">
            <v>Community school</v>
          </cell>
          <cell r="I9507">
            <v>25157</v>
          </cell>
          <cell r="J9507">
            <v>43348.5</v>
          </cell>
        </row>
        <row r="9508">
          <cell r="B9508">
            <v>3593434</v>
          </cell>
          <cell r="C9508">
            <v>359</v>
          </cell>
          <cell r="D9508" t="str">
            <v>Wigan</v>
          </cell>
          <cell r="E9508">
            <v>3434</v>
          </cell>
          <cell r="F9508" t="str">
            <v>Tyldesley St George's Central CofE Primary School and Nursery</v>
          </cell>
          <cell r="G9508" t="str">
            <v>Maintained</v>
          </cell>
          <cell r="H9508" t="str">
            <v>Voluntary aided school</v>
          </cell>
          <cell r="I9508">
            <v>15302</v>
          </cell>
          <cell r="J9508">
            <v>29121.3</v>
          </cell>
        </row>
        <row r="9509">
          <cell r="B9509">
            <v>3403360</v>
          </cell>
          <cell r="C9509">
            <v>340</v>
          </cell>
          <cell r="D9509" t="str">
            <v>Knowsley</v>
          </cell>
          <cell r="E9509">
            <v>3360</v>
          </cell>
          <cell r="F9509" t="str">
            <v>St Aloysius Catholic Primary School</v>
          </cell>
          <cell r="G9509" t="str">
            <v>Maintained</v>
          </cell>
          <cell r="H9509" t="str">
            <v>Voluntary aided school</v>
          </cell>
          <cell r="I9509">
            <v>19452</v>
          </cell>
          <cell r="J9509">
            <v>32678.1</v>
          </cell>
        </row>
        <row r="9510">
          <cell r="B9510">
            <v>2082898</v>
          </cell>
          <cell r="C9510">
            <v>208</v>
          </cell>
          <cell r="D9510" t="str">
            <v>Lambeth</v>
          </cell>
          <cell r="E9510">
            <v>2898</v>
          </cell>
          <cell r="F9510" t="str">
            <v>Hill Mead Primary School</v>
          </cell>
          <cell r="G9510" t="str">
            <v>Maintained</v>
          </cell>
          <cell r="H9510" t="str">
            <v>Community school</v>
          </cell>
          <cell r="I9510">
            <v>22564</v>
          </cell>
          <cell r="J9510">
            <v>26231.399999999998</v>
          </cell>
        </row>
        <row r="9511">
          <cell r="B9511">
            <v>3712205</v>
          </cell>
          <cell r="C9511">
            <v>371</v>
          </cell>
          <cell r="D9511" t="str">
            <v>Doncaster</v>
          </cell>
          <cell r="E9511">
            <v>2205</v>
          </cell>
          <cell r="F9511" t="str">
            <v>Kirkby Avenue Primary School</v>
          </cell>
          <cell r="G9511" t="str">
            <v>Maintained</v>
          </cell>
          <cell r="H9511" t="str">
            <v>Community school</v>
          </cell>
          <cell r="I9511">
            <v>23861</v>
          </cell>
          <cell r="J9511">
            <v>41347.799999999996</v>
          </cell>
        </row>
        <row r="9512">
          <cell r="B9512">
            <v>8262506</v>
          </cell>
          <cell r="C9512">
            <v>826</v>
          </cell>
          <cell r="D9512" t="str">
            <v>Milton Keynes</v>
          </cell>
          <cell r="E9512">
            <v>2506</v>
          </cell>
          <cell r="F9512" t="str">
            <v>Loughton Manor First School</v>
          </cell>
          <cell r="G9512" t="str">
            <v>Maintained</v>
          </cell>
          <cell r="H9512" t="str">
            <v>Community school</v>
          </cell>
          <cell r="I9512">
            <v>47980</v>
          </cell>
          <cell r="J9512">
            <v>64689.299999999996</v>
          </cell>
        </row>
        <row r="9513">
          <cell r="B9513">
            <v>8773304</v>
          </cell>
          <cell r="C9513">
            <v>877</v>
          </cell>
          <cell r="D9513" t="str">
            <v>Warrington</v>
          </cell>
          <cell r="E9513">
            <v>3304</v>
          </cell>
          <cell r="F9513" t="str">
            <v>St Margaret's CofE Voluntary Aided Primary School</v>
          </cell>
          <cell r="G9513" t="str">
            <v>Maintained</v>
          </cell>
          <cell r="H9513" t="str">
            <v>Voluntary aided school</v>
          </cell>
          <cell r="I9513">
            <v>29826</v>
          </cell>
          <cell r="J9513">
            <v>52685.1</v>
          </cell>
        </row>
        <row r="9514">
          <cell r="B9514">
            <v>8962729</v>
          </cell>
          <cell r="C9514">
            <v>896</v>
          </cell>
          <cell r="D9514" t="str">
            <v>Cheshire West and Chester</v>
          </cell>
          <cell r="E9514">
            <v>2729</v>
          </cell>
          <cell r="F9514" t="str">
            <v>Lache Primary School</v>
          </cell>
          <cell r="G9514" t="str">
            <v>Maintained</v>
          </cell>
          <cell r="H9514" t="str">
            <v>Community school</v>
          </cell>
          <cell r="I9514">
            <v>7781</v>
          </cell>
          <cell r="J9514">
            <v>9336.5999999999985</v>
          </cell>
        </row>
        <row r="9515">
          <cell r="B9515">
            <v>3803379</v>
          </cell>
          <cell r="C9515">
            <v>380</v>
          </cell>
          <cell r="D9515" t="str">
            <v>Bradford</v>
          </cell>
          <cell r="E9515">
            <v>3379</v>
          </cell>
          <cell r="F9515" t="str">
            <v>Home Farm Primary School</v>
          </cell>
          <cell r="G9515" t="str">
            <v>Maintained</v>
          </cell>
          <cell r="H9515" t="str">
            <v>Community school</v>
          </cell>
          <cell r="I9515">
            <v>27103</v>
          </cell>
          <cell r="J9515">
            <v>45349.2</v>
          </cell>
        </row>
        <row r="9516">
          <cell r="B9516">
            <v>3025949</v>
          </cell>
          <cell r="C9516">
            <v>302</v>
          </cell>
          <cell r="D9516" t="str">
            <v>Barnet</v>
          </cell>
          <cell r="E9516">
            <v>5949</v>
          </cell>
          <cell r="F9516" t="str">
            <v>Menorah Foundation School</v>
          </cell>
          <cell r="G9516" t="str">
            <v>Maintained</v>
          </cell>
          <cell r="H9516" t="str">
            <v>Voluntary aided school</v>
          </cell>
          <cell r="I9516">
            <v>41496</v>
          </cell>
          <cell r="J9516">
            <v>68468.399999999994</v>
          </cell>
        </row>
        <row r="9517">
          <cell r="B9517">
            <v>8452169</v>
          </cell>
          <cell r="C9517">
            <v>845</v>
          </cell>
          <cell r="D9517" t="str">
            <v>East Sussex</v>
          </cell>
          <cell r="E9517">
            <v>2169</v>
          </cell>
          <cell r="F9517" t="str">
            <v>The Haven Voluntary Aided CofE/Methodist Primary School</v>
          </cell>
          <cell r="G9517" t="str">
            <v>Maintained</v>
          </cell>
          <cell r="H9517" t="str">
            <v>Voluntary aided school</v>
          </cell>
          <cell r="I9517">
            <v>29177</v>
          </cell>
          <cell r="J9517">
            <v>45349.2</v>
          </cell>
        </row>
        <row r="9518">
          <cell r="B9518">
            <v>8262000</v>
          </cell>
          <cell r="C9518">
            <v>826</v>
          </cell>
          <cell r="D9518" t="str">
            <v>Milton Keynes</v>
          </cell>
          <cell r="E9518">
            <v>2000</v>
          </cell>
          <cell r="F9518" t="str">
            <v>Wavendon Gate School</v>
          </cell>
          <cell r="G9518" t="str">
            <v>Maintained</v>
          </cell>
          <cell r="H9518" t="str">
            <v>Community school</v>
          </cell>
          <cell r="I9518">
            <v>30863</v>
          </cell>
          <cell r="J9518">
            <v>43570.799999999996</v>
          </cell>
        </row>
        <row r="9519">
          <cell r="B9519">
            <v>8312001</v>
          </cell>
          <cell r="C9519">
            <v>831</v>
          </cell>
          <cell r="D9519" t="str">
            <v>Derby</v>
          </cell>
          <cell r="E9519">
            <v>2001</v>
          </cell>
          <cell r="F9519" t="str">
            <v>Roe Farm Primary School</v>
          </cell>
          <cell r="G9519" t="str">
            <v>Maintained</v>
          </cell>
          <cell r="H9519" t="str">
            <v>Community school</v>
          </cell>
          <cell r="I9519">
            <v>24639</v>
          </cell>
          <cell r="J9519">
            <v>34901.1</v>
          </cell>
        </row>
        <row r="9520">
          <cell r="B9520">
            <v>3082090</v>
          </cell>
          <cell r="C9520">
            <v>308</v>
          </cell>
          <cell r="D9520" t="str">
            <v>Enfield</v>
          </cell>
          <cell r="E9520">
            <v>2090</v>
          </cell>
          <cell r="F9520" t="str">
            <v>Oakthorpe Primary School</v>
          </cell>
          <cell r="G9520" t="str">
            <v>Maintained</v>
          </cell>
          <cell r="H9520" t="str">
            <v>Community school</v>
          </cell>
          <cell r="I9520">
            <v>40589</v>
          </cell>
          <cell r="J9520">
            <v>69357.599999999991</v>
          </cell>
        </row>
        <row r="9521">
          <cell r="B9521">
            <v>8082000</v>
          </cell>
          <cell r="C9521">
            <v>808</v>
          </cell>
          <cell r="D9521" t="str">
            <v>Stockton-on-Tees</v>
          </cell>
          <cell r="E9521">
            <v>2000</v>
          </cell>
          <cell r="F9521" t="str">
            <v>Oakdene Primary School</v>
          </cell>
          <cell r="G9521" t="str">
            <v>Maintained</v>
          </cell>
          <cell r="H9521" t="str">
            <v>Community school</v>
          </cell>
          <cell r="I9521">
            <v>17247</v>
          </cell>
          <cell r="J9521">
            <v>26231.399999999998</v>
          </cell>
        </row>
        <row r="9522">
          <cell r="B9522">
            <v>8033300</v>
          </cell>
          <cell r="C9522">
            <v>803</v>
          </cell>
          <cell r="D9522" t="str">
            <v>South Gloucestershire</v>
          </cell>
          <cell r="E9522">
            <v>3300</v>
          </cell>
          <cell r="F9522" t="str">
            <v>St Mary's Catholic Primary School</v>
          </cell>
          <cell r="G9522" t="str">
            <v>Maintained</v>
          </cell>
          <cell r="H9522" t="str">
            <v>Voluntary aided school</v>
          </cell>
          <cell r="I9522">
            <v>17118</v>
          </cell>
          <cell r="J9522">
            <v>30232.799999999999</v>
          </cell>
        </row>
        <row r="9523">
          <cell r="B9523">
            <v>8902834</v>
          </cell>
          <cell r="C9523">
            <v>890</v>
          </cell>
          <cell r="D9523" t="str">
            <v>Blackpool</v>
          </cell>
          <cell r="E9523">
            <v>2834</v>
          </cell>
          <cell r="F9523" t="str">
            <v>Kincraig Primary School</v>
          </cell>
          <cell r="G9523" t="str">
            <v>Maintained</v>
          </cell>
          <cell r="H9523" t="str">
            <v>Community school</v>
          </cell>
          <cell r="I9523">
            <v>8559</v>
          </cell>
          <cell r="J9523">
            <v>13782.599999999999</v>
          </cell>
        </row>
        <row r="9524">
          <cell r="B9524">
            <v>3043602</v>
          </cell>
          <cell r="C9524">
            <v>304</v>
          </cell>
          <cell r="D9524" t="str">
            <v>Brent</v>
          </cell>
          <cell r="E9524">
            <v>3602</v>
          </cell>
          <cell r="F9524" t="str">
            <v>St Mary's RC Primary School</v>
          </cell>
          <cell r="G9524" t="str">
            <v>Maintained</v>
          </cell>
          <cell r="H9524" t="str">
            <v>Voluntary aided school</v>
          </cell>
          <cell r="I9524">
            <v>19063</v>
          </cell>
          <cell r="J9524">
            <v>29788.199999999997</v>
          </cell>
        </row>
        <row r="9525">
          <cell r="B9525">
            <v>8502778</v>
          </cell>
          <cell r="C9525">
            <v>850</v>
          </cell>
          <cell r="D9525" t="str">
            <v>Hampshire</v>
          </cell>
          <cell r="E9525">
            <v>2778</v>
          </cell>
          <cell r="F9525" t="str">
            <v>Whiteley Primary School</v>
          </cell>
          <cell r="G9525" t="str">
            <v>Maintained</v>
          </cell>
          <cell r="H9525" t="str">
            <v>Community school</v>
          </cell>
          <cell r="I9525">
            <v>66264</v>
          </cell>
          <cell r="J9525">
            <v>111149.99999999999</v>
          </cell>
        </row>
        <row r="9526">
          <cell r="B9526">
            <v>8962727</v>
          </cell>
          <cell r="C9526">
            <v>896</v>
          </cell>
          <cell r="D9526" t="str">
            <v>Cheshire West and Chester</v>
          </cell>
          <cell r="E9526">
            <v>2727</v>
          </cell>
          <cell r="F9526" t="str">
            <v>Highfield Community Primary School</v>
          </cell>
          <cell r="G9526" t="str">
            <v>Maintained</v>
          </cell>
          <cell r="H9526" t="str">
            <v>Community school</v>
          </cell>
          <cell r="I9526">
            <v>16469</v>
          </cell>
          <cell r="J9526">
            <v>26453.699999999997</v>
          </cell>
        </row>
        <row r="9527">
          <cell r="B9527">
            <v>8067000</v>
          </cell>
          <cell r="C9527">
            <v>806</v>
          </cell>
          <cell r="D9527" t="str">
            <v>Middlesbrough</v>
          </cell>
          <cell r="E9527">
            <v>7000</v>
          </cell>
          <cell r="F9527" t="str">
            <v>Priory Woods School</v>
          </cell>
          <cell r="G9527" t="str">
            <v>Maintained</v>
          </cell>
          <cell r="H9527" t="str">
            <v>Community special school</v>
          </cell>
          <cell r="I9527">
            <v>5447</v>
          </cell>
          <cell r="J9527">
            <v>8225.0999999999985</v>
          </cell>
        </row>
        <row r="9528">
          <cell r="B9528">
            <v>3112092</v>
          </cell>
          <cell r="C9528">
            <v>311</v>
          </cell>
          <cell r="D9528" t="str">
            <v>Havering</v>
          </cell>
          <cell r="E9528">
            <v>2092</v>
          </cell>
          <cell r="F9528" t="str">
            <v>The Mawney Foundation  School</v>
          </cell>
          <cell r="G9528" t="str">
            <v>Maintained</v>
          </cell>
          <cell r="H9528" t="str">
            <v>Foundation school</v>
          </cell>
          <cell r="I9528">
            <v>51870</v>
          </cell>
          <cell r="J9528">
            <v>86030.099999999991</v>
          </cell>
        </row>
        <row r="9529">
          <cell r="B9529">
            <v>3352245</v>
          </cell>
          <cell r="C9529">
            <v>335</v>
          </cell>
          <cell r="D9529" t="str">
            <v>Walsall</v>
          </cell>
          <cell r="E9529">
            <v>2245</v>
          </cell>
          <cell r="F9529" t="str">
            <v>Leighswood School</v>
          </cell>
          <cell r="G9529" t="str">
            <v>Maintained</v>
          </cell>
          <cell r="H9529" t="str">
            <v>Community school</v>
          </cell>
          <cell r="I9529">
            <v>37995</v>
          </cell>
          <cell r="J9529">
            <v>57797.999999999993</v>
          </cell>
        </row>
        <row r="9530">
          <cell r="B9530">
            <v>3312153</v>
          </cell>
          <cell r="C9530">
            <v>331</v>
          </cell>
          <cell r="D9530" t="str">
            <v>Coventry</v>
          </cell>
          <cell r="E9530">
            <v>2153</v>
          </cell>
          <cell r="F9530" t="str">
            <v>Southfields Primary School</v>
          </cell>
          <cell r="G9530" t="str">
            <v>Maintained</v>
          </cell>
          <cell r="H9530" t="str">
            <v>Community school</v>
          </cell>
          <cell r="I9530">
            <v>26065</v>
          </cell>
          <cell r="J9530">
            <v>40680.899999999994</v>
          </cell>
        </row>
        <row r="9531">
          <cell r="B9531">
            <v>9092714</v>
          </cell>
          <cell r="C9531">
            <v>909</v>
          </cell>
          <cell r="D9531" t="str">
            <v>Cumbria</v>
          </cell>
          <cell r="E9531">
            <v>2714</v>
          </cell>
          <cell r="F9531" t="str">
            <v>Orgill Primary School</v>
          </cell>
          <cell r="G9531" t="str">
            <v>Maintained</v>
          </cell>
          <cell r="H9531" t="str">
            <v>Community school</v>
          </cell>
          <cell r="I9531">
            <v>19192</v>
          </cell>
          <cell r="J9531">
            <v>34456.5</v>
          </cell>
        </row>
        <row r="9532">
          <cell r="B9532">
            <v>8503665</v>
          </cell>
          <cell r="C9532">
            <v>850</v>
          </cell>
          <cell r="D9532" t="str">
            <v>Hampshire</v>
          </cell>
          <cell r="E9532">
            <v>3665</v>
          </cell>
          <cell r="F9532" t="str">
            <v>St Mark's Church of England Primary School</v>
          </cell>
          <cell r="G9532" t="str">
            <v>Maintained</v>
          </cell>
          <cell r="H9532" t="str">
            <v>Voluntary aided school</v>
          </cell>
          <cell r="I9532">
            <v>53038</v>
          </cell>
          <cell r="J9532">
            <v>87586.2</v>
          </cell>
        </row>
        <row r="9533">
          <cell r="B9533">
            <v>9195213</v>
          </cell>
          <cell r="C9533">
            <v>919</v>
          </cell>
          <cell r="D9533" t="str">
            <v>Hertfordshire</v>
          </cell>
          <cell r="E9533">
            <v>5213</v>
          </cell>
          <cell r="F9533" t="str">
            <v>Clore Shalom School</v>
          </cell>
          <cell r="G9533" t="str">
            <v>Maintained</v>
          </cell>
          <cell r="H9533" t="str">
            <v>Voluntary aided school</v>
          </cell>
          <cell r="I9533">
            <v>22305</v>
          </cell>
          <cell r="J9533">
            <v>38680.199999999997</v>
          </cell>
        </row>
        <row r="9534">
          <cell r="B9534">
            <v>8072000</v>
          </cell>
          <cell r="C9534">
            <v>807</v>
          </cell>
          <cell r="D9534" t="str">
            <v>Redcar and Cleveland</v>
          </cell>
          <cell r="E9534">
            <v>2000</v>
          </cell>
          <cell r="F9534" t="str">
            <v>Highcliffe Primary School</v>
          </cell>
          <cell r="G9534" t="str">
            <v>Maintained</v>
          </cell>
          <cell r="H9534" t="str">
            <v>Foundation school</v>
          </cell>
          <cell r="I9534">
            <v>21916</v>
          </cell>
          <cell r="J9534">
            <v>32455.8</v>
          </cell>
        </row>
        <row r="9535">
          <cell r="B9535">
            <v>3702141</v>
          </cell>
          <cell r="C9535">
            <v>370</v>
          </cell>
          <cell r="D9535" t="str">
            <v>Barnsley</v>
          </cell>
          <cell r="E9535">
            <v>2141</v>
          </cell>
          <cell r="F9535" t="str">
            <v>Summer Lane Primary</v>
          </cell>
          <cell r="G9535" t="str">
            <v>Maintained</v>
          </cell>
          <cell r="H9535" t="str">
            <v>Community school</v>
          </cell>
          <cell r="I9535">
            <v>24250</v>
          </cell>
          <cell r="J9535">
            <v>42903.899999999994</v>
          </cell>
        </row>
        <row r="9536">
          <cell r="B9536">
            <v>3305949</v>
          </cell>
          <cell r="C9536">
            <v>330</v>
          </cell>
          <cell r="D9536" t="str">
            <v>Birmingham</v>
          </cell>
          <cell r="E9536">
            <v>5949</v>
          </cell>
          <cell r="F9536" t="str">
            <v>Al-Furqan Primary School</v>
          </cell>
          <cell r="G9536" t="str">
            <v>Maintained</v>
          </cell>
          <cell r="H9536" t="str">
            <v>Voluntary aided school</v>
          </cell>
          <cell r="I9536">
            <v>52260</v>
          </cell>
          <cell r="J9536">
            <v>89364.599999999991</v>
          </cell>
        </row>
        <row r="9537">
          <cell r="B9537">
            <v>3902236</v>
          </cell>
          <cell r="C9537">
            <v>390</v>
          </cell>
          <cell r="D9537" t="str">
            <v>Gateshead</v>
          </cell>
          <cell r="E9537">
            <v>2236</v>
          </cell>
          <cell r="F9537" t="str">
            <v>Parkhead Community Primary School</v>
          </cell>
          <cell r="G9537" t="str">
            <v>Maintained</v>
          </cell>
          <cell r="H9537" t="str">
            <v>Community school</v>
          </cell>
          <cell r="I9537">
            <v>21786</v>
          </cell>
          <cell r="J9537">
            <v>25564.499999999996</v>
          </cell>
        </row>
        <row r="9538">
          <cell r="B9538">
            <v>3092080</v>
          </cell>
          <cell r="C9538">
            <v>309</v>
          </cell>
          <cell r="D9538" t="str">
            <v>Haringey</v>
          </cell>
          <cell r="E9538">
            <v>2080</v>
          </cell>
          <cell r="F9538" t="str">
            <v>Earlham Primary School</v>
          </cell>
          <cell r="G9538" t="str">
            <v>Maintained</v>
          </cell>
          <cell r="H9538" t="str">
            <v>Community school</v>
          </cell>
          <cell r="I9538">
            <v>23601</v>
          </cell>
          <cell r="J9538">
            <v>44682.299999999996</v>
          </cell>
        </row>
        <row r="9539">
          <cell r="B9539">
            <v>8887109</v>
          </cell>
          <cell r="C9539">
            <v>888</v>
          </cell>
          <cell r="D9539" t="str">
            <v>Lancashire</v>
          </cell>
          <cell r="E9539">
            <v>7109</v>
          </cell>
          <cell r="F9539" t="str">
            <v>Hillside Specialist School and College</v>
          </cell>
          <cell r="G9539" t="str">
            <v>Maintained</v>
          </cell>
          <cell r="H9539" t="str">
            <v>Community special school</v>
          </cell>
          <cell r="I9539">
            <v>4409</v>
          </cell>
          <cell r="J9539">
            <v>5557.5</v>
          </cell>
        </row>
        <row r="9540">
          <cell r="B9540">
            <v>3412226</v>
          </cell>
          <cell r="C9540">
            <v>341</v>
          </cell>
          <cell r="D9540" t="str">
            <v>Liverpool</v>
          </cell>
          <cell r="E9540">
            <v>2226</v>
          </cell>
          <cell r="F9540" t="str">
            <v>Mab Lane Junior Mixed and Infant School</v>
          </cell>
          <cell r="G9540" t="str">
            <v>Maintained</v>
          </cell>
          <cell r="H9540" t="str">
            <v>Community school</v>
          </cell>
          <cell r="I9540">
            <v>11931</v>
          </cell>
          <cell r="J9540">
            <v>18450.899999999998</v>
          </cell>
        </row>
        <row r="9541">
          <cell r="B9541">
            <v>9253169</v>
          </cell>
          <cell r="C9541">
            <v>925</v>
          </cell>
          <cell r="D9541" t="str">
            <v>Lincolnshire</v>
          </cell>
          <cell r="E9541">
            <v>3169</v>
          </cell>
          <cell r="F9541" t="str">
            <v>St George's Church of England Community Primary School, Gainsborough</v>
          </cell>
          <cell r="G9541" t="str">
            <v>Maintained</v>
          </cell>
          <cell r="H9541" t="str">
            <v>Voluntary controlled school</v>
          </cell>
          <cell r="I9541">
            <v>5447</v>
          </cell>
          <cell r="J9541">
            <v>8447.4</v>
          </cell>
        </row>
        <row r="9542">
          <cell r="B9542">
            <v>8012019</v>
          </cell>
          <cell r="C9542">
            <v>801</v>
          </cell>
          <cell r="D9542" t="str">
            <v>Bristol, City of</v>
          </cell>
          <cell r="E9542">
            <v>2019</v>
          </cell>
          <cell r="F9542" t="str">
            <v>St Werburgh's Primary School</v>
          </cell>
          <cell r="G9542" t="str">
            <v>Maintained</v>
          </cell>
          <cell r="H9542" t="str">
            <v>Community school</v>
          </cell>
          <cell r="I9542">
            <v>28140</v>
          </cell>
          <cell r="J9542">
            <v>44460</v>
          </cell>
        </row>
        <row r="9543">
          <cell r="B9543">
            <v>9192005</v>
          </cell>
          <cell r="C9543">
            <v>919</v>
          </cell>
          <cell r="D9543" t="str">
            <v>Hertfordshire</v>
          </cell>
          <cell r="E9543">
            <v>2005</v>
          </cell>
          <cell r="F9543" t="str">
            <v>Featherstone Wood Primary School</v>
          </cell>
          <cell r="G9543" t="str">
            <v>Maintained</v>
          </cell>
          <cell r="H9543" t="str">
            <v>Community school</v>
          </cell>
          <cell r="I9543">
            <v>13098</v>
          </cell>
          <cell r="J9543">
            <v>20007</v>
          </cell>
        </row>
        <row r="9544">
          <cell r="B9544">
            <v>8033440</v>
          </cell>
          <cell r="C9544">
            <v>803</v>
          </cell>
          <cell r="D9544" t="str">
            <v>South Gloucestershire</v>
          </cell>
          <cell r="E9544">
            <v>3440</v>
          </cell>
          <cell r="F9544" t="str">
            <v>Kings' Forest Primary School</v>
          </cell>
          <cell r="G9544" t="str">
            <v>Maintained</v>
          </cell>
          <cell r="H9544" t="str">
            <v>Community school</v>
          </cell>
          <cell r="I9544">
            <v>35402</v>
          </cell>
          <cell r="J9544">
            <v>60243.299999999996</v>
          </cell>
        </row>
        <row r="9545">
          <cell r="B9545">
            <v>8102001</v>
          </cell>
          <cell r="C9545">
            <v>810</v>
          </cell>
          <cell r="D9545" t="str">
            <v>Kingston upon Hull, City of</v>
          </cell>
          <cell r="E9545">
            <v>2001</v>
          </cell>
          <cell r="F9545" t="str">
            <v>Victoria Dock Primary School</v>
          </cell>
          <cell r="G9545" t="str">
            <v>Maintained</v>
          </cell>
          <cell r="H9545" t="str">
            <v>Community school</v>
          </cell>
          <cell r="I9545">
            <v>31901</v>
          </cell>
          <cell r="J9545">
            <v>57131.1</v>
          </cell>
        </row>
        <row r="9546">
          <cell r="B9546">
            <v>3352246</v>
          </cell>
          <cell r="C9546">
            <v>335</v>
          </cell>
          <cell r="D9546" t="str">
            <v>Walsall</v>
          </cell>
          <cell r="E9546">
            <v>2246</v>
          </cell>
          <cell r="F9546" t="str">
            <v>Hillary Primary School</v>
          </cell>
          <cell r="G9546" t="str">
            <v>Maintained</v>
          </cell>
          <cell r="H9546" t="str">
            <v>Community school</v>
          </cell>
          <cell r="I9546">
            <v>46813</v>
          </cell>
          <cell r="J9546">
            <v>80250.299999999988</v>
          </cell>
        </row>
        <row r="9547">
          <cell r="B9547">
            <v>8562379</v>
          </cell>
          <cell r="C9547">
            <v>856</v>
          </cell>
          <cell r="D9547" t="str">
            <v>Leicester</v>
          </cell>
          <cell r="E9547">
            <v>2379</v>
          </cell>
          <cell r="F9547" t="str">
            <v>Glebelands Primary School</v>
          </cell>
          <cell r="G9547" t="str">
            <v>Maintained</v>
          </cell>
          <cell r="H9547" t="str">
            <v>Community school</v>
          </cell>
          <cell r="I9547">
            <v>24509</v>
          </cell>
          <cell r="J9547">
            <v>44682.299999999996</v>
          </cell>
        </row>
        <row r="9548">
          <cell r="B9548">
            <v>8503669</v>
          </cell>
          <cell r="C9548">
            <v>850</v>
          </cell>
          <cell r="D9548" t="str">
            <v>Hampshire</v>
          </cell>
          <cell r="E9548">
            <v>3669</v>
          </cell>
          <cell r="F9548" t="str">
            <v>Burnham Copse Primary School</v>
          </cell>
          <cell r="G9548" t="str">
            <v>Maintained</v>
          </cell>
          <cell r="H9548" t="str">
            <v>Community school</v>
          </cell>
          <cell r="I9548">
            <v>25157</v>
          </cell>
          <cell r="J9548">
            <v>43570.799999999996</v>
          </cell>
        </row>
        <row r="9549">
          <cell r="B9549">
            <v>9382252</v>
          </cell>
          <cell r="C9549">
            <v>938</v>
          </cell>
          <cell r="D9549" t="str">
            <v>West Sussex</v>
          </cell>
          <cell r="E9549">
            <v>2252</v>
          </cell>
          <cell r="F9549" t="str">
            <v>Summerlea Community Primary School</v>
          </cell>
          <cell r="G9549" t="str">
            <v>Maintained</v>
          </cell>
          <cell r="H9549" t="str">
            <v>Community school</v>
          </cell>
          <cell r="I9549">
            <v>32679</v>
          </cell>
          <cell r="J9549">
            <v>51795.899999999994</v>
          </cell>
        </row>
        <row r="9550">
          <cell r="B9550">
            <v>8062000</v>
          </cell>
          <cell r="C9550">
            <v>806</v>
          </cell>
          <cell r="D9550" t="str">
            <v>Middlesbrough</v>
          </cell>
          <cell r="E9550">
            <v>2000</v>
          </cell>
          <cell r="F9550" t="str">
            <v>Abingdon Primary School</v>
          </cell>
          <cell r="G9550" t="str">
            <v>Maintained</v>
          </cell>
          <cell r="H9550" t="str">
            <v>Foundation school</v>
          </cell>
          <cell r="I9550">
            <v>26973</v>
          </cell>
          <cell r="J9550">
            <v>44682.299999999996</v>
          </cell>
        </row>
        <row r="9551">
          <cell r="B9551">
            <v>2123645</v>
          </cell>
          <cell r="C9551">
            <v>212</v>
          </cell>
          <cell r="D9551" t="str">
            <v>Wandsworth</v>
          </cell>
          <cell r="E9551">
            <v>3645</v>
          </cell>
          <cell r="F9551" t="str">
            <v>Sacred Heart Catholic Primary School, Battersea</v>
          </cell>
          <cell r="G9551" t="str">
            <v>Maintained</v>
          </cell>
          <cell r="H9551" t="str">
            <v>Voluntary aided school</v>
          </cell>
          <cell r="I9551">
            <v>34494</v>
          </cell>
          <cell r="J9551">
            <v>53574.299999999996</v>
          </cell>
        </row>
        <row r="9552">
          <cell r="B9552">
            <v>8012023</v>
          </cell>
          <cell r="C9552">
            <v>801</v>
          </cell>
          <cell r="D9552" t="str">
            <v>Bristol, City of</v>
          </cell>
          <cell r="E9552">
            <v>2023</v>
          </cell>
          <cell r="F9552" t="str">
            <v>Hillcrest Primary School</v>
          </cell>
          <cell r="G9552" t="str">
            <v>Maintained</v>
          </cell>
          <cell r="H9552" t="str">
            <v>Community school</v>
          </cell>
          <cell r="I9552">
            <v>38773</v>
          </cell>
          <cell r="J9552">
            <v>65800.799999999988</v>
          </cell>
        </row>
        <row r="9553">
          <cell r="B9553">
            <v>8252507</v>
          </cell>
          <cell r="C9553">
            <v>825</v>
          </cell>
          <cell r="D9553" t="str">
            <v>Buckinghamshire</v>
          </cell>
          <cell r="E9553">
            <v>2507</v>
          </cell>
          <cell r="F9553" t="str">
            <v>Foxes Piece School</v>
          </cell>
          <cell r="G9553" t="str">
            <v>Maintained</v>
          </cell>
          <cell r="H9553" t="str">
            <v>Community school</v>
          </cell>
          <cell r="I9553">
            <v>11671</v>
          </cell>
          <cell r="J9553">
            <v>15338.699999999999</v>
          </cell>
        </row>
        <row r="9554">
          <cell r="B9554">
            <v>8873760</v>
          </cell>
          <cell r="C9554">
            <v>887</v>
          </cell>
          <cell r="D9554" t="str">
            <v>Medway</v>
          </cell>
          <cell r="E9554">
            <v>3760</v>
          </cell>
          <cell r="F9554" t="str">
            <v>Burnt Oak Primary School</v>
          </cell>
          <cell r="G9554" t="str">
            <v>Maintained</v>
          </cell>
          <cell r="H9554" t="str">
            <v>Community school</v>
          </cell>
          <cell r="I9554">
            <v>25417</v>
          </cell>
          <cell r="J9554">
            <v>40236.299999999996</v>
          </cell>
        </row>
        <row r="9555">
          <cell r="B9555">
            <v>8857025</v>
          </cell>
          <cell r="C9555">
            <v>885</v>
          </cell>
          <cell r="D9555" t="str">
            <v>Worcestershire</v>
          </cell>
          <cell r="E9555">
            <v>7025</v>
          </cell>
          <cell r="F9555" t="str">
            <v>Fort Royal</v>
          </cell>
          <cell r="G9555" t="str">
            <v>Maintained</v>
          </cell>
          <cell r="H9555" t="str">
            <v>Community special school</v>
          </cell>
          <cell r="I9555">
            <v>18803</v>
          </cell>
          <cell r="J9555">
            <v>23563.8</v>
          </cell>
        </row>
        <row r="9556">
          <cell r="B9556">
            <v>3927008</v>
          </cell>
          <cell r="C9556">
            <v>392</v>
          </cell>
          <cell r="D9556" t="str">
            <v>North Tyneside</v>
          </cell>
          <cell r="E9556">
            <v>7008</v>
          </cell>
          <cell r="F9556" t="str">
            <v>Beacon Hill School</v>
          </cell>
          <cell r="G9556" t="str">
            <v>Maintained</v>
          </cell>
          <cell r="H9556" t="str">
            <v>Foundation special school</v>
          </cell>
          <cell r="I9556">
            <v>3113</v>
          </cell>
          <cell r="J9556">
            <v>5779.7999999999993</v>
          </cell>
        </row>
        <row r="9557">
          <cell r="B9557">
            <v>8403522</v>
          </cell>
          <cell r="C9557">
            <v>840</v>
          </cell>
          <cell r="D9557" t="str">
            <v>County Durham</v>
          </cell>
          <cell r="E9557">
            <v>3522</v>
          </cell>
          <cell r="F9557" t="str">
            <v>Tanfield Lea Community Primary School</v>
          </cell>
          <cell r="G9557" t="str">
            <v>Maintained</v>
          </cell>
          <cell r="H9557" t="str">
            <v>Community school</v>
          </cell>
          <cell r="I9557">
            <v>26325</v>
          </cell>
          <cell r="J9557">
            <v>37568.699999999997</v>
          </cell>
        </row>
        <row r="9558">
          <cell r="B9558">
            <v>8787088</v>
          </cell>
          <cell r="C9558">
            <v>878</v>
          </cell>
          <cell r="D9558" t="str">
            <v>Devon</v>
          </cell>
          <cell r="E9558">
            <v>7088</v>
          </cell>
          <cell r="F9558" t="str">
            <v>Marland School</v>
          </cell>
          <cell r="G9558" t="str">
            <v>Maintained</v>
          </cell>
          <cell r="H9558" t="str">
            <v>Foundation special school</v>
          </cell>
          <cell r="I9558">
            <v>130</v>
          </cell>
          <cell r="J9558">
            <v>0</v>
          </cell>
        </row>
        <row r="9559">
          <cell r="B9559">
            <v>3562116</v>
          </cell>
          <cell r="C9559">
            <v>356</v>
          </cell>
          <cell r="D9559" t="str">
            <v>Stockport</v>
          </cell>
          <cell r="E9559">
            <v>2116</v>
          </cell>
          <cell r="F9559" t="str">
            <v>Bradshaw Hall Primary School</v>
          </cell>
          <cell r="G9559" t="str">
            <v>Maintained</v>
          </cell>
          <cell r="H9559" t="str">
            <v>Community school</v>
          </cell>
          <cell r="I9559">
            <v>40070</v>
          </cell>
          <cell r="J9559">
            <v>68468.399999999994</v>
          </cell>
        </row>
        <row r="9560">
          <cell r="B9560">
            <v>8507000</v>
          </cell>
          <cell r="C9560">
            <v>850</v>
          </cell>
          <cell r="D9560" t="str">
            <v>Hampshire</v>
          </cell>
          <cell r="E9560">
            <v>7000</v>
          </cell>
          <cell r="F9560" t="str">
            <v>Henry Tyndale School</v>
          </cell>
          <cell r="G9560" t="str">
            <v>Maintained</v>
          </cell>
          <cell r="H9560" t="str">
            <v>Community special school</v>
          </cell>
          <cell r="I9560">
            <v>8040</v>
          </cell>
          <cell r="J9560">
            <v>12226.499999999998</v>
          </cell>
        </row>
        <row r="9561">
          <cell r="B9561">
            <v>8913793</v>
          </cell>
          <cell r="C9561">
            <v>891</v>
          </cell>
          <cell r="D9561" t="str">
            <v>Nottinghamshire</v>
          </cell>
          <cell r="E9561">
            <v>3793</v>
          </cell>
          <cell r="F9561" t="str">
            <v>Blidworth Oaks Primary School</v>
          </cell>
          <cell r="G9561" t="str">
            <v>Maintained</v>
          </cell>
          <cell r="H9561" t="str">
            <v>Community school</v>
          </cell>
          <cell r="I9561">
            <v>25157</v>
          </cell>
          <cell r="J9561">
            <v>41125.5</v>
          </cell>
        </row>
        <row r="9562">
          <cell r="B9562">
            <v>3833929</v>
          </cell>
          <cell r="C9562">
            <v>383</v>
          </cell>
          <cell r="D9562" t="str">
            <v>Leeds</v>
          </cell>
          <cell r="E9562">
            <v>3929</v>
          </cell>
          <cell r="F9562" t="str">
            <v>Shire Oak VC Primary School</v>
          </cell>
          <cell r="G9562" t="str">
            <v>Maintained</v>
          </cell>
          <cell r="H9562" t="str">
            <v>Voluntary controlled school</v>
          </cell>
          <cell r="I9562">
            <v>19581</v>
          </cell>
          <cell r="J9562">
            <v>32678.1</v>
          </cell>
        </row>
        <row r="9563">
          <cell r="B9563">
            <v>3317021</v>
          </cell>
          <cell r="C9563">
            <v>331</v>
          </cell>
          <cell r="D9563" t="str">
            <v>Coventry</v>
          </cell>
          <cell r="E9563">
            <v>7021</v>
          </cell>
          <cell r="F9563" t="str">
            <v>Woodfield</v>
          </cell>
          <cell r="G9563" t="str">
            <v>Maintained</v>
          </cell>
          <cell r="H9563" t="str">
            <v>Community special school</v>
          </cell>
          <cell r="I9563">
            <v>1168</v>
          </cell>
          <cell r="J9563">
            <v>666.9</v>
          </cell>
        </row>
        <row r="9564">
          <cell r="B9564">
            <v>3103512</v>
          </cell>
          <cell r="C9564">
            <v>310</v>
          </cell>
          <cell r="D9564" t="str">
            <v>Harrow</v>
          </cell>
          <cell r="E9564">
            <v>3512</v>
          </cell>
          <cell r="F9564" t="str">
            <v>Pinner Wood School</v>
          </cell>
          <cell r="G9564" t="str">
            <v>Maintained</v>
          </cell>
          <cell r="H9564" t="str">
            <v>Community school</v>
          </cell>
          <cell r="I9564">
            <v>56279</v>
          </cell>
          <cell r="J9564">
            <v>91365.299999999988</v>
          </cell>
        </row>
        <row r="9565">
          <cell r="B9565">
            <v>8812005</v>
          </cell>
          <cell r="C9565">
            <v>881</v>
          </cell>
          <cell r="D9565" t="str">
            <v>Essex</v>
          </cell>
          <cell r="E9565">
            <v>2005</v>
          </cell>
          <cell r="F9565" t="str">
            <v>Grange Primary School</v>
          </cell>
          <cell r="G9565" t="str">
            <v>Maintained</v>
          </cell>
          <cell r="H9565" t="str">
            <v>Community school</v>
          </cell>
          <cell r="I9565">
            <v>26973</v>
          </cell>
          <cell r="J9565">
            <v>44682.299999999996</v>
          </cell>
        </row>
        <row r="9566">
          <cell r="B9566">
            <v>3352247</v>
          </cell>
          <cell r="C9566">
            <v>335</v>
          </cell>
          <cell r="D9566" t="str">
            <v>Walsall</v>
          </cell>
          <cell r="E9566">
            <v>2247</v>
          </cell>
          <cell r="F9566" t="str">
            <v>Beacon Primary School</v>
          </cell>
          <cell r="G9566" t="str">
            <v>Maintained</v>
          </cell>
          <cell r="H9566" t="str">
            <v>Community school</v>
          </cell>
          <cell r="I9566">
            <v>23861</v>
          </cell>
          <cell r="J9566">
            <v>42903.899999999994</v>
          </cell>
        </row>
        <row r="9567">
          <cell r="B9567">
            <v>3352248</v>
          </cell>
          <cell r="C9567">
            <v>335</v>
          </cell>
          <cell r="D9567" t="str">
            <v>Walsall</v>
          </cell>
          <cell r="E9567">
            <v>2248</v>
          </cell>
          <cell r="F9567" t="str">
            <v>St James Primary School</v>
          </cell>
          <cell r="G9567" t="str">
            <v>Maintained</v>
          </cell>
          <cell r="H9567" t="str">
            <v>Community school</v>
          </cell>
          <cell r="I9567">
            <v>14005</v>
          </cell>
          <cell r="J9567">
            <v>22230</v>
          </cell>
        </row>
        <row r="9568">
          <cell r="B9568">
            <v>3442279</v>
          </cell>
          <cell r="C9568">
            <v>344</v>
          </cell>
          <cell r="D9568" t="str">
            <v>Wirral</v>
          </cell>
          <cell r="E9568">
            <v>2279</v>
          </cell>
          <cell r="F9568" t="str">
            <v>Hillside Primary School</v>
          </cell>
          <cell r="G9568" t="str">
            <v>Maintained</v>
          </cell>
          <cell r="H9568" t="str">
            <v>Community school</v>
          </cell>
          <cell r="I9568">
            <v>11542</v>
          </cell>
          <cell r="J9568">
            <v>18450.899999999998</v>
          </cell>
        </row>
        <row r="9569">
          <cell r="B9569">
            <v>3112093</v>
          </cell>
          <cell r="C9569">
            <v>311</v>
          </cell>
          <cell r="D9569" t="str">
            <v>Havering</v>
          </cell>
          <cell r="E9569">
            <v>2093</v>
          </cell>
          <cell r="F9569" t="str">
            <v>The R J Mitchell Primary School</v>
          </cell>
          <cell r="G9569" t="str">
            <v>Maintained</v>
          </cell>
          <cell r="H9569" t="str">
            <v>Community school</v>
          </cell>
          <cell r="I9569">
            <v>33327</v>
          </cell>
          <cell r="J9569">
            <v>48239.1</v>
          </cell>
        </row>
        <row r="9570">
          <cell r="B9570">
            <v>3332186</v>
          </cell>
          <cell r="C9570">
            <v>333</v>
          </cell>
          <cell r="D9570" t="str">
            <v>Sandwell</v>
          </cell>
          <cell r="E9570">
            <v>2186</v>
          </cell>
          <cell r="F9570" t="str">
            <v>Harvills Hawthorn Primary School</v>
          </cell>
          <cell r="G9570" t="str">
            <v>Maintained</v>
          </cell>
          <cell r="H9570" t="str">
            <v>Foundation school</v>
          </cell>
          <cell r="I9570">
            <v>26843</v>
          </cell>
          <cell r="J9570">
            <v>44460</v>
          </cell>
        </row>
        <row r="9571">
          <cell r="B9571">
            <v>3092082</v>
          </cell>
          <cell r="C9571">
            <v>309</v>
          </cell>
          <cell r="D9571" t="str">
            <v>Haringey</v>
          </cell>
          <cell r="E9571">
            <v>2082</v>
          </cell>
          <cell r="F9571" t="str">
            <v>Lordship Lane Primary School</v>
          </cell>
          <cell r="G9571" t="str">
            <v>Maintained</v>
          </cell>
          <cell r="H9571" t="str">
            <v>Community school</v>
          </cell>
          <cell r="I9571">
            <v>47721</v>
          </cell>
          <cell r="J9571">
            <v>72469.799999999988</v>
          </cell>
        </row>
        <row r="9572">
          <cell r="B9572">
            <v>8681103</v>
          </cell>
          <cell r="C9572">
            <v>868</v>
          </cell>
          <cell r="D9572" t="str">
            <v>Windsor and Maidenhead</v>
          </cell>
          <cell r="E9572">
            <v>1103</v>
          </cell>
          <cell r="F9572" t="str">
            <v>RBWM Alternative Learning Provision</v>
          </cell>
          <cell r="G9572" t="str">
            <v>Maintained</v>
          </cell>
          <cell r="H9572" t="str">
            <v>Pupil referral unit</v>
          </cell>
          <cell r="I9572">
            <v>0</v>
          </cell>
          <cell r="J9572">
            <v>444.59999999999997</v>
          </cell>
        </row>
        <row r="9573">
          <cell r="B9573">
            <v>3412227</v>
          </cell>
          <cell r="C9573">
            <v>341</v>
          </cell>
          <cell r="D9573" t="str">
            <v>Liverpool</v>
          </cell>
          <cell r="E9573">
            <v>2227</v>
          </cell>
          <cell r="F9573" t="str">
            <v>Smithdown Primary School</v>
          </cell>
          <cell r="G9573" t="str">
            <v>Maintained</v>
          </cell>
          <cell r="H9573" t="str">
            <v>Community school</v>
          </cell>
          <cell r="I9573">
            <v>25417</v>
          </cell>
          <cell r="J9573">
            <v>36234.899999999994</v>
          </cell>
        </row>
        <row r="9574">
          <cell r="B9574">
            <v>9382254</v>
          </cell>
          <cell r="C9574">
            <v>938</v>
          </cell>
          <cell r="D9574" t="str">
            <v>West Sussex</v>
          </cell>
          <cell r="E9574">
            <v>2254</v>
          </cell>
          <cell r="F9574" t="str">
            <v>Brook Infant School</v>
          </cell>
          <cell r="G9574" t="str">
            <v>Maintained</v>
          </cell>
          <cell r="H9574" t="str">
            <v>Community school</v>
          </cell>
          <cell r="I9574">
            <v>41107</v>
          </cell>
          <cell r="J9574">
            <v>69357.599999999991</v>
          </cell>
        </row>
        <row r="9575">
          <cell r="B9575">
            <v>2117170</v>
          </cell>
          <cell r="C9575">
            <v>211</v>
          </cell>
          <cell r="D9575" t="str">
            <v>Tower Hamlets</v>
          </cell>
          <cell r="E9575">
            <v>7170</v>
          </cell>
          <cell r="F9575" t="str">
            <v>The Cherry Trees School</v>
          </cell>
          <cell r="G9575" t="str">
            <v>Maintained</v>
          </cell>
          <cell r="H9575" t="str">
            <v>Community special school</v>
          </cell>
          <cell r="I9575">
            <v>260</v>
          </cell>
          <cell r="J9575">
            <v>0</v>
          </cell>
        </row>
        <row r="9576">
          <cell r="B9576">
            <v>3022076</v>
          </cell>
          <cell r="C9576">
            <v>302</v>
          </cell>
          <cell r="D9576" t="str">
            <v>Barnet</v>
          </cell>
          <cell r="E9576">
            <v>2076</v>
          </cell>
          <cell r="F9576" t="str">
            <v>Wessex Gardens Primary School</v>
          </cell>
          <cell r="G9576" t="str">
            <v>Maintained</v>
          </cell>
          <cell r="H9576" t="str">
            <v>Community school</v>
          </cell>
          <cell r="I9576">
            <v>25028</v>
          </cell>
          <cell r="J9576">
            <v>42459.299999999996</v>
          </cell>
        </row>
        <row r="9577">
          <cell r="B9577">
            <v>3173528</v>
          </cell>
          <cell r="C9577">
            <v>317</v>
          </cell>
          <cell r="D9577" t="str">
            <v>Redbridge</v>
          </cell>
          <cell r="E9577">
            <v>3528</v>
          </cell>
          <cell r="F9577" t="str">
            <v>Cranbrook Primary School</v>
          </cell>
          <cell r="G9577" t="str">
            <v>Maintained</v>
          </cell>
          <cell r="H9577" t="str">
            <v>Community school</v>
          </cell>
          <cell r="I9577">
            <v>74693</v>
          </cell>
          <cell r="J9577">
            <v>123154.2</v>
          </cell>
        </row>
        <row r="9578">
          <cell r="B9578">
            <v>8031100</v>
          </cell>
          <cell r="C9578">
            <v>803</v>
          </cell>
          <cell r="D9578" t="str">
            <v>South Gloucestershire</v>
          </cell>
          <cell r="E9578">
            <v>1100</v>
          </cell>
          <cell r="F9578" t="str">
            <v>Pathways Learning Centre</v>
          </cell>
          <cell r="G9578" t="str">
            <v>Maintained</v>
          </cell>
          <cell r="H9578" t="str">
            <v>Pupil referral unit</v>
          </cell>
          <cell r="I9578">
            <v>0</v>
          </cell>
          <cell r="J9578">
            <v>666.9</v>
          </cell>
        </row>
        <row r="9579">
          <cell r="B9579">
            <v>3122084</v>
          </cell>
          <cell r="C9579">
            <v>312</v>
          </cell>
          <cell r="D9579" t="str">
            <v>Hillingdon</v>
          </cell>
          <cell r="E9579">
            <v>2084</v>
          </cell>
          <cell r="F9579" t="str">
            <v>Cherry Lane Primary School</v>
          </cell>
          <cell r="G9579" t="str">
            <v>Maintained</v>
          </cell>
          <cell r="H9579" t="str">
            <v>Community school</v>
          </cell>
          <cell r="I9579">
            <v>52649</v>
          </cell>
          <cell r="J9579">
            <v>85807.799999999988</v>
          </cell>
        </row>
      </sheetData>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ates"/>
    </sheetNames>
    <sheetDataSet>
      <sheetData sheetId="0">
        <row r="2">
          <cell r="B2">
            <v>3122003</v>
          </cell>
          <cell r="C2" t="str">
            <v>Bourne Primary School</v>
          </cell>
          <cell r="D2" t="str">
            <v>Primary</v>
          </cell>
          <cell r="E2">
            <v>0</v>
          </cell>
          <cell r="F2">
            <v>0</v>
          </cell>
          <cell r="G2">
            <v>7</v>
          </cell>
          <cell r="H2">
            <v>0</v>
          </cell>
          <cell r="I2">
            <v>0</v>
          </cell>
          <cell r="J2">
            <v>0</v>
          </cell>
          <cell r="K2">
            <v>192</v>
          </cell>
          <cell r="L2">
            <v>192</v>
          </cell>
          <cell r="M2">
            <v>0</v>
          </cell>
          <cell r="N2">
            <v>0</v>
          </cell>
          <cell r="O2">
            <v>34</v>
          </cell>
          <cell r="P2">
            <v>0</v>
          </cell>
          <cell r="Q2">
            <v>3680</v>
          </cell>
          <cell r="R2">
            <v>18624</v>
          </cell>
          <cell r="S2">
            <v>2890</v>
          </cell>
          <cell r="T2">
            <v>25194</v>
          </cell>
        </row>
        <row r="3">
          <cell r="B3">
            <v>3122004</v>
          </cell>
          <cell r="C3" t="str">
            <v>The Breakspear School</v>
          </cell>
          <cell r="D3" t="str">
            <v>Primary</v>
          </cell>
          <cell r="E3">
            <v>0</v>
          </cell>
          <cell r="F3">
            <v>0</v>
          </cell>
          <cell r="G3">
            <v>7</v>
          </cell>
          <cell r="H3">
            <v>0</v>
          </cell>
          <cell r="I3">
            <v>0</v>
          </cell>
          <cell r="J3">
            <v>0</v>
          </cell>
          <cell r="K3">
            <v>593</v>
          </cell>
          <cell r="L3">
            <v>593</v>
          </cell>
          <cell r="M3">
            <v>0</v>
          </cell>
          <cell r="N3">
            <v>0</v>
          </cell>
          <cell r="O3">
            <v>21</v>
          </cell>
          <cell r="P3">
            <v>0</v>
          </cell>
          <cell r="Q3">
            <v>3680</v>
          </cell>
          <cell r="R3">
            <v>57521</v>
          </cell>
          <cell r="S3">
            <v>1785</v>
          </cell>
          <cell r="T3">
            <v>62986</v>
          </cell>
        </row>
        <row r="4">
          <cell r="B4">
            <v>3122010</v>
          </cell>
          <cell r="C4" t="str">
            <v>Colham Manor Primary School</v>
          </cell>
          <cell r="D4" t="str">
            <v>Primary</v>
          </cell>
          <cell r="E4">
            <v>0</v>
          </cell>
          <cell r="F4">
            <v>0</v>
          </cell>
          <cell r="G4">
            <v>7</v>
          </cell>
          <cell r="H4">
            <v>0</v>
          </cell>
          <cell r="I4">
            <v>0</v>
          </cell>
          <cell r="J4">
            <v>0</v>
          </cell>
          <cell r="K4">
            <v>579</v>
          </cell>
          <cell r="L4">
            <v>579</v>
          </cell>
          <cell r="M4">
            <v>0</v>
          </cell>
          <cell r="N4">
            <v>0</v>
          </cell>
          <cell r="O4">
            <v>197</v>
          </cell>
          <cell r="P4">
            <v>0</v>
          </cell>
          <cell r="Q4">
            <v>3680</v>
          </cell>
          <cell r="R4">
            <v>56163</v>
          </cell>
          <cell r="S4">
            <v>16745</v>
          </cell>
          <cell r="T4">
            <v>76588</v>
          </cell>
        </row>
        <row r="5">
          <cell r="B5">
            <v>3122012</v>
          </cell>
          <cell r="C5" t="str">
            <v>Coteford Infant School</v>
          </cell>
          <cell r="D5" t="str">
            <v>Primary</v>
          </cell>
          <cell r="E5">
            <v>0</v>
          </cell>
          <cell r="F5">
            <v>0</v>
          </cell>
          <cell r="G5">
            <v>3</v>
          </cell>
          <cell r="H5">
            <v>0</v>
          </cell>
          <cell r="I5">
            <v>0</v>
          </cell>
          <cell r="J5">
            <v>0</v>
          </cell>
          <cell r="K5">
            <v>185</v>
          </cell>
          <cell r="L5">
            <v>185</v>
          </cell>
          <cell r="M5">
            <v>0</v>
          </cell>
          <cell r="N5">
            <v>0</v>
          </cell>
          <cell r="O5">
            <v>56</v>
          </cell>
          <cell r="P5">
            <v>0</v>
          </cell>
          <cell r="Q5">
            <v>3680</v>
          </cell>
          <cell r="R5">
            <v>17945</v>
          </cell>
          <cell r="S5">
            <v>4760</v>
          </cell>
          <cell r="T5">
            <v>26385</v>
          </cell>
        </row>
        <row r="6">
          <cell r="B6">
            <v>3122016</v>
          </cell>
          <cell r="C6" t="str">
            <v>Deanesfield Primary School</v>
          </cell>
          <cell r="D6" t="str">
            <v>Primary</v>
          </cell>
          <cell r="E6">
            <v>0</v>
          </cell>
          <cell r="F6">
            <v>0</v>
          </cell>
          <cell r="G6">
            <v>7</v>
          </cell>
          <cell r="H6">
            <v>0</v>
          </cell>
          <cell r="I6">
            <v>0</v>
          </cell>
          <cell r="J6">
            <v>0</v>
          </cell>
          <cell r="K6">
            <v>625</v>
          </cell>
          <cell r="L6">
            <v>625</v>
          </cell>
          <cell r="M6">
            <v>0</v>
          </cell>
          <cell r="N6">
            <v>0</v>
          </cell>
          <cell r="O6">
            <v>126</v>
          </cell>
          <cell r="P6">
            <v>0</v>
          </cell>
          <cell r="Q6">
            <v>3680</v>
          </cell>
          <cell r="R6">
            <v>60625</v>
          </cell>
          <cell r="S6">
            <v>10710</v>
          </cell>
          <cell r="T6">
            <v>75015</v>
          </cell>
        </row>
        <row r="7">
          <cell r="B7">
            <v>3122019</v>
          </cell>
          <cell r="C7" t="str">
            <v>Field End Infant School</v>
          </cell>
          <cell r="D7" t="str">
            <v>Primary</v>
          </cell>
          <cell r="E7">
            <v>0</v>
          </cell>
          <cell r="F7">
            <v>0</v>
          </cell>
          <cell r="G7">
            <v>3</v>
          </cell>
          <cell r="H7">
            <v>0</v>
          </cell>
          <cell r="I7">
            <v>0</v>
          </cell>
          <cell r="J7">
            <v>0</v>
          </cell>
          <cell r="K7">
            <v>258</v>
          </cell>
          <cell r="L7">
            <v>258</v>
          </cell>
          <cell r="M7">
            <v>0</v>
          </cell>
          <cell r="N7">
            <v>0</v>
          </cell>
          <cell r="O7">
            <v>42</v>
          </cell>
          <cell r="P7">
            <v>0</v>
          </cell>
          <cell r="Q7">
            <v>3680</v>
          </cell>
          <cell r="R7">
            <v>25026</v>
          </cell>
          <cell r="S7">
            <v>3570</v>
          </cell>
          <cell r="T7">
            <v>32276</v>
          </cell>
        </row>
        <row r="8">
          <cell r="B8">
            <v>3122020</v>
          </cell>
          <cell r="C8" t="str">
            <v>Glebe Primary School</v>
          </cell>
          <cell r="D8" t="str">
            <v>Primary</v>
          </cell>
          <cell r="E8">
            <v>0</v>
          </cell>
          <cell r="F8">
            <v>0</v>
          </cell>
          <cell r="G8">
            <v>7</v>
          </cell>
          <cell r="H8">
            <v>0</v>
          </cell>
          <cell r="I8">
            <v>0</v>
          </cell>
          <cell r="J8">
            <v>0</v>
          </cell>
          <cell r="K8">
            <v>601</v>
          </cell>
          <cell r="L8">
            <v>601</v>
          </cell>
          <cell r="M8">
            <v>0</v>
          </cell>
          <cell r="N8">
            <v>0</v>
          </cell>
          <cell r="O8">
            <v>44</v>
          </cell>
          <cell r="P8">
            <v>0</v>
          </cell>
          <cell r="Q8">
            <v>3680</v>
          </cell>
          <cell r="R8">
            <v>58297</v>
          </cell>
          <cell r="S8">
            <v>3740</v>
          </cell>
          <cell r="T8">
            <v>65717</v>
          </cell>
        </row>
        <row r="9">
          <cell r="B9">
            <v>3122023</v>
          </cell>
          <cell r="C9" t="str">
            <v>Harefield Junior School</v>
          </cell>
          <cell r="D9" t="str">
            <v>Primary</v>
          </cell>
          <cell r="E9">
            <v>0</v>
          </cell>
          <cell r="F9">
            <v>0</v>
          </cell>
          <cell r="G9">
            <v>4</v>
          </cell>
          <cell r="H9">
            <v>0</v>
          </cell>
          <cell r="I9">
            <v>0</v>
          </cell>
          <cell r="J9">
            <v>0</v>
          </cell>
          <cell r="K9">
            <v>267</v>
          </cell>
          <cell r="L9">
            <v>267</v>
          </cell>
          <cell r="M9">
            <v>0</v>
          </cell>
          <cell r="N9">
            <v>0</v>
          </cell>
          <cell r="O9">
            <v>55</v>
          </cell>
          <cell r="P9">
            <v>0</v>
          </cell>
          <cell r="Q9">
            <v>3680</v>
          </cell>
          <cell r="R9">
            <v>25899</v>
          </cell>
          <cell r="S9">
            <v>4675</v>
          </cell>
          <cell r="T9">
            <v>34254</v>
          </cell>
        </row>
        <row r="10">
          <cell r="B10">
            <v>3122024</v>
          </cell>
          <cell r="C10" t="str">
            <v>Harefield Infant School</v>
          </cell>
          <cell r="D10" t="str">
            <v>Primary</v>
          </cell>
          <cell r="E10">
            <v>0</v>
          </cell>
          <cell r="F10">
            <v>0</v>
          </cell>
          <cell r="G10">
            <v>3</v>
          </cell>
          <cell r="H10">
            <v>0</v>
          </cell>
          <cell r="I10">
            <v>0</v>
          </cell>
          <cell r="J10">
            <v>0</v>
          </cell>
          <cell r="K10">
            <v>171</v>
          </cell>
          <cell r="L10">
            <v>171</v>
          </cell>
          <cell r="M10">
            <v>0</v>
          </cell>
          <cell r="N10">
            <v>0</v>
          </cell>
          <cell r="O10">
            <v>34</v>
          </cell>
          <cell r="P10">
            <v>0</v>
          </cell>
          <cell r="Q10">
            <v>3680</v>
          </cell>
          <cell r="R10">
            <v>16587</v>
          </cell>
          <cell r="S10">
            <v>2890</v>
          </cell>
          <cell r="T10">
            <v>23157</v>
          </cell>
        </row>
        <row r="11">
          <cell r="B11">
            <v>3122025</v>
          </cell>
          <cell r="C11" t="str">
            <v>Harlyn Primary School</v>
          </cell>
          <cell r="D11" t="str">
            <v>Primary</v>
          </cell>
          <cell r="E11">
            <v>0</v>
          </cell>
          <cell r="F11">
            <v>0</v>
          </cell>
          <cell r="G11">
            <v>7</v>
          </cell>
          <cell r="H11">
            <v>0</v>
          </cell>
          <cell r="I11">
            <v>0</v>
          </cell>
          <cell r="J11">
            <v>0</v>
          </cell>
          <cell r="K11">
            <v>451</v>
          </cell>
          <cell r="L11">
            <v>451</v>
          </cell>
          <cell r="M11">
            <v>0</v>
          </cell>
          <cell r="N11">
            <v>0</v>
          </cell>
          <cell r="O11">
            <v>56</v>
          </cell>
          <cell r="P11">
            <v>0</v>
          </cell>
          <cell r="Q11">
            <v>3680</v>
          </cell>
          <cell r="R11">
            <v>43747</v>
          </cell>
          <cell r="S11">
            <v>4760</v>
          </cell>
          <cell r="T11">
            <v>52187</v>
          </cell>
        </row>
        <row r="12">
          <cell r="B12">
            <v>3122026</v>
          </cell>
          <cell r="C12" t="str">
            <v>Harmondsworth Primary School</v>
          </cell>
          <cell r="D12" t="str">
            <v>Primary</v>
          </cell>
          <cell r="E12">
            <v>0</v>
          </cell>
          <cell r="F12">
            <v>0</v>
          </cell>
          <cell r="G12">
            <v>7</v>
          </cell>
          <cell r="H12">
            <v>0</v>
          </cell>
          <cell r="I12">
            <v>0</v>
          </cell>
          <cell r="J12">
            <v>0</v>
          </cell>
          <cell r="K12">
            <v>192</v>
          </cell>
          <cell r="L12">
            <v>192</v>
          </cell>
          <cell r="M12">
            <v>0</v>
          </cell>
          <cell r="N12">
            <v>0</v>
          </cell>
          <cell r="O12">
            <v>46</v>
          </cell>
          <cell r="P12">
            <v>0</v>
          </cell>
          <cell r="Q12">
            <v>3680</v>
          </cell>
          <cell r="R12">
            <v>18624</v>
          </cell>
          <cell r="S12">
            <v>3910</v>
          </cell>
          <cell r="T12">
            <v>26214</v>
          </cell>
        </row>
        <row r="13">
          <cell r="B13">
            <v>3122029</v>
          </cell>
          <cell r="C13" t="str">
            <v>Heathrow Primary School</v>
          </cell>
          <cell r="D13" t="str">
            <v>Primary</v>
          </cell>
          <cell r="E13">
            <v>0</v>
          </cell>
          <cell r="F13">
            <v>0</v>
          </cell>
          <cell r="G13">
            <v>7</v>
          </cell>
          <cell r="H13">
            <v>0</v>
          </cell>
          <cell r="I13">
            <v>0</v>
          </cell>
          <cell r="J13">
            <v>0</v>
          </cell>
          <cell r="K13">
            <v>382</v>
          </cell>
          <cell r="L13">
            <v>382</v>
          </cell>
          <cell r="M13">
            <v>0</v>
          </cell>
          <cell r="N13">
            <v>0</v>
          </cell>
          <cell r="O13">
            <v>63</v>
          </cell>
          <cell r="P13">
            <v>0</v>
          </cell>
          <cell r="Q13">
            <v>3680</v>
          </cell>
          <cell r="R13">
            <v>37054</v>
          </cell>
          <cell r="S13">
            <v>5355</v>
          </cell>
          <cell r="T13">
            <v>46089</v>
          </cell>
        </row>
        <row r="14">
          <cell r="B14">
            <v>3122032</v>
          </cell>
          <cell r="C14" t="str">
            <v>Lady Bankes Primary School</v>
          </cell>
          <cell r="D14" t="str">
            <v>Primary</v>
          </cell>
          <cell r="E14">
            <v>0</v>
          </cell>
          <cell r="F14">
            <v>0</v>
          </cell>
          <cell r="G14">
            <v>7</v>
          </cell>
          <cell r="H14">
            <v>0</v>
          </cell>
          <cell r="I14">
            <v>0</v>
          </cell>
          <cell r="J14">
            <v>0</v>
          </cell>
          <cell r="K14">
            <v>582</v>
          </cell>
          <cell r="L14">
            <v>582</v>
          </cell>
          <cell r="M14">
            <v>0</v>
          </cell>
          <cell r="N14">
            <v>0</v>
          </cell>
          <cell r="O14">
            <v>89</v>
          </cell>
          <cell r="P14">
            <v>0</v>
          </cell>
          <cell r="Q14">
            <v>3680</v>
          </cell>
          <cell r="R14">
            <v>56454</v>
          </cell>
          <cell r="S14">
            <v>7565</v>
          </cell>
          <cell r="T14">
            <v>67699</v>
          </cell>
        </row>
        <row r="15">
          <cell r="B15">
            <v>3122036</v>
          </cell>
          <cell r="C15" t="str">
            <v>Minet Junior School</v>
          </cell>
          <cell r="D15" t="str">
            <v>Primary</v>
          </cell>
          <cell r="E15">
            <v>0</v>
          </cell>
          <cell r="F15">
            <v>0</v>
          </cell>
          <cell r="G15">
            <v>4</v>
          </cell>
          <cell r="H15">
            <v>0</v>
          </cell>
          <cell r="I15">
            <v>0</v>
          </cell>
          <cell r="J15">
            <v>0</v>
          </cell>
          <cell r="K15">
            <v>420</v>
          </cell>
          <cell r="L15">
            <v>420</v>
          </cell>
          <cell r="M15">
            <v>0</v>
          </cell>
          <cell r="N15">
            <v>0</v>
          </cell>
          <cell r="O15">
            <v>130</v>
          </cell>
          <cell r="P15">
            <v>0</v>
          </cell>
          <cell r="Q15">
            <v>3680</v>
          </cell>
          <cell r="R15">
            <v>40740</v>
          </cell>
          <cell r="S15">
            <v>11050</v>
          </cell>
          <cell r="T15">
            <v>55470</v>
          </cell>
        </row>
        <row r="16">
          <cell r="B16">
            <v>3122037</v>
          </cell>
          <cell r="C16" t="str">
            <v>Minet Nursery and Infant School</v>
          </cell>
          <cell r="D16" t="str">
            <v>Primary</v>
          </cell>
          <cell r="E16">
            <v>0</v>
          </cell>
          <cell r="F16">
            <v>0</v>
          </cell>
          <cell r="G16">
            <v>3</v>
          </cell>
          <cell r="H16">
            <v>0</v>
          </cell>
          <cell r="I16">
            <v>0</v>
          </cell>
          <cell r="J16">
            <v>0</v>
          </cell>
          <cell r="K16">
            <v>303</v>
          </cell>
          <cell r="L16">
            <v>303</v>
          </cell>
          <cell r="M16">
            <v>0</v>
          </cell>
          <cell r="N16">
            <v>0</v>
          </cell>
          <cell r="O16">
            <v>84</v>
          </cell>
          <cell r="P16">
            <v>0</v>
          </cell>
          <cell r="Q16">
            <v>3680</v>
          </cell>
          <cell r="R16">
            <v>29391</v>
          </cell>
          <cell r="S16">
            <v>7140</v>
          </cell>
          <cell r="T16">
            <v>40211</v>
          </cell>
        </row>
        <row r="17">
          <cell r="B17">
            <v>3122038</v>
          </cell>
          <cell r="C17" t="str">
            <v>Newnham Junior School</v>
          </cell>
          <cell r="D17" t="str">
            <v>Primary</v>
          </cell>
          <cell r="E17">
            <v>0</v>
          </cell>
          <cell r="F17">
            <v>0</v>
          </cell>
          <cell r="G17">
            <v>4</v>
          </cell>
          <cell r="H17">
            <v>0</v>
          </cell>
          <cell r="I17">
            <v>0</v>
          </cell>
          <cell r="J17">
            <v>0</v>
          </cell>
          <cell r="K17">
            <v>356</v>
          </cell>
          <cell r="L17">
            <v>356</v>
          </cell>
          <cell r="M17">
            <v>0</v>
          </cell>
          <cell r="N17">
            <v>0</v>
          </cell>
          <cell r="O17">
            <v>30</v>
          </cell>
          <cell r="P17">
            <v>0</v>
          </cell>
          <cell r="Q17">
            <v>3680</v>
          </cell>
          <cell r="R17">
            <v>34532</v>
          </cell>
          <cell r="S17">
            <v>2550</v>
          </cell>
          <cell r="T17">
            <v>40762</v>
          </cell>
        </row>
        <row r="18">
          <cell r="B18">
            <v>3122039</v>
          </cell>
          <cell r="C18" t="str">
            <v>Newnham Infant and Nursery School</v>
          </cell>
          <cell r="D18" t="str">
            <v>Primary</v>
          </cell>
          <cell r="E18">
            <v>0</v>
          </cell>
          <cell r="F18">
            <v>0</v>
          </cell>
          <cell r="G18">
            <v>3</v>
          </cell>
          <cell r="H18">
            <v>0</v>
          </cell>
          <cell r="I18">
            <v>0</v>
          </cell>
          <cell r="J18">
            <v>0</v>
          </cell>
          <cell r="K18">
            <v>263</v>
          </cell>
          <cell r="L18">
            <v>263</v>
          </cell>
          <cell r="M18">
            <v>0</v>
          </cell>
          <cell r="N18">
            <v>0</v>
          </cell>
          <cell r="O18">
            <v>21</v>
          </cell>
          <cell r="P18">
            <v>0</v>
          </cell>
          <cell r="Q18">
            <v>3680</v>
          </cell>
          <cell r="R18">
            <v>25511</v>
          </cell>
          <cell r="S18">
            <v>1785</v>
          </cell>
          <cell r="T18">
            <v>30976</v>
          </cell>
        </row>
        <row r="19">
          <cell r="B19">
            <v>3122052</v>
          </cell>
          <cell r="C19" t="str">
            <v>Whitehall Junior School</v>
          </cell>
          <cell r="D19" t="str">
            <v>Primary</v>
          </cell>
          <cell r="E19">
            <v>0</v>
          </cell>
          <cell r="F19">
            <v>0</v>
          </cell>
          <cell r="G19">
            <v>4</v>
          </cell>
          <cell r="H19">
            <v>0</v>
          </cell>
          <cell r="I19">
            <v>0</v>
          </cell>
          <cell r="J19">
            <v>0</v>
          </cell>
          <cell r="K19">
            <v>378</v>
          </cell>
          <cell r="L19">
            <v>378</v>
          </cell>
          <cell r="M19">
            <v>0</v>
          </cell>
          <cell r="N19">
            <v>0</v>
          </cell>
          <cell r="O19">
            <v>124</v>
          </cell>
          <cell r="P19">
            <v>0</v>
          </cell>
          <cell r="Q19">
            <v>3680</v>
          </cell>
          <cell r="R19">
            <v>36666</v>
          </cell>
          <cell r="S19">
            <v>10540</v>
          </cell>
          <cell r="T19">
            <v>50886</v>
          </cell>
        </row>
        <row r="20">
          <cell r="B20">
            <v>3122054</v>
          </cell>
          <cell r="C20" t="str">
            <v>Whiteheath Junior School</v>
          </cell>
          <cell r="D20" t="str">
            <v>Primary</v>
          </cell>
          <cell r="E20">
            <v>0</v>
          </cell>
          <cell r="F20">
            <v>0</v>
          </cell>
          <cell r="G20">
            <v>4</v>
          </cell>
          <cell r="H20">
            <v>0</v>
          </cell>
          <cell r="I20">
            <v>0</v>
          </cell>
          <cell r="J20">
            <v>0</v>
          </cell>
          <cell r="K20">
            <v>329</v>
          </cell>
          <cell r="L20">
            <v>329</v>
          </cell>
          <cell r="M20">
            <v>0</v>
          </cell>
          <cell r="N20">
            <v>0</v>
          </cell>
          <cell r="O20">
            <v>28</v>
          </cell>
          <cell r="P20">
            <v>0</v>
          </cell>
          <cell r="Q20">
            <v>3680</v>
          </cell>
          <cell r="R20">
            <v>31913</v>
          </cell>
          <cell r="S20">
            <v>2380</v>
          </cell>
          <cell r="T20">
            <v>37973</v>
          </cell>
        </row>
        <row r="21">
          <cell r="B21">
            <v>3122059</v>
          </cell>
          <cell r="C21" t="str">
            <v>Yeading Junior School</v>
          </cell>
          <cell r="D21" t="str">
            <v>Primary</v>
          </cell>
          <cell r="E21">
            <v>0</v>
          </cell>
          <cell r="F21">
            <v>0</v>
          </cell>
          <cell r="G21">
            <v>4</v>
          </cell>
          <cell r="H21">
            <v>0</v>
          </cell>
          <cell r="I21">
            <v>0</v>
          </cell>
          <cell r="J21">
            <v>0</v>
          </cell>
          <cell r="K21">
            <v>461</v>
          </cell>
          <cell r="L21">
            <v>461</v>
          </cell>
          <cell r="M21">
            <v>0</v>
          </cell>
          <cell r="N21">
            <v>0</v>
          </cell>
          <cell r="O21">
            <v>142</v>
          </cell>
          <cell r="P21">
            <v>0</v>
          </cell>
          <cell r="Q21">
            <v>3680</v>
          </cell>
          <cell r="R21">
            <v>44717</v>
          </cell>
          <cell r="S21">
            <v>12070</v>
          </cell>
          <cell r="T21">
            <v>60467</v>
          </cell>
        </row>
        <row r="22">
          <cell r="B22">
            <v>3122060</v>
          </cell>
          <cell r="C22" t="str">
            <v>Yeading Infant and Nursery School</v>
          </cell>
          <cell r="D22" t="str">
            <v>Primary</v>
          </cell>
          <cell r="E22">
            <v>0</v>
          </cell>
          <cell r="F22">
            <v>0</v>
          </cell>
          <cell r="G22">
            <v>3</v>
          </cell>
          <cell r="H22">
            <v>0</v>
          </cell>
          <cell r="I22">
            <v>0</v>
          </cell>
          <cell r="J22">
            <v>0</v>
          </cell>
          <cell r="K22">
            <v>338</v>
          </cell>
          <cell r="L22">
            <v>338</v>
          </cell>
          <cell r="M22">
            <v>0</v>
          </cell>
          <cell r="N22">
            <v>0</v>
          </cell>
          <cell r="O22">
            <v>97</v>
          </cell>
          <cell r="P22">
            <v>0</v>
          </cell>
          <cell r="Q22">
            <v>3680</v>
          </cell>
          <cell r="R22">
            <v>32786</v>
          </cell>
          <cell r="S22">
            <v>8245</v>
          </cell>
          <cell r="T22">
            <v>44711</v>
          </cell>
        </row>
        <row r="23">
          <cell r="B23">
            <v>3122063</v>
          </cell>
          <cell r="C23" t="str">
            <v>Highfield Primary School</v>
          </cell>
          <cell r="D23" t="str">
            <v>Primary</v>
          </cell>
          <cell r="E23">
            <v>0</v>
          </cell>
          <cell r="F23">
            <v>0</v>
          </cell>
          <cell r="G23">
            <v>7</v>
          </cell>
          <cell r="H23">
            <v>0</v>
          </cell>
          <cell r="I23">
            <v>0</v>
          </cell>
          <cell r="J23">
            <v>0</v>
          </cell>
          <cell r="K23">
            <v>295</v>
          </cell>
          <cell r="L23">
            <v>295</v>
          </cell>
          <cell r="M23">
            <v>0</v>
          </cell>
          <cell r="N23">
            <v>0</v>
          </cell>
          <cell r="O23">
            <v>71</v>
          </cell>
          <cell r="P23">
            <v>0</v>
          </cell>
          <cell r="Q23">
            <v>3680</v>
          </cell>
          <cell r="R23">
            <v>28615</v>
          </cell>
          <cell r="S23">
            <v>6035</v>
          </cell>
          <cell r="T23">
            <v>38330</v>
          </cell>
        </row>
        <row r="24">
          <cell r="B24">
            <v>3122064</v>
          </cell>
          <cell r="C24" t="str">
            <v>Rabbsfarm Primary School</v>
          </cell>
          <cell r="D24" t="str">
            <v>Primary</v>
          </cell>
          <cell r="E24">
            <v>0</v>
          </cell>
          <cell r="F24">
            <v>0</v>
          </cell>
          <cell r="G24">
            <v>7</v>
          </cell>
          <cell r="H24">
            <v>0</v>
          </cell>
          <cell r="I24">
            <v>0</v>
          </cell>
          <cell r="J24">
            <v>0</v>
          </cell>
          <cell r="K24">
            <v>550</v>
          </cell>
          <cell r="L24">
            <v>550</v>
          </cell>
          <cell r="M24">
            <v>0</v>
          </cell>
          <cell r="N24">
            <v>0</v>
          </cell>
          <cell r="O24">
            <v>185</v>
          </cell>
          <cell r="P24">
            <v>0</v>
          </cell>
          <cell r="Q24">
            <v>3680</v>
          </cell>
          <cell r="R24">
            <v>53350</v>
          </cell>
          <cell r="S24">
            <v>15725</v>
          </cell>
          <cell r="T24">
            <v>72755</v>
          </cell>
        </row>
        <row r="25">
          <cell r="B25">
            <v>3122065</v>
          </cell>
          <cell r="C25" t="str">
            <v>Warrender Primary School</v>
          </cell>
          <cell r="D25" t="str">
            <v>Primary</v>
          </cell>
          <cell r="E25">
            <v>0</v>
          </cell>
          <cell r="F25">
            <v>0</v>
          </cell>
          <cell r="G25">
            <v>7</v>
          </cell>
          <cell r="H25">
            <v>0</v>
          </cell>
          <cell r="I25">
            <v>0</v>
          </cell>
          <cell r="J25">
            <v>0</v>
          </cell>
          <cell r="K25">
            <v>322</v>
          </cell>
          <cell r="L25">
            <v>322</v>
          </cell>
          <cell r="M25">
            <v>0</v>
          </cell>
          <cell r="N25">
            <v>0</v>
          </cell>
          <cell r="O25">
            <v>22</v>
          </cell>
          <cell r="P25">
            <v>0</v>
          </cell>
          <cell r="Q25">
            <v>3680</v>
          </cell>
          <cell r="R25">
            <v>31234</v>
          </cell>
          <cell r="S25">
            <v>1870</v>
          </cell>
          <cell r="T25">
            <v>36784</v>
          </cell>
        </row>
        <row r="26">
          <cell r="B26">
            <v>3122069</v>
          </cell>
          <cell r="C26" t="str">
            <v>Whitehall Infant School</v>
          </cell>
          <cell r="D26" t="str">
            <v>Primary</v>
          </cell>
          <cell r="E26">
            <v>0</v>
          </cell>
          <cell r="F26">
            <v>0</v>
          </cell>
          <cell r="G26">
            <v>3</v>
          </cell>
          <cell r="H26">
            <v>0</v>
          </cell>
          <cell r="I26">
            <v>0</v>
          </cell>
          <cell r="J26">
            <v>0</v>
          </cell>
          <cell r="K26">
            <v>310</v>
          </cell>
          <cell r="L26">
            <v>310</v>
          </cell>
          <cell r="M26">
            <v>0</v>
          </cell>
          <cell r="N26">
            <v>0</v>
          </cell>
          <cell r="O26">
            <v>66</v>
          </cell>
          <cell r="P26">
            <v>0</v>
          </cell>
          <cell r="Q26">
            <v>3680</v>
          </cell>
          <cell r="R26">
            <v>30070</v>
          </cell>
          <cell r="S26">
            <v>5610</v>
          </cell>
          <cell r="T26">
            <v>39360</v>
          </cell>
        </row>
        <row r="27">
          <cell r="B27">
            <v>3122074</v>
          </cell>
          <cell r="C27" t="str">
            <v>Whiteheath Infant &amp; Nursery School</v>
          </cell>
          <cell r="D27" t="str">
            <v>Primary</v>
          </cell>
          <cell r="E27">
            <v>0</v>
          </cell>
          <cell r="F27">
            <v>0</v>
          </cell>
          <cell r="G27">
            <v>3</v>
          </cell>
          <cell r="H27">
            <v>0</v>
          </cell>
          <cell r="I27">
            <v>0</v>
          </cell>
          <cell r="J27">
            <v>0</v>
          </cell>
          <cell r="K27">
            <v>261</v>
          </cell>
          <cell r="L27">
            <v>261</v>
          </cell>
          <cell r="M27">
            <v>0</v>
          </cell>
          <cell r="N27">
            <v>0</v>
          </cell>
          <cell r="O27">
            <v>13</v>
          </cell>
          <cell r="P27">
            <v>0</v>
          </cell>
          <cell r="Q27">
            <v>3680</v>
          </cell>
          <cell r="R27">
            <v>25317</v>
          </cell>
          <cell r="S27">
            <v>1105</v>
          </cell>
          <cell r="T27">
            <v>30102</v>
          </cell>
        </row>
        <row r="28">
          <cell r="B28">
            <v>3122076</v>
          </cell>
          <cell r="C28" t="str">
            <v>Frithwood Primary School</v>
          </cell>
          <cell r="D28" t="str">
            <v>Primary</v>
          </cell>
          <cell r="E28">
            <v>0</v>
          </cell>
          <cell r="F28">
            <v>0</v>
          </cell>
          <cell r="G28">
            <v>7</v>
          </cell>
          <cell r="H28">
            <v>0</v>
          </cell>
          <cell r="I28">
            <v>0</v>
          </cell>
          <cell r="J28">
            <v>0</v>
          </cell>
          <cell r="K28">
            <v>385</v>
          </cell>
          <cell r="L28">
            <v>385</v>
          </cell>
          <cell r="M28">
            <v>0</v>
          </cell>
          <cell r="N28">
            <v>0</v>
          </cell>
          <cell r="O28">
            <v>47</v>
          </cell>
          <cell r="P28">
            <v>0</v>
          </cell>
          <cell r="Q28">
            <v>3680</v>
          </cell>
          <cell r="R28">
            <v>37345</v>
          </cell>
          <cell r="S28">
            <v>3995</v>
          </cell>
          <cell r="T28">
            <v>45020</v>
          </cell>
        </row>
        <row r="29">
          <cell r="B29">
            <v>3122080</v>
          </cell>
          <cell r="C29" t="str">
            <v>Ruislip Gardens Primary School</v>
          </cell>
          <cell r="D29" t="str">
            <v>Primary</v>
          </cell>
          <cell r="E29">
            <v>0</v>
          </cell>
          <cell r="F29">
            <v>0</v>
          </cell>
          <cell r="G29">
            <v>7</v>
          </cell>
          <cell r="H29">
            <v>0</v>
          </cell>
          <cell r="I29">
            <v>0</v>
          </cell>
          <cell r="J29">
            <v>0</v>
          </cell>
          <cell r="K29">
            <v>312</v>
          </cell>
          <cell r="L29">
            <v>312</v>
          </cell>
          <cell r="M29">
            <v>0</v>
          </cell>
          <cell r="N29">
            <v>0</v>
          </cell>
          <cell r="O29">
            <v>60</v>
          </cell>
          <cell r="P29">
            <v>0</v>
          </cell>
          <cell r="Q29">
            <v>3680</v>
          </cell>
          <cell r="R29">
            <v>30264</v>
          </cell>
          <cell r="S29">
            <v>5100</v>
          </cell>
          <cell r="T29">
            <v>39044</v>
          </cell>
        </row>
        <row r="30">
          <cell r="B30">
            <v>3122084</v>
          </cell>
          <cell r="C30" t="str">
            <v>Cherry Lane Primary School</v>
          </cell>
          <cell r="D30" t="str">
            <v>Primary</v>
          </cell>
          <cell r="E30">
            <v>0</v>
          </cell>
          <cell r="F30">
            <v>0</v>
          </cell>
          <cell r="G30">
            <v>7</v>
          </cell>
          <cell r="H30">
            <v>0</v>
          </cell>
          <cell r="I30">
            <v>0</v>
          </cell>
          <cell r="J30">
            <v>0</v>
          </cell>
          <cell r="K30">
            <v>598</v>
          </cell>
          <cell r="L30">
            <v>598</v>
          </cell>
          <cell r="M30">
            <v>0</v>
          </cell>
          <cell r="N30">
            <v>0</v>
          </cell>
          <cell r="O30">
            <v>178</v>
          </cell>
          <cell r="P30">
            <v>0</v>
          </cell>
          <cell r="Q30">
            <v>3680</v>
          </cell>
          <cell r="R30">
            <v>58006</v>
          </cell>
          <cell r="S30">
            <v>15130</v>
          </cell>
          <cell r="T30">
            <v>76816</v>
          </cell>
        </row>
        <row r="31">
          <cell r="B31">
            <v>3123300</v>
          </cell>
          <cell r="C31" t="str">
            <v>Bishop Winnington-Ingram CofE Primary School</v>
          </cell>
          <cell r="D31" t="str">
            <v>Primary</v>
          </cell>
          <cell r="E31">
            <v>0</v>
          </cell>
          <cell r="F31">
            <v>0</v>
          </cell>
          <cell r="G31">
            <v>7</v>
          </cell>
          <cell r="H31">
            <v>0</v>
          </cell>
          <cell r="I31">
            <v>0</v>
          </cell>
          <cell r="J31">
            <v>0</v>
          </cell>
          <cell r="K31">
            <v>194</v>
          </cell>
          <cell r="L31">
            <v>194</v>
          </cell>
          <cell r="M31">
            <v>0</v>
          </cell>
          <cell r="N31">
            <v>0</v>
          </cell>
          <cell r="O31">
            <v>47</v>
          </cell>
          <cell r="P31">
            <v>0</v>
          </cell>
          <cell r="Q31">
            <v>3680</v>
          </cell>
          <cell r="R31">
            <v>18818</v>
          </cell>
          <cell r="S31">
            <v>3995</v>
          </cell>
          <cell r="T31">
            <v>26493</v>
          </cell>
        </row>
        <row r="32">
          <cell r="B32">
            <v>3123302</v>
          </cell>
          <cell r="C32" t="str">
            <v>Holy Trinity CofE Primary School</v>
          </cell>
          <cell r="D32" t="str">
            <v>Primary</v>
          </cell>
          <cell r="E32">
            <v>0</v>
          </cell>
          <cell r="F32">
            <v>0</v>
          </cell>
          <cell r="G32">
            <v>7</v>
          </cell>
          <cell r="H32">
            <v>0</v>
          </cell>
          <cell r="I32">
            <v>0</v>
          </cell>
          <cell r="J32">
            <v>0</v>
          </cell>
          <cell r="K32">
            <v>193</v>
          </cell>
          <cell r="L32">
            <v>193</v>
          </cell>
          <cell r="M32">
            <v>0</v>
          </cell>
          <cell r="N32">
            <v>0</v>
          </cell>
          <cell r="O32">
            <v>23</v>
          </cell>
          <cell r="P32">
            <v>0</v>
          </cell>
          <cell r="Q32">
            <v>3680</v>
          </cell>
          <cell r="R32">
            <v>18721</v>
          </cell>
          <cell r="S32">
            <v>1955</v>
          </cell>
          <cell r="T32">
            <v>24356</v>
          </cell>
        </row>
        <row r="33">
          <cell r="B33">
            <v>3123307</v>
          </cell>
          <cell r="C33" t="str">
            <v>Dr Triplett's CofE Primary School</v>
          </cell>
          <cell r="D33" t="str">
            <v>Primary</v>
          </cell>
          <cell r="E33">
            <v>0</v>
          </cell>
          <cell r="F33">
            <v>0</v>
          </cell>
          <cell r="G33">
            <v>7</v>
          </cell>
          <cell r="H33">
            <v>0</v>
          </cell>
          <cell r="I33">
            <v>0</v>
          </cell>
          <cell r="J33">
            <v>0</v>
          </cell>
          <cell r="K33">
            <v>411</v>
          </cell>
          <cell r="L33">
            <v>411</v>
          </cell>
          <cell r="M33">
            <v>0</v>
          </cell>
          <cell r="N33">
            <v>0</v>
          </cell>
          <cell r="O33">
            <v>75</v>
          </cell>
          <cell r="P33">
            <v>0</v>
          </cell>
          <cell r="Q33">
            <v>3680</v>
          </cell>
          <cell r="R33">
            <v>39867</v>
          </cell>
          <cell r="S33">
            <v>6375</v>
          </cell>
          <cell r="T33">
            <v>49922</v>
          </cell>
        </row>
        <row r="34">
          <cell r="B34">
            <v>3123400</v>
          </cell>
          <cell r="C34" t="str">
            <v>St Swithun Wells Catholic Primary School</v>
          </cell>
          <cell r="D34" t="str">
            <v>Primary</v>
          </cell>
          <cell r="E34">
            <v>0</v>
          </cell>
          <cell r="F34">
            <v>0</v>
          </cell>
          <cell r="G34">
            <v>7</v>
          </cell>
          <cell r="H34">
            <v>0</v>
          </cell>
          <cell r="I34">
            <v>0</v>
          </cell>
          <cell r="J34">
            <v>0</v>
          </cell>
          <cell r="K34">
            <v>204</v>
          </cell>
          <cell r="L34">
            <v>204</v>
          </cell>
          <cell r="M34">
            <v>0</v>
          </cell>
          <cell r="N34">
            <v>0</v>
          </cell>
          <cell r="O34">
            <v>7</v>
          </cell>
          <cell r="P34">
            <v>0</v>
          </cell>
          <cell r="Q34">
            <v>3680</v>
          </cell>
          <cell r="R34">
            <v>19788</v>
          </cell>
          <cell r="S34">
            <v>595</v>
          </cell>
          <cell r="T34">
            <v>24063</v>
          </cell>
        </row>
        <row r="35">
          <cell r="B35">
            <v>3123401</v>
          </cell>
          <cell r="C35" t="str">
            <v>Botwell House Catholic Primary School</v>
          </cell>
          <cell r="D35" t="str">
            <v>Primary</v>
          </cell>
          <cell r="E35">
            <v>0</v>
          </cell>
          <cell r="F35">
            <v>0</v>
          </cell>
          <cell r="G35">
            <v>7</v>
          </cell>
          <cell r="H35">
            <v>0</v>
          </cell>
          <cell r="I35">
            <v>0</v>
          </cell>
          <cell r="J35">
            <v>0</v>
          </cell>
          <cell r="K35">
            <v>625</v>
          </cell>
          <cell r="L35">
            <v>625</v>
          </cell>
          <cell r="M35">
            <v>0</v>
          </cell>
          <cell r="N35">
            <v>0</v>
          </cell>
          <cell r="O35">
            <v>95</v>
          </cell>
          <cell r="P35">
            <v>0</v>
          </cell>
          <cell r="Q35">
            <v>3680</v>
          </cell>
          <cell r="R35">
            <v>60625</v>
          </cell>
          <cell r="S35">
            <v>8075</v>
          </cell>
          <cell r="T35">
            <v>72380</v>
          </cell>
        </row>
        <row r="36">
          <cell r="B36">
            <v>3123402</v>
          </cell>
          <cell r="C36" t="str">
            <v>St Bernadette Catholic Primary School</v>
          </cell>
          <cell r="D36" t="str">
            <v>Primary</v>
          </cell>
          <cell r="E36">
            <v>0</v>
          </cell>
          <cell r="F36">
            <v>0</v>
          </cell>
          <cell r="G36">
            <v>7</v>
          </cell>
          <cell r="H36">
            <v>0</v>
          </cell>
          <cell r="I36">
            <v>0</v>
          </cell>
          <cell r="J36">
            <v>0</v>
          </cell>
          <cell r="K36">
            <v>383</v>
          </cell>
          <cell r="L36">
            <v>383</v>
          </cell>
          <cell r="M36">
            <v>0</v>
          </cell>
          <cell r="N36">
            <v>0</v>
          </cell>
          <cell r="O36">
            <v>29</v>
          </cell>
          <cell r="P36">
            <v>0</v>
          </cell>
          <cell r="Q36">
            <v>3680</v>
          </cell>
          <cell r="R36">
            <v>37151</v>
          </cell>
          <cell r="S36">
            <v>2465</v>
          </cell>
          <cell r="T36">
            <v>43296</v>
          </cell>
        </row>
        <row r="37">
          <cell r="B37">
            <v>3123403</v>
          </cell>
          <cell r="C37" t="str">
            <v>St Catherine Catholic Primary School</v>
          </cell>
          <cell r="D37" t="str">
            <v>Primary</v>
          </cell>
          <cell r="E37">
            <v>0</v>
          </cell>
          <cell r="F37">
            <v>0</v>
          </cell>
          <cell r="G37">
            <v>7</v>
          </cell>
          <cell r="H37">
            <v>0</v>
          </cell>
          <cell r="I37">
            <v>0</v>
          </cell>
          <cell r="J37">
            <v>0</v>
          </cell>
          <cell r="K37">
            <v>203</v>
          </cell>
          <cell r="L37">
            <v>203</v>
          </cell>
          <cell r="M37">
            <v>0</v>
          </cell>
          <cell r="N37">
            <v>0</v>
          </cell>
          <cell r="O37">
            <v>39</v>
          </cell>
          <cell r="P37">
            <v>0</v>
          </cell>
          <cell r="Q37">
            <v>3680</v>
          </cell>
          <cell r="R37">
            <v>19691</v>
          </cell>
          <cell r="S37">
            <v>3315</v>
          </cell>
          <cell r="T37">
            <v>26686</v>
          </cell>
        </row>
        <row r="38">
          <cell r="B38">
            <v>3123404</v>
          </cell>
          <cell r="C38" t="str">
            <v>St Mary's Catholic Primary School</v>
          </cell>
          <cell r="D38" t="str">
            <v>Primary</v>
          </cell>
          <cell r="E38">
            <v>0</v>
          </cell>
          <cell r="F38">
            <v>0</v>
          </cell>
          <cell r="G38">
            <v>7</v>
          </cell>
          <cell r="H38">
            <v>0</v>
          </cell>
          <cell r="I38">
            <v>0</v>
          </cell>
          <cell r="J38">
            <v>0</v>
          </cell>
          <cell r="K38">
            <v>212</v>
          </cell>
          <cell r="L38">
            <v>212</v>
          </cell>
          <cell r="M38">
            <v>0</v>
          </cell>
          <cell r="N38">
            <v>0</v>
          </cell>
          <cell r="O38">
            <v>17</v>
          </cell>
          <cell r="P38">
            <v>0</v>
          </cell>
          <cell r="Q38">
            <v>3680</v>
          </cell>
          <cell r="R38">
            <v>20564</v>
          </cell>
          <cell r="S38">
            <v>1445</v>
          </cell>
          <cell r="T38">
            <v>25689</v>
          </cell>
        </row>
        <row r="39">
          <cell r="B39">
            <v>3123405</v>
          </cell>
          <cell r="C39" t="str">
            <v>Sacred Heart Catholic Primary School</v>
          </cell>
          <cell r="D39" t="str">
            <v>Primary</v>
          </cell>
          <cell r="E39">
            <v>0</v>
          </cell>
          <cell r="F39">
            <v>0</v>
          </cell>
          <cell r="G39">
            <v>7</v>
          </cell>
          <cell r="H39">
            <v>0</v>
          </cell>
          <cell r="I39">
            <v>0</v>
          </cell>
          <cell r="J39">
            <v>0</v>
          </cell>
          <cell r="K39">
            <v>625</v>
          </cell>
          <cell r="L39">
            <v>625</v>
          </cell>
          <cell r="M39">
            <v>0</v>
          </cell>
          <cell r="N39">
            <v>0</v>
          </cell>
          <cell r="O39">
            <v>33</v>
          </cell>
          <cell r="P39">
            <v>0</v>
          </cell>
          <cell r="Q39">
            <v>3680</v>
          </cell>
          <cell r="R39">
            <v>60625</v>
          </cell>
          <cell r="S39">
            <v>2805</v>
          </cell>
          <cell r="T39">
            <v>67110</v>
          </cell>
        </row>
        <row r="40">
          <cell r="B40">
            <v>3125200</v>
          </cell>
          <cell r="C40" t="str">
            <v>Oak Farm Primary School</v>
          </cell>
          <cell r="D40" t="str">
            <v>Primary</v>
          </cell>
          <cell r="E40">
            <v>0</v>
          </cell>
          <cell r="F40">
            <v>0</v>
          </cell>
          <cell r="G40">
            <v>7</v>
          </cell>
          <cell r="H40">
            <v>0</v>
          </cell>
          <cell r="I40">
            <v>0</v>
          </cell>
          <cell r="J40">
            <v>0</v>
          </cell>
          <cell r="K40">
            <v>559</v>
          </cell>
          <cell r="L40">
            <v>559</v>
          </cell>
          <cell r="M40">
            <v>0</v>
          </cell>
          <cell r="N40">
            <v>0</v>
          </cell>
          <cell r="O40">
            <v>75</v>
          </cell>
          <cell r="P40">
            <v>0</v>
          </cell>
          <cell r="Q40">
            <v>3680</v>
          </cell>
          <cell r="R40">
            <v>54223</v>
          </cell>
          <cell r="S40">
            <v>6375</v>
          </cell>
          <cell r="T40">
            <v>64278</v>
          </cell>
        </row>
        <row r="41">
          <cell r="B41">
            <v>3125202</v>
          </cell>
          <cell r="C41" t="str">
            <v>Grange Park Junior School</v>
          </cell>
          <cell r="D41" t="str">
            <v>Primary</v>
          </cell>
          <cell r="E41">
            <v>0</v>
          </cell>
          <cell r="F41">
            <v>0</v>
          </cell>
          <cell r="G41">
            <v>4</v>
          </cell>
          <cell r="H41">
            <v>0</v>
          </cell>
          <cell r="I41">
            <v>0</v>
          </cell>
          <cell r="J41">
            <v>0</v>
          </cell>
          <cell r="K41">
            <v>400</v>
          </cell>
          <cell r="L41">
            <v>400</v>
          </cell>
          <cell r="M41">
            <v>0</v>
          </cell>
          <cell r="N41">
            <v>0</v>
          </cell>
          <cell r="O41">
            <v>107</v>
          </cell>
          <cell r="P41">
            <v>0</v>
          </cell>
          <cell r="Q41">
            <v>3680</v>
          </cell>
          <cell r="R41">
            <v>38800</v>
          </cell>
          <cell r="S41">
            <v>9095</v>
          </cell>
          <cell r="T41">
            <v>51575</v>
          </cell>
        </row>
        <row r="42">
          <cell r="B42">
            <v>3125203</v>
          </cell>
          <cell r="C42" t="str">
            <v>Grange Park Infant and Nursery School</v>
          </cell>
          <cell r="D42" t="str">
            <v>Primary</v>
          </cell>
          <cell r="E42">
            <v>0</v>
          </cell>
          <cell r="F42">
            <v>0</v>
          </cell>
          <cell r="G42">
            <v>3</v>
          </cell>
          <cell r="H42">
            <v>0</v>
          </cell>
          <cell r="I42">
            <v>0</v>
          </cell>
          <cell r="J42">
            <v>0</v>
          </cell>
          <cell r="K42">
            <v>286</v>
          </cell>
          <cell r="L42">
            <v>286</v>
          </cell>
          <cell r="M42">
            <v>0</v>
          </cell>
          <cell r="N42">
            <v>0</v>
          </cell>
          <cell r="O42">
            <v>49</v>
          </cell>
          <cell r="P42">
            <v>0</v>
          </cell>
          <cell r="Q42">
            <v>3680</v>
          </cell>
          <cell r="R42">
            <v>27742</v>
          </cell>
          <cell r="S42">
            <v>4165</v>
          </cell>
          <cell r="T42">
            <v>35587</v>
          </cell>
        </row>
        <row r="43">
          <cell r="B43">
            <v>3125204</v>
          </cell>
          <cell r="C43" t="str">
            <v>Hillside Infant School</v>
          </cell>
          <cell r="D43" t="str">
            <v>Primary</v>
          </cell>
          <cell r="E43">
            <v>0</v>
          </cell>
          <cell r="F43">
            <v>0</v>
          </cell>
          <cell r="G43">
            <v>3</v>
          </cell>
          <cell r="H43">
            <v>0</v>
          </cell>
          <cell r="I43">
            <v>0</v>
          </cell>
          <cell r="J43">
            <v>0</v>
          </cell>
          <cell r="K43">
            <v>171</v>
          </cell>
          <cell r="L43">
            <v>171</v>
          </cell>
          <cell r="M43">
            <v>0</v>
          </cell>
          <cell r="N43">
            <v>0</v>
          </cell>
          <cell r="O43">
            <v>30</v>
          </cell>
          <cell r="P43">
            <v>0</v>
          </cell>
          <cell r="Q43">
            <v>3680</v>
          </cell>
          <cell r="R43">
            <v>16587</v>
          </cell>
          <cell r="S43">
            <v>2550</v>
          </cell>
          <cell r="T43">
            <v>22817</v>
          </cell>
        </row>
        <row r="44">
          <cell r="B44">
            <v>3125205</v>
          </cell>
          <cell r="C44" t="str">
            <v>Hillside Junior School</v>
          </cell>
          <cell r="D44" t="str">
            <v>Primary</v>
          </cell>
          <cell r="E44">
            <v>0</v>
          </cell>
          <cell r="F44">
            <v>0</v>
          </cell>
          <cell r="G44">
            <v>4</v>
          </cell>
          <cell r="H44">
            <v>0</v>
          </cell>
          <cell r="I44">
            <v>0</v>
          </cell>
          <cell r="J44">
            <v>0</v>
          </cell>
          <cell r="K44">
            <v>233</v>
          </cell>
          <cell r="L44">
            <v>233</v>
          </cell>
          <cell r="M44">
            <v>0</v>
          </cell>
          <cell r="N44">
            <v>0</v>
          </cell>
          <cell r="O44">
            <v>45</v>
          </cell>
          <cell r="P44">
            <v>0</v>
          </cell>
          <cell r="Q44">
            <v>3680</v>
          </cell>
          <cell r="R44">
            <v>22601</v>
          </cell>
          <cell r="S44">
            <v>3825</v>
          </cell>
          <cell r="T44">
            <v>30106</v>
          </cell>
        </row>
        <row r="45">
          <cell r="B45">
            <v>3125208</v>
          </cell>
          <cell r="C45" t="str">
            <v>St Andrew's C of E Primary School</v>
          </cell>
          <cell r="D45" t="str">
            <v>Primary</v>
          </cell>
          <cell r="E45">
            <v>0</v>
          </cell>
          <cell r="F45">
            <v>0</v>
          </cell>
          <cell r="G45">
            <v>7</v>
          </cell>
          <cell r="H45">
            <v>0</v>
          </cell>
          <cell r="I45">
            <v>0</v>
          </cell>
          <cell r="J45">
            <v>0</v>
          </cell>
          <cell r="K45">
            <v>177</v>
          </cell>
          <cell r="L45">
            <v>177</v>
          </cell>
          <cell r="M45">
            <v>0</v>
          </cell>
          <cell r="N45">
            <v>0</v>
          </cell>
          <cell r="O45">
            <v>47</v>
          </cell>
          <cell r="P45">
            <v>0</v>
          </cell>
          <cell r="Q45">
            <v>3680</v>
          </cell>
          <cell r="R45">
            <v>17169</v>
          </cell>
          <cell r="S45">
            <v>3995</v>
          </cell>
          <cell r="T45">
            <v>24844</v>
          </cell>
        </row>
        <row r="46">
          <cell r="B46">
            <v>3125211</v>
          </cell>
          <cell r="C46" t="str">
            <v>Hayes Park School</v>
          </cell>
          <cell r="D46" t="str">
            <v>Primary</v>
          </cell>
          <cell r="E46">
            <v>0</v>
          </cell>
          <cell r="F46">
            <v>0</v>
          </cell>
          <cell r="G46">
            <v>7</v>
          </cell>
          <cell r="H46">
            <v>0</v>
          </cell>
          <cell r="I46">
            <v>0</v>
          </cell>
          <cell r="J46">
            <v>0</v>
          </cell>
          <cell r="K46">
            <v>610</v>
          </cell>
          <cell r="L46">
            <v>610</v>
          </cell>
          <cell r="M46">
            <v>0</v>
          </cell>
          <cell r="N46">
            <v>0</v>
          </cell>
          <cell r="O46">
            <v>97</v>
          </cell>
          <cell r="P46">
            <v>0</v>
          </cell>
          <cell r="Q46">
            <v>3680</v>
          </cell>
          <cell r="R46">
            <v>59170</v>
          </cell>
          <cell r="S46">
            <v>8245</v>
          </cell>
          <cell r="T46">
            <v>71095</v>
          </cell>
        </row>
        <row r="47">
          <cell r="B47">
            <v>3125409</v>
          </cell>
          <cell r="C47" t="str">
            <v>Oak Wood School</v>
          </cell>
          <cell r="D47" t="str">
            <v>Secondary</v>
          </cell>
          <cell r="E47">
            <v>0</v>
          </cell>
          <cell r="F47">
            <v>0</v>
          </cell>
          <cell r="G47">
            <v>0</v>
          </cell>
          <cell r="H47">
            <v>5</v>
          </cell>
          <cell r="I47">
            <v>3</v>
          </cell>
          <cell r="J47">
            <v>2</v>
          </cell>
          <cell r="K47">
            <v>990</v>
          </cell>
          <cell r="L47">
            <v>0</v>
          </cell>
          <cell r="M47">
            <v>628</v>
          </cell>
          <cell r="N47">
            <v>362</v>
          </cell>
          <cell r="O47">
            <v>0</v>
          </cell>
          <cell r="P47">
            <v>392</v>
          </cell>
          <cell r="Q47">
            <v>3680</v>
          </cell>
          <cell r="R47">
            <v>142146</v>
          </cell>
          <cell r="S47">
            <v>48608</v>
          </cell>
          <cell r="T47">
            <v>194434</v>
          </cell>
        </row>
        <row r="48">
          <cell r="B48">
            <v>3125411</v>
          </cell>
          <cell r="C48" t="str">
            <v>Harlington School</v>
          </cell>
          <cell r="D48" t="str">
            <v>Secondary</v>
          </cell>
          <cell r="E48">
            <v>0</v>
          </cell>
          <cell r="F48">
            <v>0</v>
          </cell>
          <cell r="G48">
            <v>0</v>
          </cell>
          <cell r="H48">
            <v>5</v>
          </cell>
          <cell r="I48">
            <v>3</v>
          </cell>
          <cell r="J48">
            <v>2</v>
          </cell>
          <cell r="K48">
            <v>1023</v>
          </cell>
          <cell r="L48">
            <v>0</v>
          </cell>
          <cell r="M48">
            <v>634</v>
          </cell>
          <cell r="N48">
            <v>389</v>
          </cell>
          <cell r="O48">
            <v>0</v>
          </cell>
          <cell r="P48">
            <v>386.5</v>
          </cell>
          <cell r="Q48">
            <v>3680</v>
          </cell>
          <cell r="R48">
            <v>147153</v>
          </cell>
          <cell r="S48">
            <v>47926</v>
          </cell>
          <cell r="T48">
            <v>198759</v>
          </cell>
        </row>
        <row r="49">
          <cell r="B49">
            <v>3122001</v>
          </cell>
          <cell r="C49" t="str">
            <v>Belmore Primary Academy</v>
          </cell>
          <cell r="D49" t="str">
            <v>Primary</v>
          </cell>
          <cell r="E49">
            <v>0</v>
          </cell>
          <cell r="F49">
            <v>0</v>
          </cell>
          <cell r="G49">
            <v>7</v>
          </cell>
          <cell r="H49">
            <v>0</v>
          </cell>
          <cell r="I49">
            <v>0</v>
          </cell>
          <cell r="J49">
            <v>0</v>
          </cell>
          <cell r="K49">
            <v>555</v>
          </cell>
          <cell r="L49">
            <v>555</v>
          </cell>
          <cell r="M49">
            <v>0</v>
          </cell>
          <cell r="N49">
            <v>0</v>
          </cell>
          <cell r="O49">
            <v>174</v>
          </cell>
          <cell r="P49">
            <v>0</v>
          </cell>
          <cell r="Q49">
            <v>3680</v>
          </cell>
          <cell r="R49">
            <v>53835</v>
          </cell>
          <cell r="S49">
            <v>14790</v>
          </cell>
          <cell r="T49">
            <v>72305</v>
          </cell>
        </row>
        <row r="50">
          <cell r="B50">
            <v>3122002</v>
          </cell>
          <cell r="C50" t="str">
            <v>Brookside Primary School</v>
          </cell>
          <cell r="D50" t="str">
            <v>Primary</v>
          </cell>
          <cell r="E50">
            <v>0</v>
          </cell>
          <cell r="F50">
            <v>0</v>
          </cell>
          <cell r="G50">
            <v>7</v>
          </cell>
          <cell r="H50">
            <v>0</v>
          </cell>
          <cell r="I50">
            <v>0</v>
          </cell>
          <cell r="J50">
            <v>0</v>
          </cell>
          <cell r="K50">
            <v>319</v>
          </cell>
          <cell r="L50">
            <v>319</v>
          </cell>
          <cell r="M50">
            <v>0</v>
          </cell>
          <cell r="N50">
            <v>0</v>
          </cell>
          <cell r="O50">
            <v>97</v>
          </cell>
          <cell r="P50">
            <v>0</v>
          </cell>
          <cell r="Q50">
            <v>3680</v>
          </cell>
          <cell r="R50">
            <v>30943</v>
          </cell>
          <cell r="S50">
            <v>8245</v>
          </cell>
          <cell r="T50">
            <v>42868</v>
          </cell>
        </row>
        <row r="51">
          <cell r="B51">
            <v>3122011</v>
          </cell>
          <cell r="C51" t="str">
            <v>Coteford Junior School</v>
          </cell>
          <cell r="D51" t="str">
            <v>Primary</v>
          </cell>
          <cell r="E51">
            <v>0</v>
          </cell>
          <cell r="F51">
            <v>0</v>
          </cell>
          <cell r="G51">
            <v>4</v>
          </cell>
          <cell r="H51">
            <v>0</v>
          </cell>
          <cell r="I51">
            <v>0</v>
          </cell>
          <cell r="J51">
            <v>0</v>
          </cell>
          <cell r="K51">
            <v>303</v>
          </cell>
          <cell r="L51">
            <v>303</v>
          </cell>
          <cell r="M51">
            <v>0</v>
          </cell>
          <cell r="N51">
            <v>0</v>
          </cell>
          <cell r="O51">
            <v>71</v>
          </cell>
          <cell r="P51">
            <v>0</v>
          </cell>
          <cell r="Q51">
            <v>3680</v>
          </cell>
          <cell r="R51">
            <v>29391</v>
          </cell>
          <cell r="S51">
            <v>6035</v>
          </cell>
          <cell r="T51">
            <v>39106</v>
          </cell>
        </row>
        <row r="52">
          <cell r="B52">
            <v>3122017</v>
          </cell>
          <cell r="C52" t="str">
            <v>Laurel Lane Primary School</v>
          </cell>
          <cell r="D52" t="str">
            <v>Primary</v>
          </cell>
          <cell r="E52">
            <v>0</v>
          </cell>
          <cell r="F52">
            <v>0</v>
          </cell>
          <cell r="G52">
            <v>7</v>
          </cell>
          <cell r="H52">
            <v>0</v>
          </cell>
          <cell r="I52">
            <v>0</v>
          </cell>
          <cell r="J52">
            <v>0</v>
          </cell>
          <cell r="K52">
            <v>273</v>
          </cell>
          <cell r="L52">
            <v>273</v>
          </cell>
          <cell r="M52">
            <v>0</v>
          </cell>
          <cell r="N52">
            <v>0</v>
          </cell>
          <cell r="O52">
            <v>96.5</v>
          </cell>
          <cell r="P52">
            <v>0</v>
          </cell>
          <cell r="Q52">
            <v>3680</v>
          </cell>
          <cell r="R52">
            <v>26481</v>
          </cell>
          <cell r="S52">
            <v>8202.5</v>
          </cell>
          <cell r="T52">
            <v>38363.5</v>
          </cell>
        </row>
        <row r="53">
          <cell r="B53">
            <v>3122018</v>
          </cell>
          <cell r="C53" t="str">
            <v>Field End Junior School</v>
          </cell>
          <cell r="D53" t="str">
            <v>Primary</v>
          </cell>
          <cell r="E53">
            <v>0</v>
          </cell>
          <cell r="F53">
            <v>0</v>
          </cell>
          <cell r="G53">
            <v>4</v>
          </cell>
          <cell r="H53">
            <v>0</v>
          </cell>
          <cell r="I53">
            <v>0</v>
          </cell>
          <cell r="J53">
            <v>0</v>
          </cell>
          <cell r="K53">
            <v>368</v>
          </cell>
          <cell r="L53">
            <v>368</v>
          </cell>
          <cell r="M53">
            <v>0</v>
          </cell>
          <cell r="N53">
            <v>0</v>
          </cell>
          <cell r="O53">
            <v>75</v>
          </cell>
          <cell r="P53">
            <v>0</v>
          </cell>
          <cell r="Q53">
            <v>3680</v>
          </cell>
          <cell r="R53">
            <v>35696</v>
          </cell>
          <cell r="S53">
            <v>6375</v>
          </cell>
          <cell r="T53">
            <v>45751</v>
          </cell>
        </row>
        <row r="54">
          <cell r="B54">
            <v>3122021</v>
          </cell>
          <cell r="C54" t="str">
            <v>Hewens Primary School</v>
          </cell>
          <cell r="D54" t="str">
            <v>Primary</v>
          </cell>
          <cell r="E54">
            <v>0</v>
          </cell>
          <cell r="F54">
            <v>0</v>
          </cell>
          <cell r="G54">
            <v>7</v>
          </cell>
          <cell r="H54">
            <v>0</v>
          </cell>
          <cell r="I54">
            <v>0</v>
          </cell>
          <cell r="J54">
            <v>0</v>
          </cell>
          <cell r="K54">
            <v>378</v>
          </cell>
          <cell r="L54">
            <v>378</v>
          </cell>
          <cell r="M54">
            <v>0</v>
          </cell>
          <cell r="N54">
            <v>0</v>
          </cell>
          <cell r="O54">
            <v>70</v>
          </cell>
          <cell r="P54">
            <v>0</v>
          </cell>
          <cell r="Q54">
            <v>3680</v>
          </cell>
          <cell r="R54">
            <v>36666</v>
          </cell>
          <cell r="S54">
            <v>5950</v>
          </cell>
          <cell r="T54">
            <v>46296</v>
          </cell>
        </row>
        <row r="55">
          <cell r="B55">
            <v>3122022</v>
          </cell>
          <cell r="C55" t="str">
            <v>Nanaksar Primary School</v>
          </cell>
          <cell r="D55" t="str">
            <v>Primary</v>
          </cell>
          <cell r="E55">
            <v>0</v>
          </cell>
          <cell r="F55">
            <v>0</v>
          </cell>
          <cell r="G55">
            <v>2</v>
          </cell>
          <cell r="H55">
            <v>0</v>
          </cell>
          <cell r="I55">
            <v>0</v>
          </cell>
          <cell r="J55">
            <v>0</v>
          </cell>
          <cell r="K55">
            <v>55</v>
          </cell>
          <cell r="L55">
            <v>55</v>
          </cell>
          <cell r="M55">
            <v>0</v>
          </cell>
          <cell r="N55">
            <v>0</v>
          </cell>
          <cell r="O55">
            <v>10</v>
          </cell>
          <cell r="P55">
            <v>0</v>
          </cell>
          <cell r="Q55">
            <v>3680</v>
          </cell>
          <cell r="R55">
            <v>5335</v>
          </cell>
          <cell r="S55">
            <v>850</v>
          </cell>
          <cell r="T55">
            <v>9865</v>
          </cell>
        </row>
        <row r="56">
          <cell r="B56">
            <v>3122027</v>
          </cell>
          <cell r="C56" t="str">
            <v>John Locke Academy</v>
          </cell>
          <cell r="D56" t="str">
            <v>Primary</v>
          </cell>
          <cell r="E56">
            <v>0</v>
          </cell>
          <cell r="F56">
            <v>0</v>
          </cell>
          <cell r="G56">
            <v>7</v>
          </cell>
          <cell r="H56">
            <v>0</v>
          </cell>
          <cell r="I56">
            <v>0</v>
          </cell>
          <cell r="J56">
            <v>0</v>
          </cell>
          <cell r="K56">
            <v>585</v>
          </cell>
          <cell r="L56">
            <v>585</v>
          </cell>
          <cell r="M56">
            <v>0</v>
          </cell>
          <cell r="N56">
            <v>0</v>
          </cell>
          <cell r="O56">
            <v>38</v>
          </cell>
          <cell r="P56">
            <v>0</v>
          </cell>
          <cell r="Q56">
            <v>3680</v>
          </cell>
          <cell r="R56">
            <v>56745</v>
          </cell>
          <cell r="S56">
            <v>3230</v>
          </cell>
          <cell r="T56">
            <v>63655</v>
          </cell>
        </row>
        <row r="57">
          <cell r="B57">
            <v>3122028</v>
          </cell>
          <cell r="C57" t="str">
            <v>Lake Farm Park Academy</v>
          </cell>
          <cell r="D57" t="str">
            <v>Primary</v>
          </cell>
          <cell r="E57">
            <v>0</v>
          </cell>
          <cell r="F57">
            <v>0</v>
          </cell>
          <cell r="G57">
            <v>7</v>
          </cell>
          <cell r="H57">
            <v>0</v>
          </cell>
          <cell r="I57">
            <v>0</v>
          </cell>
          <cell r="J57">
            <v>0</v>
          </cell>
          <cell r="K57">
            <v>603</v>
          </cell>
          <cell r="L57">
            <v>603</v>
          </cell>
          <cell r="M57">
            <v>0</v>
          </cell>
          <cell r="N57">
            <v>0</v>
          </cell>
          <cell r="O57">
            <v>138.5</v>
          </cell>
          <cell r="P57">
            <v>0</v>
          </cell>
          <cell r="Q57">
            <v>3680</v>
          </cell>
          <cell r="R57">
            <v>58491</v>
          </cell>
          <cell r="S57">
            <v>11772.5</v>
          </cell>
          <cell r="T57">
            <v>73943.5</v>
          </cell>
        </row>
        <row r="58">
          <cell r="B58">
            <v>3122035</v>
          </cell>
          <cell r="C58" t="str">
            <v>St Martin's Church of England Primary School</v>
          </cell>
          <cell r="D58" t="str">
            <v>Primary</v>
          </cell>
          <cell r="E58">
            <v>0</v>
          </cell>
          <cell r="F58">
            <v>0</v>
          </cell>
          <cell r="G58">
            <v>7</v>
          </cell>
          <cell r="H58">
            <v>0</v>
          </cell>
          <cell r="I58">
            <v>0</v>
          </cell>
          <cell r="J58">
            <v>0</v>
          </cell>
          <cell r="K58">
            <v>293</v>
          </cell>
          <cell r="L58">
            <v>293</v>
          </cell>
          <cell r="M58">
            <v>0</v>
          </cell>
          <cell r="N58">
            <v>0</v>
          </cell>
          <cell r="O58">
            <v>73</v>
          </cell>
          <cell r="P58">
            <v>0</v>
          </cell>
          <cell r="Q58">
            <v>3680</v>
          </cell>
          <cell r="R58">
            <v>28421</v>
          </cell>
          <cell r="S58">
            <v>6205</v>
          </cell>
          <cell r="T58">
            <v>38306</v>
          </cell>
        </row>
        <row r="59">
          <cell r="B59">
            <v>3122040</v>
          </cell>
          <cell r="C59" t="str">
            <v>Pinkwell Primary School</v>
          </cell>
          <cell r="D59" t="str">
            <v>Primary</v>
          </cell>
          <cell r="E59">
            <v>0</v>
          </cell>
          <cell r="F59">
            <v>0</v>
          </cell>
          <cell r="G59">
            <v>7</v>
          </cell>
          <cell r="H59">
            <v>0</v>
          </cell>
          <cell r="I59">
            <v>0</v>
          </cell>
          <cell r="J59">
            <v>0</v>
          </cell>
          <cell r="K59">
            <v>542</v>
          </cell>
          <cell r="L59">
            <v>542</v>
          </cell>
          <cell r="M59">
            <v>0</v>
          </cell>
          <cell r="N59">
            <v>0</v>
          </cell>
          <cell r="O59">
            <v>135</v>
          </cell>
          <cell r="P59">
            <v>0</v>
          </cell>
          <cell r="Q59">
            <v>3680</v>
          </cell>
          <cell r="R59">
            <v>52574</v>
          </cell>
          <cell r="S59">
            <v>11475</v>
          </cell>
          <cell r="T59">
            <v>67729</v>
          </cell>
        </row>
        <row r="60">
          <cell r="B60">
            <v>3122045</v>
          </cell>
          <cell r="C60" t="str">
            <v>Rosedale Primary School</v>
          </cell>
          <cell r="D60" t="str">
            <v>Primary</v>
          </cell>
          <cell r="E60">
            <v>0</v>
          </cell>
          <cell r="F60">
            <v>0</v>
          </cell>
          <cell r="G60">
            <v>7</v>
          </cell>
          <cell r="H60">
            <v>0</v>
          </cell>
          <cell r="I60">
            <v>0</v>
          </cell>
          <cell r="J60">
            <v>0</v>
          </cell>
          <cell r="K60">
            <v>376</v>
          </cell>
          <cell r="L60">
            <v>376</v>
          </cell>
          <cell r="M60">
            <v>0</v>
          </cell>
          <cell r="N60">
            <v>0</v>
          </cell>
          <cell r="O60">
            <v>75</v>
          </cell>
          <cell r="P60">
            <v>0</v>
          </cell>
          <cell r="Q60">
            <v>3680</v>
          </cell>
          <cell r="R60">
            <v>36472</v>
          </cell>
          <cell r="S60">
            <v>6375</v>
          </cell>
          <cell r="T60">
            <v>46527</v>
          </cell>
        </row>
        <row r="61">
          <cell r="B61">
            <v>3122048</v>
          </cell>
          <cell r="C61" t="str">
            <v>Ryefield Primary School</v>
          </cell>
          <cell r="D61" t="str">
            <v>Primary</v>
          </cell>
          <cell r="E61">
            <v>0</v>
          </cell>
          <cell r="F61">
            <v>0</v>
          </cell>
          <cell r="G61">
            <v>7</v>
          </cell>
          <cell r="H61">
            <v>0</v>
          </cell>
          <cell r="I61">
            <v>0</v>
          </cell>
          <cell r="J61">
            <v>0</v>
          </cell>
          <cell r="K61">
            <v>380</v>
          </cell>
          <cell r="L61">
            <v>380</v>
          </cell>
          <cell r="M61">
            <v>0</v>
          </cell>
          <cell r="N61">
            <v>0</v>
          </cell>
          <cell r="O61">
            <v>89</v>
          </cell>
          <cell r="P61">
            <v>0</v>
          </cell>
          <cell r="Q61">
            <v>3680</v>
          </cell>
          <cell r="R61">
            <v>36860</v>
          </cell>
          <cell r="S61">
            <v>7565</v>
          </cell>
          <cell r="T61">
            <v>48105</v>
          </cell>
        </row>
        <row r="62">
          <cell r="B62">
            <v>3122049</v>
          </cell>
          <cell r="C62" t="str">
            <v>William Byrd Primary Academy</v>
          </cell>
          <cell r="D62" t="str">
            <v>Primary</v>
          </cell>
          <cell r="E62">
            <v>0</v>
          </cell>
          <cell r="F62">
            <v>0</v>
          </cell>
          <cell r="G62">
            <v>7</v>
          </cell>
          <cell r="H62">
            <v>0</v>
          </cell>
          <cell r="I62">
            <v>0</v>
          </cell>
          <cell r="J62">
            <v>0</v>
          </cell>
          <cell r="K62">
            <v>516</v>
          </cell>
          <cell r="L62">
            <v>516</v>
          </cell>
          <cell r="M62">
            <v>0</v>
          </cell>
          <cell r="N62">
            <v>0</v>
          </cell>
          <cell r="O62">
            <v>116.5</v>
          </cell>
          <cell r="P62">
            <v>0</v>
          </cell>
          <cell r="Q62">
            <v>3680</v>
          </cell>
          <cell r="R62">
            <v>50052</v>
          </cell>
          <cell r="S62">
            <v>9902.5</v>
          </cell>
          <cell r="T62">
            <v>63634.5</v>
          </cell>
        </row>
        <row r="63">
          <cell r="B63">
            <v>3122051</v>
          </cell>
          <cell r="C63" t="str">
            <v>West Drayton Academy</v>
          </cell>
          <cell r="D63" t="str">
            <v>Primary</v>
          </cell>
          <cell r="E63">
            <v>0</v>
          </cell>
          <cell r="F63">
            <v>0</v>
          </cell>
          <cell r="G63">
            <v>7</v>
          </cell>
          <cell r="H63">
            <v>0</v>
          </cell>
          <cell r="I63">
            <v>0</v>
          </cell>
          <cell r="J63">
            <v>0</v>
          </cell>
          <cell r="K63">
            <v>621</v>
          </cell>
          <cell r="L63">
            <v>621</v>
          </cell>
          <cell r="M63">
            <v>0</v>
          </cell>
          <cell r="N63">
            <v>0</v>
          </cell>
          <cell r="O63">
            <v>132</v>
          </cell>
          <cell r="P63">
            <v>0</v>
          </cell>
          <cell r="Q63">
            <v>3680</v>
          </cell>
          <cell r="R63">
            <v>60237</v>
          </cell>
          <cell r="S63">
            <v>11220</v>
          </cell>
          <cell r="T63">
            <v>75137</v>
          </cell>
        </row>
        <row r="64">
          <cell r="B64">
            <v>3122061</v>
          </cell>
          <cell r="C64" t="str">
            <v>Hermitage Primary School</v>
          </cell>
          <cell r="D64" t="str">
            <v>Primary</v>
          </cell>
          <cell r="E64">
            <v>0</v>
          </cell>
          <cell r="F64">
            <v>0</v>
          </cell>
          <cell r="G64">
            <v>7</v>
          </cell>
          <cell r="H64">
            <v>0</v>
          </cell>
          <cell r="I64">
            <v>0</v>
          </cell>
          <cell r="J64">
            <v>0</v>
          </cell>
          <cell r="K64">
            <v>414</v>
          </cell>
          <cell r="L64">
            <v>414</v>
          </cell>
          <cell r="M64">
            <v>0</v>
          </cell>
          <cell r="N64">
            <v>0</v>
          </cell>
          <cell r="O64">
            <v>75</v>
          </cell>
          <cell r="P64">
            <v>0</v>
          </cell>
          <cell r="Q64">
            <v>3680</v>
          </cell>
          <cell r="R64">
            <v>40158</v>
          </cell>
          <cell r="S64">
            <v>6375</v>
          </cell>
          <cell r="T64">
            <v>50213</v>
          </cell>
        </row>
        <row r="65">
          <cell r="B65">
            <v>3122078</v>
          </cell>
          <cell r="C65" t="str">
            <v>Cranford Park Academy</v>
          </cell>
          <cell r="D65" t="str">
            <v>Primary</v>
          </cell>
          <cell r="E65">
            <v>0</v>
          </cell>
          <cell r="F65">
            <v>0</v>
          </cell>
          <cell r="G65">
            <v>7</v>
          </cell>
          <cell r="H65">
            <v>0</v>
          </cell>
          <cell r="I65">
            <v>0</v>
          </cell>
          <cell r="J65">
            <v>0</v>
          </cell>
          <cell r="K65">
            <v>812</v>
          </cell>
          <cell r="L65">
            <v>812</v>
          </cell>
          <cell r="M65">
            <v>0</v>
          </cell>
          <cell r="N65">
            <v>0</v>
          </cell>
          <cell r="O65">
            <v>173</v>
          </cell>
          <cell r="P65">
            <v>0</v>
          </cell>
          <cell r="Q65">
            <v>3680</v>
          </cell>
          <cell r="R65">
            <v>78764</v>
          </cell>
          <cell r="S65">
            <v>14705</v>
          </cell>
          <cell r="T65">
            <v>97149</v>
          </cell>
        </row>
        <row r="66">
          <cell r="B66">
            <v>3122081</v>
          </cell>
          <cell r="C66" t="str">
            <v>Hillingdon Primary School</v>
          </cell>
          <cell r="D66" t="str">
            <v>Primary</v>
          </cell>
          <cell r="E66">
            <v>0</v>
          </cell>
          <cell r="F66">
            <v>0</v>
          </cell>
          <cell r="G66">
            <v>7</v>
          </cell>
          <cell r="H66">
            <v>0</v>
          </cell>
          <cell r="I66">
            <v>0</v>
          </cell>
          <cell r="J66">
            <v>0</v>
          </cell>
          <cell r="K66">
            <v>632</v>
          </cell>
          <cell r="L66">
            <v>632</v>
          </cell>
          <cell r="M66">
            <v>0</v>
          </cell>
          <cell r="N66">
            <v>0</v>
          </cell>
          <cell r="O66">
            <v>106</v>
          </cell>
          <cell r="P66">
            <v>0</v>
          </cell>
          <cell r="Q66">
            <v>3680</v>
          </cell>
          <cell r="R66">
            <v>61304</v>
          </cell>
          <cell r="S66">
            <v>9010</v>
          </cell>
          <cell r="T66">
            <v>73994</v>
          </cell>
        </row>
        <row r="67">
          <cell r="B67">
            <v>3122082</v>
          </cell>
          <cell r="C67" t="str">
            <v>Wood End Park Academy</v>
          </cell>
          <cell r="D67" t="str">
            <v>Primary</v>
          </cell>
          <cell r="E67">
            <v>0</v>
          </cell>
          <cell r="F67">
            <v>0</v>
          </cell>
          <cell r="G67">
            <v>7</v>
          </cell>
          <cell r="H67">
            <v>0</v>
          </cell>
          <cell r="I67">
            <v>0</v>
          </cell>
          <cell r="J67">
            <v>0</v>
          </cell>
          <cell r="K67">
            <v>838</v>
          </cell>
          <cell r="L67">
            <v>838</v>
          </cell>
          <cell r="M67">
            <v>0</v>
          </cell>
          <cell r="N67">
            <v>0</v>
          </cell>
          <cell r="O67">
            <v>199</v>
          </cell>
          <cell r="P67">
            <v>0</v>
          </cell>
          <cell r="Q67">
            <v>3680</v>
          </cell>
          <cell r="R67">
            <v>81286</v>
          </cell>
          <cell r="S67">
            <v>16915</v>
          </cell>
          <cell r="T67">
            <v>101881</v>
          </cell>
        </row>
        <row r="68">
          <cell r="B68">
            <v>3123306</v>
          </cell>
          <cell r="C68" t="str">
            <v>St Matthew's CofE Primary School</v>
          </cell>
          <cell r="D68" t="str">
            <v>Primary</v>
          </cell>
          <cell r="E68">
            <v>0</v>
          </cell>
          <cell r="F68">
            <v>0</v>
          </cell>
          <cell r="G68">
            <v>7</v>
          </cell>
          <cell r="H68">
            <v>0</v>
          </cell>
          <cell r="I68">
            <v>0</v>
          </cell>
          <cell r="J68">
            <v>0</v>
          </cell>
          <cell r="K68">
            <v>398</v>
          </cell>
          <cell r="L68">
            <v>398</v>
          </cell>
          <cell r="M68">
            <v>0</v>
          </cell>
          <cell r="N68">
            <v>0</v>
          </cell>
          <cell r="O68">
            <v>72</v>
          </cell>
          <cell r="P68">
            <v>0</v>
          </cell>
          <cell r="Q68">
            <v>3680</v>
          </cell>
          <cell r="R68">
            <v>38606</v>
          </cell>
          <cell r="S68">
            <v>6120</v>
          </cell>
          <cell r="T68">
            <v>48406</v>
          </cell>
        </row>
        <row r="69">
          <cell r="B69">
            <v>3123410</v>
          </cell>
          <cell r="C69" t="str">
            <v>Cowley St Laurence CofE Primary School</v>
          </cell>
          <cell r="D69" t="str">
            <v>Primary</v>
          </cell>
          <cell r="E69">
            <v>0</v>
          </cell>
          <cell r="F69">
            <v>0</v>
          </cell>
          <cell r="G69">
            <v>7</v>
          </cell>
          <cell r="H69">
            <v>0</v>
          </cell>
          <cell r="I69">
            <v>0</v>
          </cell>
          <cell r="J69">
            <v>0</v>
          </cell>
          <cell r="K69">
            <v>378</v>
          </cell>
          <cell r="L69">
            <v>378</v>
          </cell>
          <cell r="M69">
            <v>0</v>
          </cell>
          <cell r="N69">
            <v>0</v>
          </cell>
          <cell r="O69">
            <v>94</v>
          </cell>
          <cell r="P69">
            <v>0</v>
          </cell>
          <cell r="Q69">
            <v>3680</v>
          </cell>
          <cell r="R69">
            <v>36666</v>
          </cell>
          <cell r="S69">
            <v>7990</v>
          </cell>
          <cell r="T69">
            <v>48336</v>
          </cell>
        </row>
        <row r="70">
          <cell r="B70">
            <v>3125206</v>
          </cell>
          <cell r="C70" t="str">
            <v>Charville Academy</v>
          </cell>
          <cell r="D70" t="str">
            <v>Primary</v>
          </cell>
          <cell r="E70">
            <v>0</v>
          </cell>
          <cell r="F70">
            <v>0</v>
          </cell>
          <cell r="G70">
            <v>7</v>
          </cell>
          <cell r="H70">
            <v>0</v>
          </cell>
          <cell r="I70">
            <v>0</v>
          </cell>
          <cell r="J70">
            <v>0</v>
          </cell>
          <cell r="K70">
            <v>415</v>
          </cell>
          <cell r="L70">
            <v>415</v>
          </cell>
          <cell r="M70">
            <v>0</v>
          </cell>
          <cell r="N70">
            <v>0</v>
          </cell>
          <cell r="O70">
            <v>105</v>
          </cell>
          <cell r="P70">
            <v>0</v>
          </cell>
          <cell r="Q70">
            <v>3680</v>
          </cell>
          <cell r="R70">
            <v>40255</v>
          </cell>
          <cell r="S70">
            <v>8925</v>
          </cell>
          <cell r="T70">
            <v>52860</v>
          </cell>
        </row>
        <row r="71">
          <cell r="B71">
            <v>3124000</v>
          </cell>
          <cell r="C71" t="str">
            <v>Parkside Studio College</v>
          </cell>
          <cell r="D71" t="str">
            <v>Secondary</v>
          </cell>
          <cell r="E71">
            <v>0</v>
          </cell>
          <cell r="F71">
            <v>0</v>
          </cell>
          <cell r="G71">
            <v>0</v>
          </cell>
          <cell r="H71">
            <v>3</v>
          </cell>
          <cell r="I71">
            <v>1</v>
          </cell>
          <cell r="J71">
            <v>2</v>
          </cell>
          <cell r="K71">
            <v>60</v>
          </cell>
          <cell r="L71">
            <v>0</v>
          </cell>
          <cell r="M71">
            <v>9</v>
          </cell>
          <cell r="N71">
            <v>51</v>
          </cell>
          <cell r="O71">
            <v>0</v>
          </cell>
          <cell r="P71">
            <v>24</v>
          </cell>
          <cell r="Q71">
            <v>3680</v>
          </cell>
          <cell r="R71">
            <v>9138</v>
          </cell>
          <cell r="S71">
            <v>2976</v>
          </cell>
          <cell r="T71">
            <v>15794</v>
          </cell>
        </row>
        <row r="72">
          <cell r="B72">
            <v>3124009</v>
          </cell>
          <cell r="C72" t="str">
            <v>De Salis Studio College</v>
          </cell>
          <cell r="D72" t="str">
            <v>Secondary</v>
          </cell>
          <cell r="E72">
            <v>0</v>
          </cell>
          <cell r="F72">
            <v>0</v>
          </cell>
          <cell r="G72">
            <v>0</v>
          </cell>
          <cell r="H72">
            <v>3</v>
          </cell>
          <cell r="I72">
            <v>1</v>
          </cell>
          <cell r="J72">
            <v>2</v>
          </cell>
          <cell r="K72">
            <v>116</v>
          </cell>
          <cell r="L72">
            <v>0</v>
          </cell>
          <cell r="M72">
            <v>42</v>
          </cell>
          <cell r="N72">
            <v>74</v>
          </cell>
          <cell r="O72">
            <v>0</v>
          </cell>
          <cell r="P72">
            <v>31</v>
          </cell>
          <cell r="Q72">
            <v>3680</v>
          </cell>
          <cell r="R72">
            <v>17224</v>
          </cell>
          <cell r="S72">
            <v>3844</v>
          </cell>
          <cell r="T72">
            <v>24748</v>
          </cell>
        </row>
        <row r="73">
          <cell r="B73">
            <v>3124014</v>
          </cell>
          <cell r="C73" t="str">
            <v>Global Academy</v>
          </cell>
          <cell r="D73" t="str">
            <v>Secondary</v>
          </cell>
          <cell r="E73">
            <v>0</v>
          </cell>
          <cell r="F73">
            <v>0</v>
          </cell>
          <cell r="G73">
            <v>0</v>
          </cell>
          <cell r="H73">
            <v>2</v>
          </cell>
          <cell r="I73">
            <v>0</v>
          </cell>
          <cell r="J73">
            <v>2</v>
          </cell>
          <cell r="K73">
            <v>131</v>
          </cell>
          <cell r="L73">
            <v>0</v>
          </cell>
          <cell r="M73">
            <v>0</v>
          </cell>
          <cell r="N73">
            <v>131</v>
          </cell>
          <cell r="O73">
            <v>0</v>
          </cell>
          <cell r="P73">
            <v>59</v>
          </cell>
          <cell r="Q73">
            <v>3680</v>
          </cell>
          <cell r="R73">
            <v>20305</v>
          </cell>
          <cell r="S73">
            <v>7316</v>
          </cell>
          <cell r="T73">
            <v>31301</v>
          </cell>
        </row>
        <row r="74">
          <cell r="B74">
            <v>3124021</v>
          </cell>
          <cell r="C74" t="str">
            <v>Park Academy West London</v>
          </cell>
          <cell r="D74" t="str">
            <v>Secondary</v>
          </cell>
          <cell r="E74">
            <v>0</v>
          </cell>
          <cell r="F74">
            <v>0</v>
          </cell>
          <cell r="G74">
            <v>0</v>
          </cell>
          <cell r="H74">
            <v>5</v>
          </cell>
          <cell r="I74">
            <v>3</v>
          </cell>
          <cell r="J74">
            <v>2</v>
          </cell>
          <cell r="K74">
            <v>711</v>
          </cell>
          <cell r="L74">
            <v>0</v>
          </cell>
          <cell r="M74">
            <v>492</v>
          </cell>
          <cell r="N74">
            <v>219</v>
          </cell>
          <cell r="O74">
            <v>0</v>
          </cell>
          <cell r="P74">
            <v>339.5</v>
          </cell>
          <cell r="Q74">
            <v>3680</v>
          </cell>
          <cell r="R74">
            <v>101349</v>
          </cell>
          <cell r="S74">
            <v>42098</v>
          </cell>
          <cell r="T74">
            <v>147127</v>
          </cell>
        </row>
        <row r="75">
          <cell r="B75">
            <v>3124023</v>
          </cell>
          <cell r="C75" t="str">
            <v>Ruislip High School</v>
          </cell>
          <cell r="D75" t="str">
            <v>Secondary</v>
          </cell>
          <cell r="E75">
            <v>0</v>
          </cell>
          <cell r="F75">
            <v>0</v>
          </cell>
          <cell r="G75">
            <v>0</v>
          </cell>
          <cell r="H75">
            <v>5</v>
          </cell>
          <cell r="I75">
            <v>3</v>
          </cell>
          <cell r="J75">
            <v>2</v>
          </cell>
          <cell r="K75">
            <v>973</v>
          </cell>
          <cell r="L75">
            <v>0</v>
          </cell>
          <cell r="M75">
            <v>615</v>
          </cell>
          <cell r="N75">
            <v>358</v>
          </cell>
          <cell r="O75">
            <v>0</v>
          </cell>
          <cell r="P75">
            <v>200</v>
          </cell>
          <cell r="Q75">
            <v>3680</v>
          </cell>
          <cell r="R75">
            <v>139745</v>
          </cell>
          <cell r="S75">
            <v>24800</v>
          </cell>
          <cell r="T75">
            <v>168225</v>
          </cell>
        </row>
        <row r="76">
          <cell r="B76">
            <v>3124024</v>
          </cell>
          <cell r="C76" t="str">
            <v>UTC Heathrow</v>
          </cell>
          <cell r="D76" t="str">
            <v>Secondary</v>
          </cell>
          <cell r="E76">
            <v>0</v>
          </cell>
          <cell r="F76">
            <v>0</v>
          </cell>
          <cell r="G76">
            <v>0</v>
          </cell>
          <cell r="H76">
            <v>2</v>
          </cell>
          <cell r="I76">
            <v>0</v>
          </cell>
          <cell r="J76">
            <v>2</v>
          </cell>
          <cell r="K76">
            <v>90</v>
          </cell>
          <cell r="L76">
            <v>0</v>
          </cell>
          <cell r="M76">
            <v>0</v>
          </cell>
          <cell r="N76">
            <v>90</v>
          </cell>
          <cell r="O76">
            <v>0</v>
          </cell>
          <cell r="P76">
            <v>41</v>
          </cell>
          <cell r="Q76">
            <v>3680</v>
          </cell>
          <cell r="R76">
            <v>13950</v>
          </cell>
          <cell r="S76">
            <v>5084</v>
          </cell>
          <cell r="T76">
            <v>22714</v>
          </cell>
        </row>
        <row r="77">
          <cell r="B77">
            <v>3124600</v>
          </cell>
          <cell r="C77" t="str">
            <v>Bishop Ramsey Church of England School</v>
          </cell>
          <cell r="D77" t="str">
            <v>Secondary</v>
          </cell>
          <cell r="E77">
            <v>0</v>
          </cell>
          <cell r="F77">
            <v>0</v>
          </cell>
          <cell r="G77">
            <v>0</v>
          </cell>
          <cell r="H77">
            <v>5</v>
          </cell>
          <cell r="I77">
            <v>3</v>
          </cell>
          <cell r="J77">
            <v>2</v>
          </cell>
          <cell r="K77">
            <v>956</v>
          </cell>
          <cell r="L77">
            <v>0</v>
          </cell>
          <cell r="M77">
            <v>587</v>
          </cell>
          <cell r="N77">
            <v>369</v>
          </cell>
          <cell r="O77">
            <v>0</v>
          </cell>
          <cell r="P77">
            <v>97</v>
          </cell>
          <cell r="Q77">
            <v>3680</v>
          </cell>
          <cell r="R77">
            <v>137614</v>
          </cell>
          <cell r="S77">
            <v>12028</v>
          </cell>
          <cell r="T77">
            <v>153322</v>
          </cell>
        </row>
        <row r="78">
          <cell r="B78">
            <v>3125400</v>
          </cell>
          <cell r="C78" t="str">
            <v>Bishopshalt School</v>
          </cell>
          <cell r="D78" t="str">
            <v>Secondary</v>
          </cell>
          <cell r="E78">
            <v>0</v>
          </cell>
          <cell r="F78">
            <v>0</v>
          </cell>
          <cell r="G78">
            <v>0</v>
          </cell>
          <cell r="H78">
            <v>5</v>
          </cell>
          <cell r="I78">
            <v>3</v>
          </cell>
          <cell r="J78">
            <v>2</v>
          </cell>
          <cell r="K78">
            <v>929</v>
          </cell>
          <cell r="L78">
            <v>0</v>
          </cell>
          <cell r="M78">
            <v>559</v>
          </cell>
          <cell r="N78">
            <v>370</v>
          </cell>
          <cell r="O78">
            <v>0</v>
          </cell>
          <cell r="P78">
            <v>247</v>
          </cell>
          <cell r="Q78">
            <v>3680</v>
          </cell>
          <cell r="R78">
            <v>133933</v>
          </cell>
          <cell r="S78">
            <v>30628</v>
          </cell>
          <cell r="T78">
            <v>168241</v>
          </cell>
        </row>
        <row r="79">
          <cell r="B79">
            <v>3125401</v>
          </cell>
          <cell r="C79" t="str">
            <v>Haydon School</v>
          </cell>
          <cell r="D79" t="str">
            <v>Secondary</v>
          </cell>
          <cell r="E79">
            <v>0</v>
          </cell>
          <cell r="F79">
            <v>0</v>
          </cell>
          <cell r="G79">
            <v>0</v>
          </cell>
          <cell r="H79">
            <v>5</v>
          </cell>
          <cell r="I79">
            <v>3</v>
          </cell>
          <cell r="J79">
            <v>2</v>
          </cell>
          <cell r="K79">
            <v>1360</v>
          </cell>
          <cell r="L79">
            <v>0</v>
          </cell>
          <cell r="M79">
            <v>824</v>
          </cell>
          <cell r="N79">
            <v>536</v>
          </cell>
          <cell r="O79">
            <v>0</v>
          </cell>
          <cell r="P79">
            <v>259</v>
          </cell>
          <cell r="Q79">
            <v>3680</v>
          </cell>
          <cell r="R79">
            <v>195968</v>
          </cell>
          <cell r="S79">
            <v>32116</v>
          </cell>
          <cell r="T79">
            <v>231764</v>
          </cell>
        </row>
        <row r="80">
          <cell r="B80">
            <v>3125402</v>
          </cell>
          <cell r="C80" t="str">
            <v>Vyners School</v>
          </cell>
          <cell r="D80" t="str">
            <v>Secondary</v>
          </cell>
          <cell r="E80">
            <v>0</v>
          </cell>
          <cell r="F80">
            <v>0</v>
          </cell>
          <cell r="G80">
            <v>0</v>
          </cell>
          <cell r="H80">
            <v>5</v>
          </cell>
          <cell r="I80">
            <v>3</v>
          </cell>
          <cell r="J80">
            <v>2</v>
          </cell>
          <cell r="K80">
            <v>1086</v>
          </cell>
          <cell r="L80">
            <v>0</v>
          </cell>
          <cell r="M80">
            <v>727</v>
          </cell>
          <cell r="N80">
            <v>359</v>
          </cell>
          <cell r="O80">
            <v>0</v>
          </cell>
          <cell r="P80">
            <v>141</v>
          </cell>
          <cell r="Q80">
            <v>3680</v>
          </cell>
          <cell r="R80">
            <v>155244</v>
          </cell>
          <cell r="S80">
            <v>17484</v>
          </cell>
          <cell r="T80">
            <v>176408</v>
          </cell>
        </row>
        <row r="81">
          <cell r="B81">
            <v>3125403</v>
          </cell>
          <cell r="C81" t="str">
            <v>Queensmead School</v>
          </cell>
          <cell r="D81" t="str">
            <v>Secondary</v>
          </cell>
          <cell r="E81">
            <v>0</v>
          </cell>
          <cell r="F81">
            <v>0</v>
          </cell>
          <cell r="G81">
            <v>0</v>
          </cell>
          <cell r="H81">
            <v>5</v>
          </cell>
          <cell r="I81">
            <v>3</v>
          </cell>
          <cell r="J81">
            <v>2</v>
          </cell>
          <cell r="K81">
            <v>1198</v>
          </cell>
          <cell r="L81">
            <v>0</v>
          </cell>
          <cell r="M81">
            <v>720</v>
          </cell>
          <cell r="N81">
            <v>478</v>
          </cell>
          <cell r="O81">
            <v>0</v>
          </cell>
          <cell r="P81">
            <v>276</v>
          </cell>
          <cell r="Q81">
            <v>3680</v>
          </cell>
          <cell r="R81">
            <v>172730</v>
          </cell>
          <cell r="S81">
            <v>34224</v>
          </cell>
          <cell r="T81">
            <v>210634</v>
          </cell>
        </row>
        <row r="82">
          <cell r="B82">
            <v>3125404</v>
          </cell>
          <cell r="C82" t="str">
            <v>Uxbridge High School</v>
          </cell>
          <cell r="D82" t="str">
            <v>Secondary</v>
          </cell>
          <cell r="E82">
            <v>0</v>
          </cell>
          <cell r="F82">
            <v>0</v>
          </cell>
          <cell r="G82">
            <v>0</v>
          </cell>
          <cell r="H82">
            <v>5</v>
          </cell>
          <cell r="I82">
            <v>3</v>
          </cell>
          <cell r="J82">
            <v>2</v>
          </cell>
          <cell r="K82">
            <v>1121</v>
          </cell>
          <cell r="L82">
            <v>0</v>
          </cell>
          <cell r="M82">
            <v>685</v>
          </cell>
          <cell r="N82">
            <v>436</v>
          </cell>
          <cell r="O82">
            <v>0</v>
          </cell>
          <cell r="P82">
            <v>418</v>
          </cell>
          <cell r="Q82">
            <v>3680</v>
          </cell>
          <cell r="R82">
            <v>161425</v>
          </cell>
          <cell r="S82">
            <v>51832</v>
          </cell>
          <cell r="T82">
            <v>216937</v>
          </cell>
        </row>
        <row r="83">
          <cell r="B83">
            <v>3125405</v>
          </cell>
          <cell r="C83" t="str">
            <v>Northwood School</v>
          </cell>
          <cell r="D83" t="str">
            <v>Secondary</v>
          </cell>
          <cell r="E83">
            <v>0</v>
          </cell>
          <cell r="F83">
            <v>0</v>
          </cell>
          <cell r="G83">
            <v>0</v>
          </cell>
          <cell r="H83">
            <v>5</v>
          </cell>
          <cell r="I83">
            <v>3</v>
          </cell>
          <cell r="J83">
            <v>2</v>
          </cell>
          <cell r="K83">
            <v>883</v>
          </cell>
          <cell r="L83">
            <v>0</v>
          </cell>
          <cell r="M83">
            <v>535</v>
          </cell>
          <cell r="N83">
            <v>348</v>
          </cell>
          <cell r="O83">
            <v>0</v>
          </cell>
          <cell r="P83">
            <v>190</v>
          </cell>
          <cell r="Q83">
            <v>3680</v>
          </cell>
          <cell r="R83">
            <v>127235</v>
          </cell>
          <cell r="S83">
            <v>23560</v>
          </cell>
          <cell r="T83">
            <v>154475</v>
          </cell>
        </row>
        <row r="84">
          <cell r="B84">
            <v>3125406</v>
          </cell>
          <cell r="C84" t="str">
            <v>Rosedale College</v>
          </cell>
          <cell r="D84" t="str">
            <v>Secondary</v>
          </cell>
          <cell r="E84">
            <v>0</v>
          </cell>
          <cell r="F84">
            <v>0</v>
          </cell>
          <cell r="G84">
            <v>0</v>
          </cell>
          <cell r="H84">
            <v>5</v>
          </cell>
          <cell r="I84">
            <v>3</v>
          </cell>
          <cell r="J84">
            <v>2</v>
          </cell>
          <cell r="K84">
            <v>778</v>
          </cell>
          <cell r="L84">
            <v>0</v>
          </cell>
          <cell r="M84">
            <v>498</v>
          </cell>
          <cell r="N84">
            <v>280</v>
          </cell>
          <cell r="O84">
            <v>0</v>
          </cell>
          <cell r="P84">
            <v>265</v>
          </cell>
          <cell r="Q84">
            <v>3680</v>
          </cell>
          <cell r="R84">
            <v>111626</v>
          </cell>
          <cell r="S84">
            <v>32860</v>
          </cell>
          <cell r="T84">
            <v>148166</v>
          </cell>
        </row>
        <row r="85">
          <cell r="B85">
            <v>3125407</v>
          </cell>
          <cell r="C85" t="str">
            <v>Hewens College</v>
          </cell>
          <cell r="D85" t="str">
            <v>Secondary</v>
          </cell>
          <cell r="E85">
            <v>0</v>
          </cell>
          <cell r="F85">
            <v>0</v>
          </cell>
          <cell r="G85">
            <v>0</v>
          </cell>
          <cell r="H85">
            <v>5</v>
          </cell>
          <cell r="I85">
            <v>3</v>
          </cell>
          <cell r="J85">
            <v>2</v>
          </cell>
          <cell r="K85">
            <v>439</v>
          </cell>
          <cell r="L85">
            <v>0</v>
          </cell>
          <cell r="M85">
            <v>286</v>
          </cell>
          <cell r="N85">
            <v>153</v>
          </cell>
          <cell r="O85">
            <v>0</v>
          </cell>
          <cell r="P85">
            <v>155.5</v>
          </cell>
          <cell r="Q85">
            <v>3680</v>
          </cell>
          <cell r="R85">
            <v>62897</v>
          </cell>
          <cell r="S85">
            <v>19282</v>
          </cell>
          <cell r="T85">
            <v>85859</v>
          </cell>
        </row>
        <row r="86">
          <cell r="B86">
            <v>3125408</v>
          </cell>
          <cell r="C86" t="str">
            <v>The Douay Martyrs Catholic School</v>
          </cell>
          <cell r="D86" t="str">
            <v>Secondary</v>
          </cell>
          <cell r="E86">
            <v>0</v>
          </cell>
          <cell r="F86">
            <v>0</v>
          </cell>
          <cell r="G86">
            <v>0</v>
          </cell>
          <cell r="H86">
            <v>5</v>
          </cell>
          <cell r="I86">
            <v>3</v>
          </cell>
          <cell r="J86">
            <v>2</v>
          </cell>
          <cell r="K86">
            <v>1263</v>
          </cell>
          <cell r="L86">
            <v>0</v>
          </cell>
          <cell r="M86">
            <v>788</v>
          </cell>
          <cell r="N86">
            <v>475</v>
          </cell>
          <cell r="O86">
            <v>0</v>
          </cell>
          <cell r="P86">
            <v>253</v>
          </cell>
          <cell r="Q86">
            <v>3680</v>
          </cell>
          <cell r="R86">
            <v>181581</v>
          </cell>
          <cell r="S86">
            <v>31372</v>
          </cell>
          <cell r="T86">
            <v>216633</v>
          </cell>
        </row>
        <row r="87">
          <cell r="B87">
            <v>3125410</v>
          </cell>
          <cell r="C87" t="str">
            <v>Swakeleys School for Girls</v>
          </cell>
          <cell r="D87" t="str">
            <v>Secondary</v>
          </cell>
          <cell r="E87">
            <v>0</v>
          </cell>
          <cell r="F87">
            <v>0</v>
          </cell>
          <cell r="G87">
            <v>0</v>
          </cell>
          <cell r="H87">
            <v>5</v>
          </cell>
          <cell r="I87">
            <v>3</v>
          </cell>
          <cell r="J87">
            <v>2</v>
          </cell>
          <cell r="K87">
            <v>1129</v>
          </cell>
          <cell r="L87">
            <v>0</v>
          </cell>
          <cell r="M87">
            <v>716</v>
          </cell>
          <cell r="N87">
            <v>413</v>
          </cell>
          <cell r="O87">
            <v>0</v>
          </cell>
          <cell r="P87">
            <v>306</v>
          </cell>
          <cell r="Q87">
            <v>3680</v>
          </cell>
          <cell r="R87">
            <v>162107</v>
          </cell>
          <cell r="S87">
            <v>37944</v>
          </cell>
          <cell r="T87">
            <v>203731</v>
          </cell>
        </row>
        <row r="88">
          <cell r="B88">
            <v>3125412</v>
          </cell>
          <cell r="C88" t="str">
            <v>Barnhill Community High School</v>
          </cell>
          <cell r="D88" t="str">
            <v>Secondary</v>
          </cell>
          <cell r="E88">
            <v>0</v>
          </cell>
          <cell r="F88">
            <v>0</v>
          </cell>
          <cell r="G88">
            <v>0</v>
          </cell>
          <cell r="H88">
            <v>5</v>
          </cell>
          <cell r="I88">
            <v>3</v>
          </cell>
          <cell r="J88">
            <v>2</v>
          </cell>
          <cell r="K88">
            <v>1223</v>
          </cell>
          <cell r="L88">
            <v>0</v>
          </cell>
          <cell r="M88">
            <v>746</v>
          </cell>
          <cell r="N88">
            <v>477</v>
          </cell>
          <cell r="O88">
            <v>0</v>
          </cell>
          <cell r="P88">
            <v>476</v>
          </cell>
          <cell r="Q88">
            <v>3680</v>
          </cell>
          <cell r="R88">
            <v>176137</v>
          </cell>
          <cell r="S88">
            <v>59024</v>
          </cell>
          <cell r="T88">
            <v>238841</v>
          </cell>
        </row>
        <row r="89">
          <cell r="B89">
            <v>3126906</v>
          </cell>
          <cell r="C89" t="str">
            <v>The Harefield Academy</v>
          </cell>
          <cell r="D89" t="str">
            <v>Secondary</v>
          </cell>
          <cell r="E89">
            <v>0</v>
          </cell>
          <cell r="F89">
            <v>0</v>
          </cell>
          <cell r="G89">
            <v>0</v>
          </cell>
          <cell r="H89">
            <v>5</v>
          </cell>
          <cell r="I89">
            <v>3</v>
          </cell>
          <cell r="J89">
            <v>2</v>
          </cell>
          <cell r="K89">
            <v>275</v>
          </cell>
          <cell r="L89">
            <v>0</v>
          </cell>
          <cell r="M89">
            <v>143</v>
          </cell>
          <cell r="N89">
            <v>132</v>
          </cell>
          <cell r="O89">
            <v>0</v>
          </cell>
          <cell r="P89">
            <v>99.5</v>
          </cell>
          <cell r="Q89">
            <v>3680</v>
          </cell>
          <cell r="R89">
            <v>40051</v>
          </cell>
          <cell r="S89">
            <v>12338</v>
          </cell>
          <cell r="T89">
            <v>56069</v>
          </cell>
        </row>
        <row r="90">
          <cell r="B90">
            <v>3124654</v>
          </cell>
          <cell r="C90" t="str">
            <v>Guru Nanak Sikh Academy</v>
          </cell>
          <cell r="D90" t="str">
            <v>All-through</v>
          </cell>
          <cell r="E90">
            <v>0</v>
          </cell>
          <cell r="F90">
            <v>0</v>
          </cell>
          <cell r="G90">
            <v>7</v>
          </cell>
          <cell r="H90">
            <v>5</v>
          </cell>
          <cell r="I90">
            <v>3</v>
          </cell>
          <cell r="J90">
            <v>2</v>
          </cell>
          <cell r="K90">
            <v>1371</v>
          </cell>
          <cell r="L90">
            <v>446</v>
          </cell>
          <cell r="M90">
            <v>567</v>
          </cell>
          <cell r="N90">
            <v>358</v>
          </cell>
          <cell r="O90">
            <v>28</v>
          </cell>
          <cell r="P90">
            <v>167</v>
          </cell>
          <cell r="Q90">
            <v>3680</v>
          </cell>
          <cell r="R90">
            <v>176431</v>
          </cell>
          <cell r="S90">
            <v>23088</v>
          </cell>
          <cell r="T90">
            <v>203199</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23 budget (Universal)"/>
      <sheetName val="2022-23 budget (Extended)"/>
      <sheetName val="Budget Summary"/>
      <sheetName val="Funding 2022-23"/>
      <sheetName val="2022-23 budget (SEN)"/>
      <sheetName val="SEND"/>
      <sheetName val="2022-23 budget (old version)"/>
      <sheetName val="2021-22 budget"/>
      <sheetName val="EYB 2021-22"/>
    </sheetNames>
    <sheetDataSet>
      <sheetData sheetId="0">
        <row r="228">
          <cell r="A228">
            <v>1000</v>
          </cell>
          <cell r="B228" t="str">
            <v>Mcmillan Nursery</v>
          </cell>
          <cell r="C228" t="str">
            <v>School</v>
          </cell>
          <cell r="E228">
            <v>19500</v>
          </cell>
          <cell r="F228">
            <v>18720</v>
          </cell>
          <cell r="G228">
            <v>16380</v>
          </cell>
          <cell r="H228">
            <v>54600</v>
          </cell>
          <cell r="I228">
            <v>5.08</v>
          </cell>
          <cell r="J228">
            <v>277368</v>
          </cell>
          <cell r="L228">
            <v>0.28755813953488374</v>
          </cell>
          <cell r="M228">
            <v>15700.674418604653</v>
          </cell>
          <cell r="N228">
            <v>34041.970977745616</v>
          </cell>
          <cell r="O228">
            <v>0.62347932193673283</v>
          </cell>
          <cell r="Q228" t="str">
            <v>Y</v>
          </cell>
          <cell r="R228">
            <v>0.31</v>
          </cell>
          <cell r="S228">
            <v>16926</v>
          </cell>
          <cell r="U228">
            <v>6.0134793219367326</v>
          </cell>
          <cell r="V228">
            <v>328335.9709777456</v>
          </cell>
        </row>
        <row r="229">
          <cell r="A229">
            <v>2001</v>
          </cell>
          <cell r="B229" t="str">
            <v>Belmore Primary</v>
          </cell>
          <cell r="C229" t="str">
            <v>School</v>
          </cell>
          <cell r="E229">
            <v>12675</v>
          </cell>
          <cell r="F229">
            <v>11895</v>
          </cell>
          <cell r="G229">
            <v>10980</v>
          </cell>
          <cell r="H229">
            <v>35550</v>
          </cell>
          <cell r="I229">
            <v>5.08</v>
          </cell>
          <cell r="J229">
            <v>180594</v>
          </cell>
          <cell r="L229">
            <v>0.30678571428571416</v>
          </cell>
          <cell r="M229">
            <v>10906.232142857138</v>
          </cell>
          <cell r="N229">
            <v>23646.731865464317</v>
          </cell>
          <cell r="O229">
            <v>0.66516826625778669</v>
          </cell>
          <cell r="Q229" t="str">
            <v>Y</v>
          </cell>
          <cell r="R229">
            <v>0.31</v>
          </cell>
          <cell r="S229">
            <v>11020.5</v>
          </cell>
          <cell r="U229">
            <v>6.0551682662577866</v>
          </cell>
          <cell r="V229">
            <v>215261.2318654643</v>
          </cell>
        </row>
        <row r="230">
          <cell r="A230">
            <v>3401</v>
          </cell>
          <cell r="B230" t="str">
            <v>Botwell House RC Primary</v>
          </cell>
          <cell r="C230" t="str">
            <v>School</v>
          </cell>
          <cell r="E230">
            <v>12675</v>
          </cell>
          <cell r="F230">
            <v>15210</v>
          </cell>
          <cell r="G230">
            <v>13320</v>
          </cell>
          <cell r="H230">
            <v>41205</v>
          </cell>
          <cell r="I230">
            <v>5.08</v>
          </cell>
          <cell r="J230">
            <v>209321.4</v>
          </cell>
          <cell r="L230">
            <v>0.26847457627118637</v>
          </cell>
          <cell r="M230">
            <v>11062.494915254234</v>
          </cell>
          <cell r="N230">
            <v>23985.538506568897</v>
          </cell>
          <cell r="O230">
            <v>0.58210262120055567</v>
          </cell>
          <cell r="Q230" t="str">
            <v>Y</v>
          </cell>
          <cell r="R230">
            <v>0.31</v>
          </cell>
          <cell r="S230">
            <v>12773.55</v>
          </cell>
          <cell r="U230">
            <v>5.9721026212005555</v>
          </cell>
          <cell r="V230">
            <v>246080.48850656889</v>
          </cell>
        </row>
        <row r="231">
          <cell r="A231">
            <v>2003</v>
          </cell>
          <cell r="B231" t="str">
            <v>Bourne Primary</v>
          </cell>
          <cell r="C231" t="str">
            <v>School</v>
          </cell>
          <cell r="E231">
            <v>4680</v>
          </cell>
          <cell r="F231">
            <v>2730</v>
          </cell>
          <cell r="G231">
            <v>3420</v>
          </cell>
          <cell r="H231">
            <v>10830</v>
          </cell>
          <cell r="I231">
            <v>5.08</v>
          </cell>
          <cell r="J231">
            <v>55016.4</v>
          </cell>
          <cell r="L231">
            <v>0.19150000000000011</v>
          </cell>
          <cell r="M231">
            <v>2073.9450000000011</v>
          </cell>
          <cell r="N231">
            <v>4496.6969963902438</v>
          </cell>
          <cell r="O231">
            <v>0.41520747889106591</v>
          </cell>
          <cell r="Q231" t="str">
            <v>N</v>
          </cell>
          <cell r="R231">
            <v>0</v>
          </cell>
          <cell r="S231">
            <v>0</v>
          </cell>
          <cell r="U231">
            <v>5.4952074788910661</v>
          </cell>
          <cell r="V231">
            <v>59513.096996390246</v>
          </cell>
        </row>
        <row r="232">
          <cell r="A232">
            <v>2002</v>
          </cell>
          <cell r="B232" t="str">
            <v>Brookside Primary</v>
          </cell>
          <cell r="C232" t="str">
            <v>School</v>
          </cell>
          <cell r="E232">
            <v>9165</v>
          </cell>
          <cell r="F232">
            <v>7215</v>
          </cell>
          <cell r="G232">
            <v>6660</v>
          </cell>
          <cell r="H232">
            <v>23040</v>
          </cell>
          <cell r="I232">
            <v>5.08</v>
          </cell>
          <cell r="J232">
            <v>117043.2</v>
          </cell>
          <cell r="L232">
            <v>0.30868421052631573</v>
          </cell>
          <cell r="M232">
            <v>7112.0842105263146</v>
          </cell>
          <cell r="N232">
            <v>15420.316212603582</v>
          </cell>
          <cell r="O232">
            <v>0.66928455783869711</v>
          </cell>
          <cell r="Q232" t="str">
            <v>Y</v>
          </cell>
          <cell r="R232">
            <v>0.31</v>
          </cell>
          <cell r="S232">
            <v>7142.4</v>
          </cell>
          <cell r="U232">
            <v>6.0592845578386969</v>
          </cell>
          <cell r="V232">
            <v>139605.91621260357</v>
          </cell>
        </row>
        <row r="233">
          <cell r="A233">
            <v>3300</v>
          </cell>
          <cell r="B233" t="str">
            <v>BWI CE Primary</v>
          </cell>
          <cell r="C233" t="str">
            <v>School</v>
          </cell>
          <cell r="E233">
            <v>2535</v>
          </cell>
          <cell r="F233">
            <v>1755</v>
          </cell>
          <cell r="G233">
            <v>3060</v>
          </cell>
          <cell r="H233">
            <v>7350</v>
          </cell>
          <cell r="I233">
            <v>5.08</v>
          </cell>
          <cell r="J233">
            <v>37338</v>
          </cell>
          <cell r="L233">
            <v>0.14106382978723406</v>
          </cell>
          <cell r="M233">
            <v>1036.8191489361702</v>
          </cell>
          <cell r="N233">
            <v>2248.0160046776373</v>
          </cell>
          <cell r="O233">
            <v>0.30585251764321597</v>
          </cell>
          <cell r="Q233" t="str">
            <v>N</v>
          </cell>
          <cell r="R233">
            <v>0</v>
          </cell>
          <cell r="S233">
            <v>0</v>
          </cell>
          <cell r="U233">
            <v>5.3858525176432162</v>
          </cell>
          <cell r="V233">
            <v>39586.016004677636</v>
          </cell>
        </row>
        <row r="234">
          <cell r="A234">
            <v>5206</v>
          </cell>
          <cell r="B234" t="str">
            <v>Charville Primary</v>
          </cell>
          <cell r="C234" t="str">
            <v>School</v>
          </cell>
          <cell r="E234">
            <v>11310</v>
          </cell>
          <cell r="F234">
            <v>7215</v>
          </cell>
          <cell r="G234">
            <v>6660</v>
          </cell>
          <cell r="H234">
            <v>25185</v>
          </cell>
          <cell r="I234">
            <v>5.08</v>
          </cell>
          <cell r="J234">
            <v>127939.8</v>
          </cell>
          <cell r="L234">
            <v>0.25510204081632659</v>
          </cell>
          <cell r="M234">
            <v>6424.7448979591854</v>
          </cell>
          <cell r="N234">
            <v>13930.037240730395</v>
          </cell>
          <cell r="O234">
            <v>0.55310848682669822</v>
          </cell>
          <cell r="Q234" t="str">
            <v>Y</v>
          </cell>
          <cell r="R234">
            <v>0.31</v>
          </cell>
          <cell r="S234">
            <v>7807.35</v>
          </cell>
          <cell r="U234">
            <v>5.9431084868266977</v>
          </cell>
          <cell r="V234">
            <v>149677.18724073039</v>
          </cell>
        </row>
        <row r="235">
          <cell r="A235">
            <v>2084</v>
          </cell>
          <cell r="B235" t="str">
            <v>Cherry Lane Primary</v>
          </cell>
          <cell r="C235" t="str">
            <v>School</v>
          </cell>
          <cell r="E235">
            <v>13845</v>
          </cell>
          <cell r="F235">
            <v>9165</v>
          </cell>
          <cell r="G235">
            <v>11700</v>
          </cell>
          <cell r="H235">
            <v>34710</v>
          </cell>
          <cell r="I235">
            <v>5.08</v>
          </cell>
          <cell r="J235">
            <v>176326.8</v>
          </cell>
          <cell r="L235">
            <v>0.29596638655462199</v>
          </cell>
          <cell r="M235">
            <v>10272.993277310929</v>
          </cell>
          <cell r="N235">
            <v>22273.752685833617</v>
          </cell>
          <cell r="O235">
            <v>0.64170995925766683</v>
          </cell>
          <cell r="Q235" t="str">
            <v>Y</v>
          </cell>
          <cell r="R235">
            <v>0.31</v>
          </cell>
          <cell r="S235">
            <v>10760.1</v>
          </cell>
          <cell r="U235">
            <v>6.0317099592576664</v>
          </cell>
          <cell r="V235">
            <v>209360.6526858336</v>
          </cell>
        </row>
        <row r="236">
          <cell r="A236">
            <v>2010</v>
          </cell>
          <cell r="B236" t="str">
            <v>Colham Manor Primary</v>
          </cell>
          <cell r="C236" t="str">
            <v>School</v>
          </cell>
          <cell r="E236">
            <v>15405</v>
          </cell>
          <cell r="F236">
            <v>13065</v>
          </cell>
          <cell r="G236">
            <v>14760</v>
          </cell>
          <cell r="H236">
            <v>43230</v>
          </cell>
          <cell r="I236">
            <v>5.08</v>
          </cell>
          <cell r="J236">
            <v>219608.4</v>
          </cell>
          <cell r="L236">
            <v>0.27589999999999981</v>
          </cell>
          <cell r="M236">
            <v>11927.156999999992</v>
          </cell>
          <cell r="N236">
            <v>25860.286100824662</v>
          </cell>
          <cell r="O236">
            <v>0.59820231554070469</v>
          </cell>
          <cell r="Q236" t="str">
            <v>Y</v>
          </cell>
          <cell r="R236">
            <v>0.31</v>
          </cell>
          <cell r="S236">
            <v>13401.3</v>
          </cell>
          <cell r="U236">
            <v>5.988202315540704</v>
          </cell>
          <cell r="V236">
            <v>258869.98610082464</v>
          </cell>
        </row>
        <row r="237">
          <cell r="A237">
            <v>2012</v>
          </cell>
          <cell r="B237" t="str">
            <v>Coteford Infant</v>
          </cell>
          <cell r="C237" t="str">
            <v>School</v>
          </cell>
          <cell r="E237">
            <v>11115</v>
          </cell>
          <cell r="F237">
            <v>8580</v>
          </cell>
          <cell r="G237">
            <v>10080</v>
          </cell>
          <cell r="H237">
            <v>29775</v>
          </cell>
          <cell r="I237">
            <v>5.08</v>
          </cell>
          <cell r="J237">
            <v>151257</v>
          </cell>
          <cell r="L237">
            <v>0.15199999999999983</v>
          </cell>
          <cell r="M237">
            <v>4525.7999999999947</v>
          </cell>
          <cell r="N237">
            <v>9812.7728875466473</v>
          </cell>
          <cell r="O237">
            <v>0.3295641607908194</v>
          </cell>
          <cell r="Q237" t="str">
            <v>N</v>
          </cell>
          <cell r="R237">
            <v>0</v>
          </cell>
          <cell r="S237">
            <v>0</v>
          </cell>
          <cell r="U237">
            <v>5.4095641607908194</v>
          </cell>
          <cell r="V237">
            <v>161069.77288754666</v>
          </cell>
        </row>
        <row r="238">
          <cell r="A238">
            <v>3410</v>
          </cell>
          <cell r="B238" t="str">
            <v>Cowley St Laurence</v>
          </cell>
          <cell r="C238" t="str">
            <v>School</v>
          </cell>
          <cell r="E238">
            <v>6435</v>
          </cell>
          <cell r="F238">
            <v>4875</v>
          </cell>
          <cell r="G238">
            <v>4500</v>
          </cell>
          <cell r="H238">
            <v>15810</v>
          </cell>
          <cell r="I238">
            <v>5.08</v>
          </cell>
          <cell r="J238">
            <v>80314.8</v>
          </cell>
          <cell r="L238">
            <v>0.25600000000000006</v>
          </cell>
          <cell r="M238">
            <v>4047.360000000001</v>
          </cell>
          <cell r="N238">
            <v>8775.4263277521877</v>
          </cell>
          <cell r="O238">
            <v>0.55505542870032809</v>
          </cell>
          <cell r="Q238" t="str">
            <v>Y</v>
          </cell>
          <cell r="R238">
            <v>0.31</v>
          </cell>
          <cell r="S238">
            <v>4901.1000000000004</v>
          </cell>
          <cell r="U238">
            <v>5.9450554287003277</v>
          </cell>
          <cell r="V238">
            <v>93991.326327752176</v>
          </cell>
        </row>
        <row r="239">
          <cell r="A239">
            <v>2078</v>
          </cell>
          <cell r="B239" t="str">
            <v>Cranford Park Primary</v>
          </cell>
          <cell r="C239" t="str">
            <v>School</v>
          </cell>
          <cell r="E239">
            <v>20280</v>
          </cell>
          <cell r="F239">
            <v>14040</v>
          </cell>
          <cell r="G239">
            <v>12960</v>
          </cell>
          <cell r="H239">
            <v>47280</v>
          </cell>
          <cell r="I239">
            <v>5.08</v>
          </cell>
          <cell r="J239">
            <v>240182.39999999999</v>
          </cell>
          <cell r="L239">
            <v>0.2804545454545454</v>
          </cell>
          <cell r="M239">
            <v>13259.890909090907</v>
          </cell>
          <cell r="N239">
            <v>28749.900129160291</v>
          </cell>
          <cell r="O239">
            <v>0.60807741389932934</v>
          </cell>
          <cell r="Q239" t="str">
            <v>Y</v>
          </cell>
          <cell r="R239">
            <v>0.31</v>
          </cell>
          <cell r="S239">
            <v>14656.8</v>
          </cell>
          <cell r="U239">
            <v>5.9980774138993294</v>
          </cell>
          <cell r="V239">
            <v>283589.10012916027</v>
          </cell>
        </row>
        <row r="240">
          <cell r="A240">
            <v>2016</v>
          </cell>
          <cell r="B240" t="str">
            <v>Deanesfield Primary</v>
          </cell>
          <cell r="C240" t="str">
            <v>School</v>
          </cell>
          <cell r="E240">
            <v>15990</v>
          </cell>
          <cell r="F240">
            <v>11310</v>
          </cell>
          <cell r="G240">
            <v>12780</v>
          </cell>
          <cell r="H240">
            <v>40080</v>
          </cell>
          <cell r="I240">
            <v>5.08</v>
          </cell>
          <cell r="J240">
            <v>203606.39999999999</v>
          </cell>
          <cell r="L240">
            <v>0.16814516129032267</v>
          </cell>
          <cell r="M240">
            <v>6739.2580645161324</v>
          </cell>
          <cell r="N240">
            <v>14611.960055164627</v>
          </cell>
          <cell r="O240">
            <v>0.36456986165580407</v>
          </cell>
          <cell r="Q240" t="str">
            <v>N</v>
          </cell>
          <cell r="R240">
            <v>0</v>
          </cell>
          <cell r="S240">
            <v>0</v>
          </cell>
          <cell r="U240">
            <v>5.444569861655804</v>
          </cell>
          <cell r="V240">
            <v>218218.36005516464</v>
          </cell>
        </row>
        <row r="241">
          <cell r="A241">
            <v>3307</v>
          </cell>
          <cell r="B241" t="str">
            <v>Dr Tripletts CE</v>
          </cell>
          <cell r="C241" t="str">
            <v>School</v>
          </cell>
          <cell r="E241">
            <v>8190</v>
          </cell>
          <cell r="F241">
            <v>8190</v>
          </cell>
          <cell r="G241">
            <v>7560</v>
          </cell>
          <cell r="H241">
            <v>23940</v>
          </cell>
          <cell r="I241">
            <v>5.08</v>
          </cell>
          <cell r="J241">
            <v>121615.2</v>
          </cell>
          <cell r="L241">
            <v>0.26785714285714296</v>
          </cell>
          <cell r="M241">
            <v>6412.5000000000027</v>
          </cell>
          <cell r="N241">
            <v>13903.488033362713</v>
          </cell>
          <cell r="O241">
            <v>0.58076391116803316</v>
          </cell>
          <cell r="Q241" t="str">
            <v>Y</v>
          </cell>
          <cell r="R241">
            <v>0.31</v>
          </cell>
          <cell r="S241">
            <v>7421.4</v>
          </cell>
          <cell r="U241">
            <v>5.9707639111680324</v>
          </cell>
          <cell r="V241">
            <v>142940.0880333627</v>
          </cell>
        </row>
        <row r="242">
          <cell r="A242">
            <v>2019</v>
          </cell>
          <cell r="B242" t="str">
            <v>Field End Infant</v>
          </cell>
          <cell r="C242" t="str">
            <v>School</v>
          </cell>
          <cell r="E242">
            <v>17940</v>
          </cell>
          <cell r="F242">
            <v>14625</v>
          </cell>
          <cell r="G242">
            <v>16200</v>
          </cell>
          <cell r="H242">
            <v>48765</v>
          </cell>
          <cell r="I242">
            <v>5.08</v>
          </cell>
          <cell r="J242">
            <v>247726.2</v>
          </cell>
          <cell r="L242">
            <v>0.14444444444444449</v>
          </cell>
          <cell r="M242">
            <v>7043.8333333333358</v>
          </cell>
          <cell r="N242">
            <v>15272.335666121075</v>
          </cell>
          <cell r="O242">
            <v>0.31318231654098377</v>
          </cell>
          <cell r="Q242" t="str">
            <v>N</v>
          </cell>
          <cell r="R242">
            <v>0</v>
          </cell>
          <cell r="S242">
            <v>0</v>
          </cell>
          <cell r="U242">
            <v>5.393182316540984</v>
          </cell>
          <cell r="V242">
            <v>262998.53566612111</v>
          </cell>
        </row>
        <row r="243">
          <cell r="A243">
            <v>2076</v>
          </cell>
          <cell r="B243" t="str">
            <v>Frithwood Primary</v>
          </cell>
          <cell r="C243" t="str">
            <v>School</v>
          </cell>
          <cell r="E243">
            <v>5655</v>
          </cell>
          <cell r="F243">
            <v>5460</v>
          </cell>
          <cell r="G243">
            <v>5400</v>
          </cell>
          <cell r="H243">
            <v>16515</v>
          </cell>
          <cell r="I243">
            <v>5.08</v>
          </cell>
          <cell r="J243">
            <v>83896.2</v>
          </cell>
          <cell r="L243">
            <v>0.12509433962264155</v>
          </cell>
          <cell r="M243">
            <v>2065.9330188679251</v>
          </cell>
          <cell r="N243">
            <v>4479.3255369292929</v>
          </cell>
          <cell r="O243">
            <v>0.27122770432511611</v>
          </cell>
          <cell r="Q243" t="str">
            <v>N</v>
          </cell>
          <cell r="R243">
            <v>0</v>
          </cell>
          <cell r="S243">
            <v>0</v>
          </cell>
          <cell r="U243">
            <v>5.3512277043251162</v>
          </cell>
          <cell r="V243">
            <v>88375.525536929301</v>
          </cell>
        </row>
        <row r="244">
          <cell r="A244">
            <v>2020</v>
          </cell>
          <cell r="B244" t="str">
            <v>Glebe Primary</v>
          </cell>
          <cell r="C244" t="str">
            <v>School</v>
          </cell>
          <cell r="E244">
            <v>9555</v>
          </cell>
          <cell r="F244">
            <v>8775</v>
          </cell>
          <cell r="G244">
            <v>7920</v>
          </cell>
          <cell r="H244">
            <v>26250</v>
          </cell>
          <cell r="I244">
            <v>5.08</v>
          </cell>
          <cell r="J244">
            <v>133350</v>
          </cell>
          <cell r="L244">
            <v>0.1085227272727273</v>
          </cell>
          <cell r="M244">
            <v>2848.7215909090914</v>
          </cell>
          <cell r="N244">
            <v>6176.556187070023</v>
          </cell>
          <cell r="O244">
            <v>0.23529737855504851</v>
          </cell>
          <cell r="Q244" t="str">
            <v>N</v>
          </cell>
          <cell r="R244">
            <v>0</v>
          </cell>
          <cell r="S244">
            <v>0</v>
          </cell>
          <cell r="U244">
            <v>5.3152973785550488</v>
          </cell>
          <cell r="V244">
            <v>139526.55618707003</v>
          </cell>
        </row>
        <row r="245">
          <cell r="A245">
            <v>5203</v>
          </cell>
          <cell r="B245" t="str">
            <v>Grange Park Infant</v>
          </cell>
          <cell r="C245" t="str">
            <v>School</v>
          </cell>
          <cell r="E245">
            <v>20280</v>
          </cell>
          <cell r="F245">
            <v>13260</v>
          </cell>
          <cell r="G245">
            <v>14760</v>
          </cell>
          <cell r="H245">
            <v>48300</v>
          </cell>
          <cell r="I245">
            <v>5.08</v>
          </cell>
          <cell r="J245">
            <v>245364</v>
          </cell>
          <cell r="L245">
            <v>0.23193103448275867</v>
          </cell>
          <cell r="M245">
            <v>11202.268965517243</v>
          </cell>
          <cell r="N245">
            <v>24288.594543248259</v>
          </cell>
          <cell r="O245">
            <v>0.50286945224116475</v>
          </cell>
          <cell r="Q245" t="str">
            <v>N</v>
          </cell>
          <cell r="R245">
            <v>0</v>
          </cell>
          <cell r="S245">
            <v>0</v>
          </cell>
          <cell r="U245">
            <v>5.582869452241165</v>
          </cell>
          <cell r="V245">
            <v>269652.5945432483</v>
          </cell>
        </row>
        <row r="246">
          <cell r="A246">
            <v>2024</v>
          </cell>
          <cell r="B246" t="str">
            <v>Harefield Infant</v>
          </cell>
          <cell r="C246" t="str">
            <v>School</v>
          </cell>
          <cell r="E246">
            <v>10725</v>
          </cell>
          <cell r="F246">
            <v>10335</v>
          </cell>
          <cell r="G246">
            <v>10080</v>
          </cell>
          <cell r="H246">
            <v>31140</v>
          </cell>
          <cell r="I246">
            <v>5.08</v>
          </cell>
          <cell r="J246">
            <v>158191.20000000001</v>
          </cell>
          <cell r="L246">
            <v>0.1832926829268291</v>
          </cell>
          <cell r="M246">
            <v>5707.7341463414577</v>
          </cell>
          <cell r="N246">
            <v>12375.425091816633</v>
          </cell>
          <cell r="O246">
            <v>0.39741249492025155</v>
          </cell>
          <cell r="Q246" t="str">
            <v>N</v>
          </cell>
          <cell r="R246">
            <v>0</v>
          </cell>
          <cell r="S246">
            <v>0</v>
          </cell>
          <cell r="U246">
            <v>5.4774124949202516</v>
          </cell>
          <cell r="V246">
            <v>170566.62509181665</v>
          </cell>
        </row>
        <row r="247">
          <cell r="A247">
            <v>2025</v>
          </cell>
          <cell r="B247" t="str">
            <v>Harlyn Primary</v>
          </cell>
          <cell r="C247" t="str">
            <v>School</v>
          </cell>
          <cell r="E247">
            <v>9360</v>
          </cell>
          <cell r="F247">
            <v>6825</v>
          </cell>
          <cell r="G247">
            <v>7200</v>
          </cell>
          <cell r="H247">
            <v>23385</v>
          </cell>
          <cell r="I247">
            <v>5.08</v>
          </cell>
          <cell r="J247">
            <v>118795.8</v>
          </cell>
          <cell r="L247">
            <v>0.14842105263157893</v>
          </cell>
          <cell r="M247">
            <v>3470.826315789473</v>
          </cell>
          <cell r="N247">
            <v>7525.3944869332272</v>
          </cell>
          <cell r="O247">
            <v>0.32180433983037104</v>
          </cell>
          <cell r="Q247" t="str">
            <v>N</v>
          </cell>
          <cell r="R247">
            <v>0</v>
          </cell>
          <cell r="S247">
            <v>0</v>
          </cell>
          <cell r="U247">
            <v>5.4018043398303712</v>
          </cell>
          <cell r="V247">
            <v>126321.19448693324</v>
          </cell>
        </row>
        <row r="248">
          <cell r="A248">
            <v>2026</v>
          </cell>
          <cell r="B248" t="str">
            <v>Harmondsworth Primary</v>
          </cell>
          <cell r="C248" t="str">
            <v>School</v>
          </cell>
          <cell r="E248">
            <v>5070</v>
          </cell>
          <cell r="F248">
            <v>4290</v>
          </cell>
          <cell r="G248">
            <v>4500</v>
          </cell>
          <cell r="H248">
            <v>13860</v>
          </cell>
          <cell r="I248">
            <v>5.08</v>
          </cell>
          <cell r="J248">
            <v>70408.800000000003</v>
          </cell>
          <cell r="L248">
            <v>0.26073170731707312</v>
          </cell>
          <cell r="M248">
            <v>3613.7414634146335</v>
          </cell>
          <cell r="N248">
            <v>7835.2610046396876</v>
          </cell>
          <cell r="O248">
            <v>0.56531464679940024</v>
          </cell>
          <cell r="Q248" t="str">
            <v>Y</v>
          </cell>
          <cell r="R248">
            <v>0.31</v>
          </cell>
          <cell r="S248">
            <v>4296.6000000000004</v>
          </cell>
          <cell r="U248">
            <v>5.9553146467994003</v>
          </cell>
          <cell r="V248">
            <v>82540.661004639682</v>
          </cell>
        </row>
        <row r="249">
          <cell r="A249">
            <v>5211</v>
          </cell>
          <cell r="B249" t="str">
            <v>Hayes Park Primary</v>
          </cell>
          <cell r="C249" t="str">
            <v>School</v>
          </cell>
          <cell r="E249">
            <v>13260</v>
          </cell>
          <cell r="F249">
            <v>10140</v>
          </cell>
          <cell r="G249">
            <v>9360</v>
          </cell>
          <cell r="H249">
            <v>32760</v>
          </cell>
          <cell r="I249">
            <v>5.08</v>
          </cell>
          <cell r="J249">
            <v>166420.79999999999</v>
          </cell>
          <cell r="L249">
            <v>0.20552238805970174</v>
          </cell>
          <cell r="M249">
            <v>6732.9134328358296</v>
          </cell>
          <cell r="N249">
            <v>14598.203718222218</v>
          </cell>
          <cell r="O249">
            <v>0.44561061410934732</v>
          </cell>
          <cell r="Q249" t="str">
            <v>N</v>
          </cell>
          <cell r="R249">
            <v>0</v>
          </cell>
          <cell r="S249">
            <v>0</v>
          </cell>
          <cell r="U249">
            <v>5.5256106141093477</v>
          </cell>
          <cell r="V249">
            <v>181019.00371822223</v>
          </cell>
        </row>
        <row r="250">
          <cell r="A250">
            <v>2029</v>
          </cell>
          <cell r="B250" t="str">
            <v>Heathrow Primary</v>
          </cell>
          <cell r="C250" t="str">
            <v>School</v>
          </cell>
          <cell r="E250">
            <v>7410</v>
          </cell>
          <cell r="F250">
            <v>5850</v>
          </cell>
          <cell r="G250">
            <v>1800</v>
          </cell>
          <cell r="H250">
            <v>15060</v>
          </cell>
          <cell r="I250">
            <v>5.08</v>
          </cell>
          <cell r="J250">
            <v>76504.800000000003</v>
          </cell>
          <cell r="L250">
            <v>0.21086956521739134</v>
          </cell>
          <cell r="M250">
            <v>3175.6956521739135</v>
          </cell>
          <cell r="N250">
            <v>6885.496529840465</v>
          </cell>
          <cell r="O250">
            <v>0.45720428484996445</v>
          </cell>
          <cell r="Q250" t="str">
            <v>N</v>
          </cell>
          <cell r="R250">
            <v>0</v>
          </cell>
          <cell r="S250">
            <v>0</v>
          </cell>
          <cell r="U250">
            <v>5.537204284849965</v>
          </cell>
          <cell r="V250">
            <v>83390.296529840474</v>
          </cell>
        </row>
        <row r="251">
          <cell r="A251">
            <v>2061</v>
          </cell>
          <cell r="B251" t="str">
            <v>Hermitage Primary</v>
          </cell>
          <cell r="C251" t="str">
            <v>School</v>
          </cell>
          <cell r="E251">
            <v>7800</v>
          </cell>
          <cell r="F251">
            <v>5850</v>
          </cell>
          <cell r="G251">
            <v>5400</v>
          </cell>
          <cell r="H251">
            <v>19050</v>
          </cell>
          <cell r="I251">
            <v>5.08</v>
          </cell>
          <cell r="J251">
            <v>96774</v>
          </cell>
          <cell r="L251">
            <v>0.16888888888888889</v>
          </cell>
          <cell r="M251">
            <v>3217.3333333333335</v>
          </cell>
          <cell r="N251">
            <v>6975.7747367390175</v>
          </cell>
          <cell r="O251">
            <v>0.36618240087868859</v>
          </cell>
          <cell r="Q251" t="str">
            <v>N</v>
          </cell>
          <cell r="R251">
            <v>0</v>
          </cell>
          <cell r="S251">
            <v>0</v>
          </cell>
          <cell r="U251">
            <v>5.4461824008786888</v>
          </cell>
          <cell r="V251">
            <v>103749.77473673903</v>
          </cell>
        </row>
        <row r="252">
          <cell r="A252">
            <v>2021</v>
          </cell>
          <cell r="B252" t="str">
            <v>Hewens Primary</v>
          </cell>
          <cell r="C252" t="str">
            <v>School</v>
          </cell>
          <cell r="E252">
            <v>10920</v>
          </cell>
          <cell r="F252">
            <v>5265</v>
          </cell>
          <cell r="G252">
            <v>4860</v>
          </cell>
          <cell r="H252">
            <v>21045</v>
          </cell>
          <cell r="I252">
            <v>5.08</v>
          </cell>
          <cell r="J252">
            <v>106908.6</v>
          </cell>
          <cell r="L252">
            <v>0.25428571428571423</v>
          </cell>
          <cell r="M252">
            <v>5351.4428571428562</v>
          </cell>
          <cell r="N252">
            <v>11602.919567330999</v>
          </cell>
          <cell r="O252">
            <v>0.55133853966885238</v>
          </cell>
          <cell r="Q252" t="str">
            <v>Y</v>
          </cell>
          <cell r="R252">
            <v>0.31</v>
          </cell>
          <cell r="S252">
            <v>6523.95</v>
          </cell>
          <cell r="U252">
            <v>5.9413385396688518</v>
          </cell>
          <cell r="V252">
            <v>125035.46956733099</v>
          </cell>
        </row>
        <row r="253">
          <cell r="A253">
            <v>2063</v>
          </cell>
          <cell r="B253" t="str">
            <v>Highfield Primary</v>
          </cell>
          <cell r="C253" t="str">
            <v>School</v>
          </cell>
          <cell r="E253">
            <v>4485</v>
          </cell>
          <cell r="F253">
            <v>3900</v>
          </cell>
          <cell r="G253">
            <v>4860</v>
          </cell>
          <cell r="H253">
            <v>13245</v>
          </cell>
          <cell r="I253">
            <v>5.08</v>
          </cell>
          <cell r="J253">
            <v>67284.600000000006</v>
          </cell>
          <cell r="L253">
            <v>0.24210526315789482</v>
          </cell>
          <cell r="M253">
            <v>3206.6842105263167</v>
          </cell>
          <cell r="N253">
            <v>6952.685465547881</v>
          </cell>
          <cell r="O253">
            <v>0.52492906497152747</v>
          </cell>
          <cell r="Q253" t="str">
            <v>N</v>
          </cell>
          <cell r="R253">
            <v>0</v>
          </cell>
          <cell r="S253">
            <v>0</v>
          </cell>
          <cell r="U253">
            <v>5.6049290649715271</v>
          </cell>
          <cell r="V253">
            <v>74237.285465547873</v>
          </cell>
        </row>
        <row r="254">
          <cell r="A254">
            <v>2081</v>
          </cell>
          <cell r="B254" t="str">
            <v>Hillingdon Primary</v>
          </cell>
          <cell r="C254" t="str">
            <v>School</v>
          </cell>
          <cell r="E254">
            <v>10920</v>
          </cell>
          <cell r="F254">
            <v>11895</v>
          </cell>
          <cell r="G254">
            <v>10980</v>
          </cell>
          <cell r="H254">
            <v>33795</v>
          </cell>
          <cell r="I254">
            <v>5.08</v>
          </cell>
          <cell r="J254">
            <v>171678.6</v>
          </cell>
          <cell r="L254">
            <v>0.22233644859813079</v>
          </cell>
          <cell r="M254">
            <v>7513.8602803738304</v>
          </cell>
          <cell r="N254">
            <v>16291.441168426809</v>
          </cell>
          <cell r="O254">
            <v>0.48206661247009347</v>
          </cell>
          <cell r="Q254" t="str">
            <v>N</v>
          </cell>
          <cell r="R254">
            <v>0</v>
          </cell>
          <cell r="S254">
            <v>0</v>
          </cell>
          <cell r="U254">
            <v>5.5620666124700939</v>
          </cell>
          <cell r="V254">
            <v>187970.04116842683</v>
          </cell>
        </row>
        <row r="255">
          <cell r="A255">
            <v>5204</v>
          </cell>
          <cell r="B255" t="str">
            <v>Hillside Infant</v>
          </cell>
          <cell r="C255" t="str">
            <v>School</v>
          </cell>
          <cell r="E255">
            <v>10725</v>
          </cell>
          <cell r="F255">
            <v>8775</v>
          </cell>
          <cell r="G255">
            <v>10065</v>
          </cell>
          <cell r="H255">
            <v>29565</v>
          </cell>
          <cell r="I255">
            <v>5.08</v>
          </cell>
          <cell r="J255">
            <v>150190.20000000001</v>
          </cell>
          <cell r="L255">
            <v>0.16322580645161289</v>
          </cell>
          <cell r="M255">
            <v>4825.7709677419352</v>
          </cell>
          <cell r="N255">
            <v>10463.165520740611</v>
          </cell>
          <cell r="O255">
            <v>0.35390378896467484</v>
          </cell>
          <cell r="Q255" t="str">
            <v>N</v>
          </cell>
          <cell r="R255">
            <v>0</v>
          </cell>
          <cell r="S255">
            <v>0</v>
          </cell>
          <cell r="U255">
            <v>5.4339037889646749</v>
          </cell>
          <cell r="V255">
            <v>160653.36552074063</v>
          </cell>
        </row>
        <row r="256">
          <cell r="A256">
            <v>2027</v>
          </cell>
          <cell r="B256" t="str">
            <v>John Locke</v>
          </cell>
          <cell r="C256" t="str">
            <v>School</v>
          </cell>
          <cell r="E256">
            <v>12480</v>
          </cell>
          <cell r="F256">
            <v>8970</v>
          </cell>
          <cell r="G256">
            <v>8280</v>
          </cell>
          <cell r="H256">
            <v>29730</v>
          </cell>
          <cell r="I256">
            <v>5.08</v>
          </cell>
          <cell r="J256">
            <v>151028.4</v>
          </cell>
          <cell r="L256">
            <v>0.22134146341463401</v>
          </cell>
          <cell r="M256">
            <v>6580.4817073170689</v>
          </cell>
          <cell r="N256">
            <v>14267.703496521648</v>
          </cell>
          <cell r="O256">
            <v>0.47990930025299861</v>
          </cell>
          <cell r="Q256" t="str">
            <v>N</v>
          </cell>
          <cell r="R256">
            <v>0</v>
          </cell>
          <cell r="S256">
            <v>0</v>
          </cell>
          <cell r="U256">
            <v>5.5599093002529987</v>
          </cell>
          <cell r="V256">
            <v>165296.10349652165</v>
          </cell>
        </row>
        <row r="257">
          <cell r="A257">
            <v>2033</v>
          </cell>
          <cell r="B257" t="str">
            <v>Lady Bankes Infant</v>
          </cell>
          <cell r="C257" t="str">
            <v>School</v>
          </cell>
          <cell r="E257">
            <v>12285</v>
          </cell>
          <cell r="F257">
            <v>8385</v>
          </cell>
          <cell r="G257">
            <v>9720</v>
          </cell>
          <cell r="H257">
            <v>30390</v>
          </cell>
          <cell r="I257">
            <v>5.08</v>
          </cell>
          <cell r="J257">
            <v>154381.20000000001</v>
          </cell>
          <cell r="L257">
            <v>0.1130769230769231</v>
          </cell>
          <cell r="M257">
            <v>3436.4076923076932</v>
          </cell>
          <cell r="N257">
            <v>7450.7685345427781</v>
          </cell>
          <cell r="O257">
            <v>0.24517171880693578</v>
          </cell>
          <cell r="Q257" t="str">
            <v>N</v>
          </cell>
          <cell r="R257">
            <v>0</v>
          </cell>
          <cell r="S257">
            <v>0</v>
          </cell>
          <cell r="U257">
            <v>5.3251717188069358</v>
          </cell>
          <cell r="V257">
            <v>161831.96853454277</v>
          </cell>
        </row>
        <row r="258">
          <cell r="A258">
            <v>2028</v>
          </cell>
          <cell r="B258" t="str">
            <v>Lake Farm Park</v>
          </cell>
          <cell r="C258" t="str">
            <v>School</v>
          </cell>
          <cell r="E258">
            <v>14040</v>
          </cell>
          <cell r="F258">
            <v>11700</v>
          </cell>
          <cell r="G258">
            <v>10800</v>
          </cell>
          <cell r="H258">
            <v>36540</v>
          </cell>
          <cell r="I258">
            <v>5.08</v>
          </cell>
          <cell r="J258">
            <v>185623.2</v>
          </cell>
          <cell r="L258">
            <v>0.26557251908396934</v>
          </cell>
          <cell r="M258">
            <v>9704.0198473282398</v>
          </cell>
          <cell r="N258">
            <v>21040.112876856514</v>
          </cell>
          <cell r="O258">
            <v>0.57581042355929157</v>
          </cell>
          <cell r="Q258" t="str">
            <v>Y</v>
          </cell>
          <cell r="R258">
            <v>0.31</v>
          </cell>
          <cell r="S258">
            <v>11327.4</v>
          </cell>
          <cell r="U258">
            <v>5.965810423559291</v>
          </cell>
          <cell r="V258">
            <v>217990.7128768565</v>
          </cell>
        </row>
        <row r="259">
          <cell r="A259">
            <v>2017</v>
          </cell>
          <cell r="B259" t="str">
            <v>Laurel Lane Primary</v>
          </cell>
          <cell r="C259" t="str">
            <v>School</v>
          </cell>
          <cell r="E259">
            <v>10725</v>
          </cell>
          <cell r="F259">
            <v>6630</v>
          </cell>
          <cell r="G259">
            <v>6120</v>
          </cell>
          <cell r="H259">
            <v>23475</v>
          </cell>
          <cell r="I259">
            <v>5.08</v>
          </cell>
          <cell r="J259">
            <v>119253</v>
          </cell>
          <cell r="L259">
            <v>0.31959459459459449</v>
          </cell>
          <cell r="M259">
            <v>7502.4831081081056</v>
          </cell>
          <cell r="N259">
            <v>16266.773351124664</v>
          </cell>
          <cell r="O259">
            <v>0.69294029184769601</v>
          </cell>
          <cell r="Q259" t="str">
            <v>Y</v>
          </cell>
          <cell r="R259">
            <v>0.31</v>
          </cell>
          <cell r="S259">
            <v>7277.25</v>
          </cell>
          <cell r="U259">
            <v>6.082940291847696</v>
          </cell>
          <cell r="V259">
            <v>142797.02335112466</v>
          </cell>
        </row>
        <row r="260">
          <cell r="A260">
            <v>2037</v>
          </cell>
          <cell r="B260" t="str">
            <v>Minet Infant</v>
          </cell>
          <cell r="C260" t="str">
            <v>School</v>
          </cell>
          <cell r="E260">
            <v>19500</v>
          </cell>
          <cell r="F260">
            <v>15210</v>
          </cell>
          <cell r="G260">
            <v>16560</v>
          </cell>
          <cell r="H260">
            <v>51270</v>
          </cell>
          <cell r="I260">
            <v>5.08</v>
          </cell>
          <cell r="J260">
            <v>260451.6</v>
          </cell>
          <cell r="L260">
            <v>0.2877439024390247</v>
          </cell>
          <cell r="M260">
            <v>14752.629878048796</v>
          </cell>
          <cell r="N260">
            <v>31986.434771162661</v>
          </cell>
          <cell r="O260">
            <v>0.62388209032889919</v>
          </cell>
          <cell r="Q260" t="str">
            <v>Y</v>
          </cell>
          <cell r="R260">
            <v>0.31</v>
          </cell>
          <cell r="S260">
            <v>15893.7</v>
          </cell>
          <cell r="U260">
            <v>6.0138820903288988</v>
          </cell>
          <cell r="V260">
            <v>308331.73477116262</v>
          </cell>
        </row>
        <row r="261">
          <cell r="A261">
            <v>2039</v>
          </cell>
          <cell r="B261" t="str">
            <v>Newnham Infant</v>
          </cell>
          <cell r="C261" t="str">
            <v>School</v>
          </cell>
          <cell r="E261">
            <v>9360</v>
          </cell>
          <cell r="F261">
            <v>8970</v>
          </cell>
          <cell r="G261">
            <v>8460</v>
          </cell>
          <cell r="H261">
            <v>26790</v>
          </cell>
          <cell r="I261">
            <v>5.08</v>
          </cell>
          <cell r="J261">
            <v>136093.20000000001</v>
          </cell>
          <cell r="L261">
            <v>0.10473214285714282</v>
          </cell>
          <cell r="M261">
            <v>2805.7741071428559</v>
          </cell>
          <cell r="N261">
            <v>6083.4380854549136</v>
          </cell>
          <cell r="O261">
            <v>0.22707868926670077</v>
          </cell>
          <cell r="Q261" t="str">
            <v>N</v>
          </cell>
          <cell r="R261">
            <v>0</v>
          </cell>
          <cell r="S261">
            <v>0</v>
          </cell>
          <cell r="U261">
            <v>5.3070786892667012</v>
          </cell>
          <cell r="V261">
            <v>142176.63808545494</v>
          </cell>
        </row>
        <row r="262">
          <cell r="A262">
            <v>5200</v>
          </cell>
          <cell r="B262" t="str">
            <v>Oak Farm Infant</v>
          </cell>
          <cell r="C262" t="str">
            <v>School</v>
          </cell>
          <cell r="E262">
            <v>14625</v>
          </cell>
          <cell r="F262">
            <v>8580</v>
          </cell>
          <cell r="G262">
            <v>10620</v>
          </cell>
          <cell r="H262">
            <v>33825</v>
          </cell>
          <cell r="I262">
            <v>5.08</v>
          </cell>
          <cell r="J262">
            <v>171831</v>
          </cell>
          <cell r="L262">
            <v>0.16347457627118658</v>
          </cell>
          <cell r="M262">
            <v>5529.5275423728863</v>
          </cell>
          <cell r="N262">
            <v>11989.040158367396</v>
          </cell>
          <cell r="O262">
            <v>0.35444316802268722</v>
          </cell>
          <cell r="Q262" t="str">
            <v>N</v>
          </cell>
          <cell r="R262">
            <v>0</v>
          </cell>
          <cell r="S262">
            <v>0</v>
          </cell>
          <cell r="U262">
            <v>5.4344431680226872</v>
          </cell>
          <cell r="V262">
            <v>183820.0401583674</v>
          </cell>
        </row>
        <row r="263">
          <cell r="A263">
            <v>2040</v>
          </cell>
          <cell r="B263" t="str">
            <v>Pinkwell Primary</v>
          </cell>
          <cell r="C263" t="str">
            <v>School</v>
          </cell>
          <cell r="E263">
            <v>11505</v>
          </cell>
          <cell r="F263">
            <v>9360</v>
          </cell>
          <cell r="G263">
            <v>8640</v>
          </cell>
          <cell r="H263">
            <v>29505</v>
          </cell>
          <cell r="I263">
            <v>5.08</v>
          </cell>
          <cell r="J263">
            <v>149885.4</v>
          </cell>
          <cell r="L263">
            <v>0.2378813559322033</v>
          </cell>
          <cell r="M263">
            <v>7018.6894067796584</v>
          </cell>
          <cell r="N263">
            <v>15217.818974978649</v>
          </cell>
          <cell r="O263">
            <v>0.51577085154986102</v>
          </cell>
          <cell r="Q263" t="str">
            <v>N</v>
          </cell>
          <cell r="R263">
            <v>0</v>
          </cell>
          <cell r="S263">
            <v>0</v>
          </cell>
          <cell r="U263">
            <v>5.5957708515498608</v>
          </cell>
          <cell r="V263">
            <v>165103.21897497863</v>
          </cell>
        </row>
        <row r="264">
          <cell r="A264">
            <v>2064</v>
          </cell>
          <cell r="B264" t="str">
            <v>Rabbsfarm Primary</v>
          </cell>
          <cell r="C264" t="str">
            <v>School</v>
          </cell>
          <cell r="E264">
            <v>8580</v>
          </cell>
          <cell r="F264">
            <v>6825</v>
          </cell>
          <cell r="G264">
            <v>7740</v>
          </cell>
          <cell r="H264">
            <v>23145</v>
          </cell>
          <cell r="I264">
            <v>5.08</v>
          </cell>
          <cell r="J264">
            <v>117576.6</v>
          </cell>
          <cell r="L264">
            <v>0.28319587628865955</v>
          </cell>
          <cell r="M264">
            <v>6554.568556701025</v>
          </cell>
          <cell r="N264">
            <v>14211.51898509913</v>
          </cell>
          <cell r="O264">
            <v>0.61402112702955847</v>
          </cell>
          <cell r="Q264" t="str">
            <v>Y</v>
          </cell>
          <cell r="R264">
            <v>0.31</v>
          </cell>
          <cell r="S264">
            <v>7174.95</v>
          </cell>
          <cell r="U264">
            <v>6.0040211270295583</v>
          </cell>
          <cell r="V264">
            <v>138963.06898509912</v>
          </cell>
        </row>
        <row r="265">
          <cell r="A265">
            <v>2045</v>
          </cell>
          <cell r="B265" t="str">
            <v>Rosedale College</v>
          </cell>
          <cell r="C265" t="str">
            <v>School</v>
          </cell>
          <cell r="E265">
            <v>8190</v>
          </cell>
          <cell r="F265">
            <v>7020</v>
          </cell>
          <cell r="G265">
            <v>6480</v>
          </cell>
          <cell r="H265">
            <v>21690</v>
          </cell>
          <cell r="I265">
            <v>5.08</v>
          </cell>
          <cell r="J265">
            <v>110185.2</v>
          </cell>
          <cell r="L265">
            <v>0.26816666666666655</v>
          </cell>
          <cell r="M265">
            <v>5816.5349999999971</v>
          </cell>
          <cell r="N265">
            <v>12611.325499904144</v>
          </cell>
          <cell r="O265">
            <v>0.58143501613204907</v>
          </cell>
          <cell r="Q265" t="str">
            <v>Y</v>
          </cell>
          <cell r="R265">
            <v>0.31</v>
          </cell>
          <cell r="S265">
            <v>6723.9</v>
          </cell>
          <cell r="U265">
            <v>5.9714350161320491</v>
          </cell>
          <cell r="V265">
            <v>129520.42549990414</v>
          </cell>
        </row>
        <row r="266">
          <cell r="A266">
            <v>2080</v>
          </cell>
          <cell r="B266" t="str">
            <v>Ruislip Gardens Primary</v>
          </cell>
          <cell r="C266" t="str">
            <v>School</v>
          </cell>
          <cell r="E266">
            <v>6240</v>
          </cell>
          <cell r="F266">
            <v>4875</v>
          </cell>
          <cell r="G266">
            <v>5580</v>
          </cell>
          <cell r="H266">
            <v>16695</v>
          </cell>
          <cell r="I266">
            <v>5.08</v>
          </cell>
          <cell r="J266">
            <v>84810.6</v>
          </cell>
          <cell r="L266">
            <v>0.1693243243243244</v>
          </cell>
          <cell r="M266">
            <v>2826.869594594596</v>
          </cell>
          <cell r="N266">
            <v>6129.1770105766627</v>
          </cell>
          <cell r="O266">
            <v>0.36712650557512205</v>
          </cell>
          <cell r="Q266" t="str">
            <v>N</v>
          </cell>
          <cell r="R266">
            <v>0</v>
          </cell>
          <cell r="S266">
            <v>0</v>
          </cell>
          <cell r="U266">
            <v>5.4471265055751221</v>
          </cell>
          <cell r="V266">
            <v>90939.777010576669</v>
          </cell>
        </row>
        <row r="267">
          <cell r="A267">
            <v>2048</v>
          </cell>
          <cell r="B267" t="str">
            <v>Ryefield Primary</v>
          </cell>
          <cell r="C267" t="str">
            <v>School</v>
          </cell>
          <cell r="E267">
            <v>11115</v>
          </cell>
          <cell r="F267">
            <v>8775</v>
          </cell>
          <cell r="G267">
            <v>8100</v>
          </cell>
          <cell r="H267">
            <v>27990</v>
          </cell>
          <cell r="I267">
            <v>5.08</v>
          </cell>
          <cell r="J267">
            <v>142189.20000000001</v>
          </cell>
          <cell r="L267">
            <v>0.19461538461538463</v>
          </cell>
          <cell r="M267">
            <v>5447.2846153846158</v>
          </cell>
          <cell r="N267">
            <v>11810.722255644567</v>
          </cell>
          <cell r="O267">
            <v>0.42196220991942002</v>
          </cell>
          <cell r="Q267" t="str">
            <v>N</v>
          </cell>
          <cell r="R267">
            <v>0</v>
          </cell>
          <cell r="S267">
            <v>0</v>
          </cell>
          <cell r="U267">
            <v>5.5019622099194203</v>
          </cell>
          <cell r="V267">
            <v>153999.92225564457</v>
          </cell>
        </row>
        <row r="268">
          <cell r="A268">
            <v>3405</v>
          </cell>
          <cell r="B268" t="str">
            <v>Sacred Heart RC Primary</v>
          </cell>
          <cell r="C268" t="str">
            <v>School</v>
          </cell>
          <cell r="E268">
            <v>11310</v>
          </cell>
          <cell r="F268">
            <v>9945</v>
          </cell>
          <cell r="G268">
            <v>9360</v>
          </cell>
          <cell r="H268">
            <v>30615</v>
          </cell>
          <cell r="I268">
            <v>5.08</v>
          </cell>
          <cell r="J268">
            <v>155524.20000000001</v>
          </cell>
          <cell r="L268">
            <v>0.12504672897196259</v>
          </cell>
          <cell r="M268">
            <v>3828.3056074766346</v>
          </cell>
          <cell r="N268">
            <v>8300.4758209133324</v>
          </cell>
          <cell r="O268">
            <v>0.27112447561369696</v>
          </cell>
          <cell r="Q268" t="str">
            <v>N</v>
          </cell>
          <cell r="R268">
            <v>0</v>
          </cell>
          <cell r="S268">
            <v>0</v>
          </cell>
          <cell r="U268">
            <v>5.3511244756136973</v>
          </cell>
          <cell r="V268">
            <v>163824.67582091334</v>
          </cell>
        </row>
        <row r="269">
          <cell r="A269">
            <v>5208</v>
          </cell>
          <cell r="B269" t="str">
            <v>St Andrew's CE Primary</v>
          </cell>
          <cell r="C269" t="str">
            <v>School</v>
          </cell>
          <cell r="E269">
            <v>4485</v>
          </cell>
          <cell r="F269">
            <v>2535</v>
          </cell>
          <cell r="G269">
            <v>3240</v>
          </cell>
          <cell r="H269">
            <v>10260</v>
          </cell>
          <cell r="I269">
            <v>5.08</v>
          </cell>
          <cell r="J269">
            <v>52120.800000000003</v>
          </cell>
          <cell r="L269">
            <v>0.25458333333333333</v>
          </cell>
          <cell r="M269">
            <v>2612.0250000000001</v>
          </cell>
          <cell r="N269">
            <v>5663.3541255897435</v>
          </cell>
          <cell r="O269">
            <v>0.55198383290348374</v>
          </cell>
          <cell r="Q269" t="str">
            <v>Y</v>
          </cell>
          <cell r="R269">
            <v>0.31</v>
          </cell>
          <cell r="S269">
            <v>3180.6</v>
          </cell>
          <cell r="U269">
            <v>5.9419838329034835</v>
          </cell>
          <cell r="V269">
            <v>60964.754125589738</v>
          </cell>
        </row>
        <row r="270">
          <cell r="A270">
            <v>3402</v>
          </cell>
          <cell r="B270" t="str">
            <v>St Bernadette's RC Primary</v>
          </cell>
          <cell r="C270" t="str">
            <v>School</v>
          </cell>
          <cell r="E270">
            <v>6045</v>
          </cell>
          <cell r="F270">
            <v>7020</v>
          </cell>
          <cell r="G270">
            <v>6480</v>
          </cell>
          <cell r="H270">
            <v>19545</v>
          </cell>
          <cell r="I270">
            <v>5.08</v>
          </cell>
          <cell r="J270">
            <v>99288.6</v>
          </cell>
          <cell r="L270">
            <v>0.22048192771084338</v>
          </cell>
          <cell r="M270">
            <v>4309.3192771084341</v>
          </cell>
          <cell r="N270">
            <v>9343.4025732890987</v>
          </cell>
          <cell r="O270">
            <v>0.4780456676024098</v>
          </cell>
          <cell r="Q270" t="str">
            <v>N</v>
          </cell>
          <cell r="R270">
            <v>0</v>
          </cell>
          <cell r="S270">
            <v>0</v>
          </cell>
          <cell r="U270">
            <v>5.5580456676024097</v>
          </cell>
          <cell r="V270">
            <v>108632.00257328909</v>
          </cell>
        </row>
        <row r="271">
          <cell r="A271">
            <v>3403</v>
          </cell>
          <cell r="B271" t="str">
            <v>St Catherine's RC Primary</v>
          </cell>
          <cell r="C271" t="str">
            <v>School</v>
          </cell>
          <cell r="E271">
            <v>4290</v>
          </cell>
          <cell r="F271">
            <v>3315</v>
          </cell>
          <cell r="G271">
            <v>4500</v>
          </cell>
          <cell r="H271">
            <v>12105</v>
          </cell>
          <cell r="I271">
            <v>5.08</v>
          </cell>
          <cell r="J271">
            <v>61493.4</v>
          </cell>
          <cell r="L271">
            <v>0.31627906976744175</v>
          </cell>
          <cell r="M271">
            <v>3828.5581395348822</v>
          </cell>
          <cell r="N271">
            <v>8301.0233572018133</v>
          </cell>
          <cell r="O271">
            <v>0.68575161976057941</v>
          </cell>
          <cell r="Q271" t="str">
            <v>Y</v>
          </cell>
          <cell r="R271">
            <v>0.31</v>
          </cell>
          <cell r="S271">
            <v>3752.55</v>
          </cell>
          <cell r="U271">
            <v>6.0757516197605792</v>
          </cell>
          <cell r="V271">
            <v>73546.973357201816</v>
          </cell>
        </row>
        <row r="272">
          <cell r="A272">
            <v>2035</v>
          </cell>
          <cell r="B272" t="str">
            <v>St Martins</v>
          </cell>
          <cell r="C272" t="str">
            <v>School</v>
          </cell>
          <cell r="E272">
            <v>3120</v>
          </cell>
          <cell r="F272">
            <v>3510</v>
          </cell>
          <cell r="G272">
            <v>3240</v>
          </cell>
          <cell r="H272">
            <v>9870</v>
          </cell>
          <cell r="I272">
            <v>5.08</v>
          </cell>
          <cell r="J272">
            <v>50139.6</v>
          </cell>
          <cell r="L272">
            <v>0.30459999999999987</v>
          </cell>
          <cell r="M272">
            <v>3006.4019999999987</v>
          </cell>
          <cell r="N272">
            <v>6518.4365271700099</v>
          </cell>
          <cell r="O272">
            <v>0.66042923274265553</v>
          </cell>
          <cell r="Q272" t="str">
            <v>Y</v>
          </cell>
          <cell r="R272">
            <v>0.31</v>
          </cell>
          <cell r="S272">
            <v>3059.7</v>
          </cell>
          <cell r="U272">
            <v>6.0504292327426556</v>
          </cell>
          <cell r="V272">
            <v>59717.736527170011</v>
          </cell>
        </row>
        <row r="273">
          <cell r="A273">
            <v>3404</v>
          </cell>
          <cell r="B273" t="str">
            <v>St Mary's RC Primary</v>
          </cell>
          <cell r="C273" t="str">
            <v>School</v>
          </cell>
          <cell r="E273">
            <v>6240</v>
          </cell>
          <cell r="F273">
            <v>5265</v>
          </cell>
          <cell r="G273">
            <v>5580</v>
          </cell>
          <cell r="H273">
            <v>17085</v>
          </cell>
          <cell r="I273">
            <v>5.08</v>
          </cell>
          <cell r="J273">
            <v>86791.8</v>
          </cell>
          <cell r="L273">
            <v>0.21921052631578952</v>
          </cell>
          <cell r="M273">
            <v>3745.2118421052642</v>
          </cell>
          <cell r="N273">
            <v>8120.3131429425102</v>
          </cell>
          <cell r="O273">
            <v>0.47528903382748083</v>
          </cell>
          <cell r="Q273" t="str">
            <v>N</v>
          </cell>
          <cell r="R273">
            <v>0</v>
          </cell>
          <cell r="S273">
            <v>0</v>
          </cell>
          <cell r="U273">
            <v>5.5552890338274805</v>
          </cell>
          <cell r="V273">
            <v>94912.1131429425</v>
          </cell>
        </row>
        <row r="274">
          <cell r="A274">
            <v>3306</v>
          </cell>
          <cell r="B274" t="str">
            <v>St Matthew's CE Primary</v>
          </cell>
          <cell r="C274" t="str">
            <v>School</v>
          </cell>
          <cell r="E274">
            <v>8385</v>
          </cell>
          <cell r="F274">
            <v>6825</v>
          </cell>
          <cell r="G274">
            <v>6300</v>
          </cell>
          <cell r="H274">
            <v>21510</v>
          </cell>
          <cell r="I274">
            <v>5.08</v>
          </cell>
          <cell r="J274">
            <v>109270.8</v>
          </cell>
          <cell r="L274">
            <v>0.28202702702702692</v>
          </cell>
          <cell r="M274">
            <v>6066.4013513513491</v>
          </cell>
          <cell r="N274">
            <v>13153.082041963173</v>
          </cell>
          <cell r="O274">
            <v>0.61148684527955244</v>
          </cell>
          <cell r="Q274" t="str">
            <v>Y</v>
          </cell>
          <cell r="R274">
            <v>0.31</v>
          </cell>
          <cell r="S274">
            <v>6668.1</v>
          </cell>
          <cell r="U274">
            <v>6.001486845279552</v>
          </cell>
          <cell r="V274">
            <v>129091.98204196316</v>
          </cell>
        </row>
        <row r="275">
          <cell r="A275">
            <v>3400</v>
          </cell>
          <cell r="B275" t="str">
            <v>St Swithun Wells RC Primary</v>
          </cell>
          <cell r="C275" t="str">
            <v>School</v>
          </cell>
          <cell r="E275">
            <v>5070</v>
          </cell>
          <cell r="F275">
            <v>4485</v>
          </cell>
          <cell r="G275">
            <v>5040</v>
          </cell>
          <cell r="H275">
            <v>14595</v>
          </cell>
          <cell r="I275">
            <v>5.08</v>
          </cell>
          <cell r="J275">
            <v>74142.600000000006</v>
          </cell>
          <cell r="L275">
            <v>0.14864864864864868</v>
          </cell>
          <cell r="M275">
            <v>2169.5270270270275</v>
          </cell>
          <cell r="N275">
            <v>4703.9365393102917</v>
          </cell>
          <cell r="O275">
            <v>0.32229781016171921</v>
          </cell>
          <cell r="Q275" t="str">
            <v>N</v>
          </cell>
          <cell r="R275">
            <v>0</v>
          </cell>
          <cell r="S275">
            <v>0</v>
          </cell>
          <cell r="U275">
            <v>5.4022978101617189</v>
          </cell>
          <cell r="V275">
            <v>78846.536539310284</v>
          </cell>
        </row>
        <row r="276">
          <cell r="A276">
            <v>2004</v>
          </cell>
          <cell r="B276" t="str">
            <v>The Breakspear School</v>
          </cell>
          <cell r="C276" t="str">
            <v>School</v>
          </cell>
          <cell r="E276">
            <v>9165</v>
          </cell>
          <cell r="F276">
            <v>9555</v>
          </cell>
          <cell r="G276">
            <v>9000</v>
          </cell>
          <cell r="H276">
            <v>27720</v>
          </cell>
          <cell r="I276">
            <v>5.08</v>
          </cell>
          <cell r="J276">
            <v>140817.60000000001</v>
          </cell>
          <cell r="L276">
            <v>6.7362637362637354E-2</v>
          </cell>
          <cell r="M276">
            <v>1867.2923076923075</v>
          </cell>
          <cell r="N276">
            <v>4048.635673261635</v>
          </cell>
          <cell r="O276">
            <v>0.14605467796759145</v>
          </cell>
          <cell r="Q276" t="str">
            <v>N</v>
          </cell>
          <cell r="R276">
            <v>0</v>
          </cell>
          <cell r="S276">
            <v>0</v>
          </cell>
          <cell r="U276">
            <v>5.2260546779675918</v>
          </cell>
          <cell r="V276">
            <v>144866.23567326163</v>
          </cell>
        </row>
        <row r="277">
          <cell r="A277">
            <v>2065</v>
          </cell>
          <cell r="B277" t="str">
            <v>Warrender Primary</v>
          </cell>
          <cell r="C277" t="str">
            <v>School</v>
          </cell>
          <cell r="E277">
            <v>7995</v>
          </cell>
          <cell r="F277">
            <v>6045</v>
          </cell>
          <cell r="G277">
            <v>6660</v>
          </cell>
          <cell r="H277">
            <v>20700</v>
          </cell>
          <cell r="I277">
            <v>5.08</v>
          </cell>
          <cell r="J277">
            <v>105156</v>
          </cell>
          <cell r="L277">
            <v>0.10300000000000001</v>
          </cell>
          <cell r="M277">
            <v>2132.1000000000004</v>
          </cell>
          <cell r="N277">
            <v>4622.7878106717553</v>
          </cell>
          <cell r="O277">
            <v>0.22332308264114761</v>
          </cell>
          <cell r="Q277" t="str">
            <v>N</v>
          </cell>
          <cell r="R277">
            <v>0</v>
          </cell>
          <cell r="S277">
            <v>0</v>
          </cell>
          <cell r="U277">
            <v>5.3033230826411479</v>
          </cell>
          <cell r="V277">
            <v>109778.78781067177</v>
          </cell>
        </row>
        <row r="278">
          <cell r="A278">
            <v>2051</v>
          </cell>
          <cell r="B278" t="str">
            <v>West Drayton Primary</v>
          </cell>
          <cell r="C278" t="str">
            <v>School</v>
          </cell>
          <cell r="E278">
            <v>11700</v>
          </cell>
          <cell r="F278">
            <v>9945</v>
          </cell>
          <cell r="G278">
            <v>9180</v>
          </cell>
          <cell r="H278">
            <v>30825</v>
          </cell>
          <cell r="I278">
            <v>5.08</v>
          </cell>
          <cell r="J278">
            <v>156591</v>
          </cell>
          <cell r="L278">
            <v>0.2973737373737374</v>
          </cell>
          <cell r="M278">
            <v>9166.5454545454559</v>
          </cell>
          <cell r="N278">
            <v>19874.768816303796</v>
          </cell>
          <cell r="O278">
            <v>0.64476135657108824</v>
          </cell>
          <cell r="Q278" t="str">
            <v>Y</v>
          </cell>
          <cell r="R278">
            <v>0.31</v>
          </cell>
          <cell r="S278">
            <v>9555.75</v>
          </cell>
          <cell r="U278">
            <v>6.0347613565710878</v>
          </cell>
          <cell r="V278">
            <v>186021.51881630378</v>
          </cell>
        </row>
        <row r="279">
          <cell r="A279">
            <v>2069</v>
          </cell>
          <cell r="B279" t="str">
            <v>Whitehall Infant</v>
          </cell>
          <cell r="C279" t="str">
            <v>School</v>
          </cell>
          <cell r="E279">
            <v>10725</v>
          </cell>
          <cell r="F279">
            <v>12285</v>
          </cell>
          <cell r="G279">
            <v>11520</v>
          </cell>
          <cell r="H279">
            <v>34530</v>
          </cell>
          <cell r="I279">
            <v>5.08</v>
          </cell>
          <cell r="J279">
            <v>175412.4</v>
          </cell>
          <cell r="L279">
            <v>0.22897196261682223</v>
          </cell>
          <cell r="M279">
            <v>7906.4018691588717</v>
          </cell>
          <cell r="N279">
            <v>17142.544058449424</v>
          </cell>
          <cell r="O279">
            <v>0.49645363621342092</v>
          </cell>
          <cell r="Q279" t="str">
            <v>N</v>
          </cell>
          <cell r="R279">
            <v>0</v>
          </cell>
          <cell r="S279">
            <v>0</v>
          </cell>
          <cell r="U279">
            <v>5.5764536362134214</v>
          </cell>
          <cell r="V279">
            <v>192554.94405844944</v>
          </cell>
        </row>
        <row r="280">
          <cell r="A280">
            <v>2074</v>
          </cell>
          <cell r="B280" t="str">
            <v>Whiteheath Infant</v>
          </cell>
          <cell r="C280" t="str">
            <v>School</v>
          </cell>
          <cell r="E280">
            <v>11505</v>
          </cell>
          <cell r="F280">
            <v>9945</v>
          </cell>
          <cell r="G280">
            <v>9180</v>
          </cell>
          <cell r="H280">
            <v>30630</v>
          </cell>
          <cell r="I280">
            <v>5.08</v>
          </cell>
          <cell r="J280">
            <v>155600.4</v>
          </cell>
          <cell r="L280">
            <v>0.13483870967741932</v>
          </cell>
          <cell r="M280">
            <v>4130.1096774193538</v>
          </cell>
          <cell r="N280">
            <v>8954.8429592944249</v>
          </cell>
          <cell r="O280">
            <v>0.29235530392733999</v>
          </cell>
          <cell r="Q280" t="str">
            <v>N</v>
          </cell>
          <cell r="R280">
            <v>0</v>
          </cell>
          <cell r="S280">
            <v>0</v>
          </cell>
          <cell r="U280">
            <v>5.37235530392734</v>
          </cell>
          <cell r="V280">
            <v>164555.24295929441</v>
          </cell>
        </row>
        <row r="281">
          <cell r="A281">
            <v>2049</v>
          </cell>
          <cell r="B281" t="str">
            <v>William Byrd Primary</v>
          </cell>
          <cell r="C281" t="str">
            <v>School</v>
          </cell>
          <cell r="E281">
            <v>12480</v>
          </cell>
          <cell r="F281">
            <v>10920</v>
          </cell>
          <cell r="G281">
            <v>10080</v>
          </cell>
          <cell r="H281">
            <v>33480</v>
          </cell>
          <cell r="I281">
            <v>5.08</v>
          </cell>
          <cell r="J281">
            <v>170078.4</v>
          </cell>
          <cell r="L281">
            <v>0.23887640449438199</v>
          </cell>
          <cell r="M281">
            <v>7997.5820224719091</v>
          </cell>
          <cell r="N281">
            <v>17340.239523629614</v>
          </cell>
          <cell r="O281">
            <v>0.51792830118368027</v>
          </cell>
          <cell r="Q281" t="str">
            <v>N</v>
          </cell>
          <cell r="R281">
            <v>0</v>
          </cell>
          <cell r="S281">
            <v>0</v>
          </cell>
          <cell r="U281">
            <v>5.5979283011836802</v>
          </cell>
          <cell r="V281">
            <v>187418.63952362962</v>
          </cell>
        </row>
        <row r="282">
          <cell r="A282">
            <v>2060</v>
          </cell>
          <cell r="B282" t="str">
            <v>Wood End Park</v>
          </cell>
          <cell r="C282" t="str">
            <v>School</v>
          </cell>
          <cell r="E282">
            <v>10725</v>
          </cell>
          <cell r="F282">
            <v>19500</v>
          </cell>
          <cell r="G282">
            <v>17820</v>
          </cell>
          <cell r="H282">
            <v>48045</v>
          </cell>
          <cell r="I282">
            <v>5.08</v>
          </cell>
          <cell r="J282">
            <v>244068.6</v>
          </cell>
          <cell r="L282">
            <v>0.27410071942446035</v>
          </cell>
          <cell r="M282">
            <v>13169.169064748197</v>
          </cell>
          <cell r="N282">
            <v>28553.19836273792</v>
          </cell>
          <cell r="O282">
            <v>0.5943011419031724</v>
          </cell>
          <cell r="Q282" t="str">
            <v>Y</v>
          </cell>
          <cell r="R282">
            <v>0.31</v>
          </cell>
          <cell r="S282">
            <v>14893.95</v>
          </cell>
          <cell r="U282">
            <v>5.9843011419031722</v>
          </cell>
          <cell r="V282">
            <v>287515.74836273788</v>
          </cell>
        </row>
        <row r="283">
          <cell r="A283">
            <v>2082</v>
          </cell>
          <cell r="B283" t="str">
            <v>Yeading Infant</v>
          </cell>
          <cell r="C283" t="str">
            <v>School</v>
          </cell>
          <cell r="E283">
            <v>23595</v>
          </cell>
          <cell r="F283">
            <v>10725</v>
          </cell>
          <cell r="G283">
            <v>17820</v>
          </cell>
          <cell r="H283">
            <v>52140</v>
          </cell>
          <cell r="I283">
            <v>5.08</v>
          </cell>
          <cell r="J283">
            <v>264871.2</v>
          </cell>
          <cell r="L283">
            <v>0.25147368421052657</v>
          </cell>
          <cell r="M283">
            <v>13111.837894736855</v>
          </cell>
          <cell r="N283">
            <v>28428.893764501448</v>
          </cell>
          <cell r="O283">
            <v>0.54524153748564341</v>
          </cell>
          <cell r="Q283" t="str">
            <v>Y</v>
          </cell>
          <cell r="R283">
            <v>0.31</v>
          </cell>
          <cell r="S283">
            <v>16163.4</v>
          </cell>
          <cell r="U283">
            <v>5.9352415374856431</v>
          </cell>
          <cell r="V283">
            <v>309463.49376450141</v>
          </cell>
        </row>
      </sheetData>
      <sheetData sheetId="1">
        <row r="199">
          <cell r="A199">
            <v>1000</v>
          </cell>
          <cell r="B199" t="str">
            <v>Mcmillan Nursery</v>
          </cell>
          <cell r="C199" t="str">
            <v>School</v>
          </cell>
          <cell r="D199"/>
          <cell r="E199">
            <v>7800</v>
          </cell>
          <cell r="F199">
            <v>6720</v>
          </cell>
          <cell r="G199">
            <v>4140</v>
          </cell>
        </row>
        <row r="200">
          <cell r="A200">
            <v>2001</v>
          </cell>
          <cell r="B200" t="str">
            <v>Belmore Primary</v>
          </cell>
          <cell r="C200" t="str">
            <v>School</v>
          </cell>
          <cell r="D200"/>
          <cell r="E200">
            <v>1950</v>
          </cell>
          <cell r="F200">
            <v>1755</v>
          </cell>
          <cell r="G200">
            <v>2340</v>
          </cell>
        </row>
        <row r="201">
          <cell r="A201">
            <v>2003</v>
          </cell>
          <cell r="B201" t="str">
            <v>Bourne Primary</v>
          </cell>
          <cell r="C201" t="str">
            <v>School</v>
          </cell>
          <cell r="D201"/>
          <cell r="E201">
            <v>195</v>
          </cell>
          <cell r="F201">
            <v>585</v>
          </cell>
          <cell r="G201">
            <v>0</v>
          </cell>
        </row>
        <row r="202">
          <cell r="A202">
            <v>3300</v>
          </cell>
          <cell r="B202" t="str">
            <v>BWI CE Primary</v>
          </cell>
          <cell r="C202" t="str">
            <v>School</v>
          </cell>
          <cell r="D202"/>
          <cell r="E202">
            <v>195</v>
          </cell>
          <cell r="F202">
            <v>390</v>
          </cell>
          <cell r="G202">
            <v>720</v>
          </cell>
        </row>
        <row r="203">
          <cell r="A203">
            <v>5206</v>
          </cell>
          <cell r="B203" t="str">
            <v>Charville Primary</v>
          </cell>
          <cell r="C203" t="str">
            <v>School</v>
          </cell>
          <cell r="D203"/>
          <cell r="E203">
            <v>2340</v>
          </cell>
          <cell r="F203">
            <v>2535</v>
          </cell>
          <cell r="G203">
            <v>2880</v>
          </cell>
        </row>
        <row r="204">
          <cell r="A204">
            <v>2084</v>
          </cell>
          <cell r="B204" t="str">
            <v>Cherry Lane Primary</v>
          </cell>
          <cell r="C204" t="str">
            <v>School</v>
          </cell>
          <cell r="D204"/>
          <cell r="E204">
            <v>2340</v>
          </cell>
          <cell r="F204">
            <v>2730</v>
          </cell>
          <cell r="G204">
            <v>3240</v>
          </cell>
        </row>
        <row r="205">
          <cell r="A205">
            <v>2010</v>
          </cell>
          <cell r="B205" t="str">
            <v>Colham Manor Primary</v>
          </cell>
          <cell r="C205" t="str">
            <v>School</v>
          </cell>
          <cell r="D205"/>
          <cell r="E205">
            <v>3965</v>
          </cell>
          <cell r="F205">
            <v>4830</v>
          </cell>
          <cell r="G205">
            <v>3420</v>
          </cell>
        </row>
        <row r="206">
          <cell r="A206">
            <v>2012</v>
          </cell>
          <cell r="B206" t="str">
            <v>Coteford Infant</v>
          </cell>
          <cell r="C206" t="str">
            <v>School</v>
          </cell>
          <cell r="D206"/>
          <cell r="E206">
            <v>2535</v>
          </cell>
          <cell r="F206">
            <v>2925</v>
          </cell>
          <cell r="G206">
            <v>2340</v>
          </cell>
        </row>
        <row r="207">
          <cell r="A207">
            <v>3410</v>
          </cell>
          <cell r="B207" t="str">
            <v>Cowley St Laurence</v>
          </cell>
          <cell r="C207" t="str">
            <v>School</v>
          </cell>
          <cell r="D207"/>
          <cell r="E207">
            <v>1560</v>
          </cell>
          <cell r="F207">
            <v>1350</v>
          </cell>
          <cell r="G207">
            <v>1080</v>
          </cell>
        </row>
        <row r="208">
          <cell r="A208">
            <v>2078</v>
          </cell>
          <cell r="B208" t="str">
            <v>Cranford Park Primary</v>
          </cell>
          <cell r="C208" t="str">
            <v>School</v>
          </cell>
          <cell r="D208"/>
          <cell r="E208">
            <v>2535</v>
          </cell>
          <cell r="F208">
            <v>1950</v>
          </cell>
          <cell r="G208">
            <v>1800</v>
          </cell>
        </row>
        <row r="209">
          <cell r="A209">
            <v>2016</v>
          </cell>
          <cell r="B209" t="str">
            <v>Deanesfield Primary</v>
          </cell>
          <cell r="C209" t="str">
            <v>School</v>
          </cell>
          <cell r="D209"/>
          <cell r="E209">
            <v>7410</v>
          </cell>
          <cell r="F209">
            <v>5850</v>
          </cell>
          <cell r="G209">
            <v>7020</v>
          </cell>
        </row>
        <row r="210">
          <cell r="A210">
            <v>3307</v>
          </cell>
          <cell r="B210" t="str">
            <v>Dr Tripletts CE</v>
          </cell>
          <cell r="C210" t="str">
            <v>School</v>
          </cell>
          <cell r="D210"/>
          <cell r="E210">
            <v>3510</v>
          </cell>
          <cell r="F210">
            <v>2535</v>
          </cell>
          <cell r="G210">
            <v>3060</v>
          </cell>
        </row>
        <row r="211">
          <cell r="A211">
            <v>2019</v>
          </cell>
          <cell r="B211" t="str">
            <v>Field End Infant</v>
          </cell>
          <cell r="C211" t="str">
            <v>School</v>
          </cell>
          <cell r="D211"/>
          <cell r="E211">
            <v>5850</v>
          </cell>
          <cell r="F211">
            <v>5265</v>
          </cell>
          <cell r="G211">
            <v>5040</v>
          </cell>
        </row>
        <row r="212">
          <cell r="A212">
            <v>2076</v>
          </cell>
          <cell r="B212" t="str">
            <v>Frithwood Primary</v>
          </cell>
          <cell r="C212" t="str">
            <v>School</v>
          </cell>
          <cell r="D212"/>
          <cell r="E212">
            <v>2535</v>
          </cell>
          <cell r="F212">
            <v>1755</v>
          </cell>
          <cell r="G212">
            <v>1440</v>
          </cell>
        </row>
        <row r="213">
          <cell r="A213">
            <v>2020</v>
          </cell>
          <cell r="B213" t="str">
            <v>Glebe Primary</v>
          </cell>
          <cell r="C213" t="str">
            <v>School</v>
          </cell>
          <cell r="D213"/>
          <cell r="E213">
            <v>4144.5</v>
          </cell>
          <cell r="F213">
            <v>3627.5</v>
          </cell>
          <cell r="G213">
            <v>4140</v>
          </cell>
        </row>
        <row r="214">
          <cell r="A214">
            <v>2024</v>
          </cell>
          <cell r="B214" t="str">
            <v>Harefield Infant</v>
          </cell>
          <cell r="C214" t="str">
            <v>School</v>
          </cell>
          <cell r="D214"/>
          <cell r="E214">
            <v>4095</v>
          </cell>
          <cell r="F214">
            <v>3900</v>
          </cell>
          <cell r="G214">
            <v>3420</v>
          </cell>
        </row>
        <row r="215">
          <cell r="A215">
            <v>2026</v>
          </cell>
          <cell r="B215" t="str">
            <v>Harmondsworth Primary</v>
          </cell>
          <cell r="C215" t="str">
            <v>School</v>
          </cell>
          <cell r="D215"/>
          <cell r="E215">
            <v>0</v>
          </cell>
          <cell r="F215">
            <v>780</v>
          </cell>
          <cell r="G215">
            <v>0</v>
          </cell>
        </row>
        <row r="216">
          <cell r="A216">
            <v>5211</v>
          </cell>
          <cell r="B216" t="str">
            <v>Hayes Park Primary</v>
          </cell>
          <cell r="C216" t="str">
            <v>School</v>
          </cell>
          <cell r="D216"/>
          <cell r="E216">
            <v>2535</v>
          </cell>
          <cell r="F216">
            <v>2145</v>
          </cell>
          <cell r="G216">
            <v>2880</v>
          </cell>
        </row>
        <row r="217">
          <cell r="A217">
            <v>2029</v>
          </cell>
          <cell r="B217" t="str">
            <v>Heathrow Primary</v>
          </cell>
          <cell r="C217" t="str">
            <v>School</v>
          </cell>
          <cell r="D217"/>
          <cell r="E217">
            <v>0</v>
          </cell>
          <cell r="F217">
            <v>1560</v>
          </cell>
          <cell r="G217">
            <v>3060</v>
          </cell>
        </row>
        <row r="218">
          <cell r="A218">
            <v>2063</v>
          </cell>
          <cell r="B218" t="str">
            <v>Highfield Primary</v>
          </cell>
          <cell r="C218" t="str">
            <v>School</v>
          </cell>
          <cell r="D218"/>
          <cell r="E218">
            <v>780</v>
          </cell>
          <cell r="F218">
            <v>1365</v>
          </cell>
          <cell r="G218">
            <v>2160</v>
          </cell>
        </row>
        <row r="219">
          <cell r="A219">
            <v>2081</v>
          </cell>
          <cell r="B219" t="str">
            <v>Hillingdon Primary</v>
          </cell>
          <cell r="C219" t="str">
            <v>School</v>
          </cell>
          <cell r="D219"/>
          <cell r="E219">
            <v>3120</v>
          </cell>
          <cell r="F219">
            <v>4290</v>
          </cell>
          <cell r="G219">
            <v>2880</v>
          </cell>
        </row>
        <row r="220">
          <cell r="A220">
            <v>5204</v>
          </cell>
          <cell r="B220" t="str">
            <v>Hillside Infant</v>
          </cell>
          <cell r="C220" t="str">
            <v>School</v>
          </cell>
          <cell r="D220"/>
          <cell r="E220">
            <v>3289</v>
          </cell>
          <cell r="F220">
            <v>1170</v>
          </cell>
          <cell r="G220">
            <v>2340</v>
          </cell>
        </row>
        <row r="221">
          <cell r="A221">
            <v>2033</v>
          </cell>
          <cell r="B221" t="str">
            <v>Lady Bankes Infant</v>
          </cell>
          <cell r="C221" t="str">
            <v>School</v>
          </cell>
          <cell r="D221"/>
          <cell r="E221">
            <v>5265</v>
          </cell>
          <cell r="F221">
            <v>2865</v>
          </cell>
          <cell r="G221">
            <v>3960</v>
          </cell>
        </row>
        <row r="222">
          <cell r="A222">
            <v>2028</v>
          </cell>
          <cell r="B222" t="str">
            <v>Lake Farm Park</v>
          </cell>
          <cell r="C222" t="str">
            <v>School</v>
          </cell>
          <cell r="D222"/>
          <cell r="E222">
            <v>0</v>
          </cell>
          <cell r="F222">
            <v>465</v>
          </cell>
          <cell r="G222">
            <v>0</v>
          </cell>
        </row>
        <row r="223">
          <cell r="A223">
            <v>2017</v>
          </cell>
          <cell r="B223" t="str">
            <v>Laurel Lane Primary</v>
          </cell>
          <cell r="C223" t="str">
            <v>School</v>
          </cell>
          <cell r="D223"/>
          <cell r="E223">
            <v>585</v>
          </cell>
          <cell r="F223">
            <v>1560</v>
          </cell>
          <cell r="G223">
            <v>1980</v>
          </cell>
        </row>
        <row r="224">
          <cell r="A224">
            <v>2039</v>
          </cell>
          <cell r="B224" t="str">
            <v>Newnham Infant</v>
          </cell>
          <cell r="C224" t="str">
            <v>School</v>
          </cell>
          <cell r="D224"/>
          <cell r="E224">
            <v>3705</v>
          </cell>
          <cell r="F224">
            <v>4290</v>
          </cell>
          <cell r="G224">
            <v>3960</v>
          </cell>
        </row>
        <row r="225">
          <cell r="A225">
            <v>5200</v>
          </cell>
          <cell r="B225" t="str">
            <v>Oak Farm Infant</v>
          </cell>
          <cell r="C225" t="str">
            <v>School</v>
          </cell>
          <cell r="D225"/>
          <cell r="E225">
            <v>6114</v>
          </cell>
          <cell r="F225">
            <v>3510</v>
          </cell>
          <cell r="G225">
            <v>5580</v>
          </cell>
        </row>
        <row r="226">
          <cell r="A226">
            <v>2040</v>
          </cell>
          <cell r="B226" t="str">
            <v>Pinkwell Primary</v>
          </cell>
          <cell r="C226" t="str">
            <v>School</v>
          </cell>
          <cell r="D226"/>
          <cell r="E226">
            <v>780</v>
          </cell>
          <cell r="F226">
            <v>1170</v>
          </cell>
          <cell r="G226">
            <v>540</v>
          </cell>
        </row>
        <row r="227">
          <cell r="A227">
            <v>2080</v>
          </cell>
          <cell r="B227" t="str">
            <v>Ruislip Gardens Primary</v>
          </cell>
          <cell r="C227" t="str">
            <v>School</v>
          </cell>
          <cell r="D227"/>
          <cell r="E227">
            <v>1950</v>
          </cell>
          <cell r="F227">
            <v>1742</v>
          </cell>
          <cell r="G227">
            <v>0</v>
          </cell>
        </row>
        <row r="228">
          <cell r="A228">
            <v>2048</v>
          </cell>
          <cell r="B228" t="str">
            <v>Ryefield Primary</v>
          </cell>
          <cell r="C228" t="str">
            <v>School</v>
          </cell>
          <cell r="D228"/>
          <cell r="E228">
            <v>2925</v>
          </cell>
          <cell r="F228">
            <v>3510</v>
          </cell>
          <cell r="G228">
            <v>1800</v>
          </cell>
        </row>
        <row r="229">
          <cell r="A229">
            <v>5208</v>
          </cell>
          <cell r="B229" t="str">
            <v>St Andrew's CE Primary</v>
          </cell>
          <cell r="C229" t="str">
            <v>School</v>
          </cell>
          <cell r="D229"/>
          <cell r="E229">
            <v>0</v>
          </cell>
          <cell r="F229">
            <v>780</v>
          </cell>
          <cell r="G229">
            <v>1800</v>
          </cell>
        </row>
        <row r="230">
          <cell r="A230">
            <v>3402</v>
          </cell>
          <cell r="B230" t="str">
            <v>St Bernadette's RC Primary</v>
          </cell>
          <cell r="C230" t="str">
            <v>School</v>
          </cell>
          <cell r="D230"/>
          <cell r="E230">
            <v>2925</v>
          </cell>
          <cell r="F230">
            <v>3120</v>
          </cell>
          <cell r="G230">
            <v>3240</v>
          </cell>
        </row>
        <row r="231">
          <cell r="A231">
            <v>3403</v>
          </cell>
          <cell r="B231" t="str">
            <v>St Catherine's RC Primary</v>
          </cell>
          <cell r="C231" t="str">
            <v>School</v>
          </cell>
          <cell r="D231"/>
          <cell r="E231">
            <v>3315</v>
          </cell>
          <cell r="F231">
            <v>1950</v>
          </cell>
          <cell r="G231">
            <v>2340</v>
          </cell>
        </row>
        <row r="232">
          <cell r="A232">
            <v>2035</v>
          </cell>
          <cell r="B232" t="str">
            <v>St Martins</v>
          </cell>
          <cell r="C232" t="str">
            <v>School</v>
          </cell>
          <cell r="D232"/>
          <cell r="E232">
            <v>0</v>
          </cell>
          <cell r="F232">
            <v>0</v>
          </cell>
          <cell r="G232">
            <v>1440</v>
          </cell>
        </row>
        <row r="233">
          <cell r="A233">
            <v>3404</v>
          </cell>
          <cell r="B233" t="str">
            <v>St Mary's RC Primary</v>
          </cell>
          <cell r="C233" t="str">
            <v>School</v>
          </cell>
          <cell r="D233"/>
          <cell r="E233">
            <v>2340</v>
          </cell>
          <cell r="F233">
            <v>2340</v>
          </cell>
          <cell r="G233">
            <v>0</v>
          </cell>
        </row>
        <row r="234">
          <cell r="A234">
            <v>3400</v>
          </cell>
          <cell r="B234" t="str">
            <v>St Swithun Wells RC Primary</v>
          </cell>
          <cell r="C234" t="str">
            <v>School</v>
          </cell>
          <cell r="D234"/>
          <cell r="E234">
            <v>2457</v>
          </cell>
          <cell r="F234">
            <v>2223</v>
          </cell>
          <cell r="G234">
            <v>0</v>
          </cell>
        </row>
        <row r="235">
          <cell r="A235">
            <v>2004</v>
          </cell>
          <cell r="B235" t="str">
            <v>The Breakspear School</v>
          </cell>
          <cell r="C235" t="str">
            <v>School</v>
          </cell>
          <cell r="D235"/>
          <cell r="E235">
            <v>4485</v>
          </cell>
          <cell r="F235">
            <v>3900</v>
          </cell>
          <cell r="G235">
            <v>5400</v>
          </cell>
        </row>
        <row r="236">
          <cell r="A236">
            <v>2074</v>
          </cell>
          <cell r="B236" t="str">
            <v>Whiteheath Infant</v>
          </cell>
          <cell r="C236" t="str">
            <v>School</v>
          </cell>
          <cell r="D236"/>
          <cell r="E236">
            <v>5070</v>
          </cell>
          <cell r="F236">
            <v>4095</v>
          </cell>
          <cell r="G236">
            <v>5220</v>
          </cell>
        </row>
        <row r="237">
          <cell r="A237">
            <v>2049</v>
          </cell>
          <cell r="B237" t="str">
            <v>William Byrd Primary</v>
          </cell>
          <cell r="C237" t="str">
            <v>School</v>
          </cell>
          <cell r="D237"/>
          <cell r="E237">
            <v>0</v>
          </cell>
          <cell r="F237">
            <v>1755</v>
          </cell>
          <cell r="G237">
            <v>1800</v>
          </cell>
        </row>
        <row r="238">
          <cell r="A238">
            <v>2082</v>
          </cell>
          <cell r="B238" t="str">
            <v>Yeading Infant</v>
          </cell>
          <cell r="C238" t="str">
            <v>School</v>
          </cell>
          <cell r="D238"/>
          <cell r="E238">
            <v>0</v>
          </cell>
          <cell r="F238">
            <v>1125</v>
          </cell>
          <cell r="G238">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0"/>
  </sheetPr>
  <dimension ref="B1:G34"/>
  <sheetViews>
    <sheetView topLeftCell="A40" zoomScale="90" zoomScaleNormal="90" workbookViewId="0">
      <selection activeCell="C23" sqref="C23"/>
    </sheetView>
  </sheetViews>
  <sheetFormatPr defaultColWidth="9.1796875" defaultRowHeight="13" x14ac:dyDescent="0.25"/>
  <cols>
    <col min="1" max="1" width="2.81640625" style="37" customWidth="1"/>
    <col min="2" max="2" width="9.1796875" style="38" customWidth="1"/>
    <col min="3" max="3" width="107" style="37" customWidth="1"/>
    <col min="4" max="4" width="13.453125" style="37" customWidth="1"/>
    <col min="5" max="5" width="9.1796875" style="37"/>
    <col min="6" max="6" width="9.54296875" style="37" customWidth="1"/>
    <col min="7" max="16384" width="9.1796875" style="37"/>
  </cols>
  <sheetData>
    <row r="1" spans="2:7" ht="15.5" x14ac:dyDescent="0.25">
      <c r="B1" s="44" t="s">
        <v>0</v>
      </c>
    </row>
    <row r="2" spans="2:7" ht="6" customHeight="1" thickBot="1" x14ac:dyDescent="0.3"/>
    <row r="3" spans="2:7" ht="13.5" thickBot="1" x14ac:dyDescent="0.3">
      <c r="B3" s="67" t="s">
        <v>1</v>
      </c>
      <c r="C3" s="69"/>
    </row>
    <row r="4" spans="2:7" ht="87.75" customHeight="1" x14ac:dyDescent="0.25">
      <c r="B4" s="169"/>
      <c r="C4" s="64" t="s">
        <v>2</v>
      </c>
      <c r="G4" s="63"/>
    </row>
    <row r="5" spans="2:7" ht="90" customHeight="1" x14ac:dyDescent="0.25">
      <c r="B5" s="170"/>
      <c r="C5" s="39" t="s">
        <v>3</v>
      </c>
      <c r="G5" s="63"/>
    </row>
    <row r="6" spans="2:7" ht="28.5" customHeight="1" x14ac:dyDescent="0.25">
      <c r="B6" s="170">
        <v>1</v>
      </c>
      <c r="C6" s="39" t="s">
        <v>4</v>
      </c>
      <c r="G6" s="63"/>
    </row>
    <row r="7" spans="2:7" ht="126" customHeight="1" x14ac:dyDescent="0.25">
      <c r="B7" s="170">
        <v>2</v>
      </c>
      <c r="C7" s="39" t="s">
        <v>5</v>
      </c>
    </row>
    <row r="8" spans="2:7" ht="37.5" customHeight="1" x14ac:dyDescent="0.25">
      <c r="B8" s="170">
        <v>3</v>
      </c>
      <c r="C8" s="39" t="s">
        <v>6</v>
      </c>
    </row>
    <row r="9" spans="2:7" ht="52.5" customHeight="1" x14ac:dyDescent="0.25">
      <c r="B9" s="170" t="s">
        <v>7</v>
      </c>
      <c r="C9" s="39" t="s">
        <v>8</v>
      </c>
    </row>
    <row r="10" spans="2:7" ht="24.75" customHeight="1" x14ac:dyDescent="0.25">
      <c r="B10" s="170">
        <v>4</v>
      </c>
      <c r="C10" s="39" t="s">
        <v>9</v>
      </c>
    </row>
    <row r="11" spans="2:7" ht="41.5" customHeight="1" x14ac:dyDescent="0.25">
      <c r="B11" s="170">
        <v>5</v>
      </c>
      <c r="C11" s="39" t="s">
        <v>10</v>
      </c>
    </row>
    <row r="12" spans="2:7" ht="52.5" customHeight="1" x14ac:dyDescent="0.25">
      <c r="B12" s="170">
        <v>6</v>
      </c>
      <c r="C12" s="39" t="s">
        <v>11</v>
      </c>
    </row>
    <row r="13" spans="2:7" ht="51" customHeight="1" x14ac:dyDescent="0.25">
      <c r="B13" s="170">
        <v>7</v>
      </c>
      <c r="C13" s="39" t="s">
        <v>12</v>
      </c>
    </row>
    <row r="14" spans="2:7" ht="39.75" customHeight="1" x14ac:dyDescent="0.25">
      <c r="B14" s="170">
        <v>8</v>
      </c>
      <c r="C14" s="39" t="s">
        <v>13</v>
      </c>
    </row>
    <row r="15" spans="2:7" ht="78" customHeight="1" x14ac:dyDescent="0.25">
      <c r="B15" s="170">
        <v>9</v>
      </c>
      <c r="C15" s="39" t="s">
        <v>14</v>
      </c>
    </row>
    <row r="16" spans="2:7" ht="41.5" customHeight="1" x14ac:dyDescent="0.25">
      <c r="B16" s="171">
        <v>10</v>
      </c>
      <c r="C16" s="39" t="s">
        <v>15</v>
      </c>
    </row>
    <row r="17" spans="2:7" ht="28" customHeight="1" thickBot="1" x14ac:dyDescent="0.3">
      <c r="B17" s="172">
        <v>11</v>
      </c>
      <c r="C17" s="40" t="s">
        <v>16</v>
      </c>
    </row>
    <row r="18" spans="2:7" ht="13.5" thickBot="1" x14ac:dyDescent="0.3">
      <c r="C18" s="232"/>
    </row>
    <row r="19" spans="2:7" ht="13.5" thickBot="1" x14ac:dyDescent="0.3">
      <c r="B19" s="67" t="s">
        <v>17</v>
      </c>
      <c r="C19" s="68"/>
    </row>
    <row r="20" spans="2:7" ht="143.15" customHeight="1" x14ac:dyDescent="0.25">
      <c r="B20" s="171">
        <v>12</v>
      </c>
      <c r="C20" s="173" t="s">
        <v>18</v>
      </c>
      <c r="D20" s="201"/>
      <c r="E20" s="200"/>
      <c r="F20" s="202"/>
    </row>
    <row r="21" spans="2:7" ht="101.5" x14ac:dyDescent="0.25">
      <c r="B21" s="171">
        <v>13</v>
      </c>
      <c r="C21" s="39" t="s">
        <v>19</v>
      </c>
      <c r="D21" s="63"/>
      <c r="E21" s="63"/>
      <c r="G21" s="193"/>
    </row>
    <row r="22" spans="2:7" ht="13.5" thickBot="1" x14ac:dyDescent="0.3">
      <c r="B22" s="171">
        <v>14</v>
      </c>
      <c r="C22" s="40" t="s">
        <v>20</v>
      </c>
    </row>
    <row r="23" spans="2:7" ht="13.5" thickBot="1" x14ac:dyDescent="0.3">
      <c r="B23" s="67"/>
      <c r="C23" s="69"/>
    </row>
    <row r="24" spans="2:7" ht="13.5" thickBot="1" x14ac:dyDescent="0.3">
      <c r="B24" s="75" t="s">
        <v>21</v>
      </c>
      <c r="C24" s="76"/>
    </row>
    <row r="25" spans="2:7" ht="63.5" x14ac:dyDescent="0.25">
      <c r="B25" s="204" t="s">
        <v>22</v>
      </c>
      <c r="C25" s="173" t="s">
        <v>23</v>
      </c>
    </row>
    <row r="26" spans="2:7" ht="50.5" x14ac:dyDescent="0.25">
      <c r="B26" s="171">
        <v>16</v>
      </c>
      <c r="C26" s="174" t="s">
        <v>24</v>
      </c>
      <c r="D26" s="63"/>
    </row>
    <row r="27" spans="2:7" ht="38" x14ac:dyDescent="0.25">
      <c r="B27" s="171">
        <v>17</v>
      </c>
      <c r="C27" s="174" t="s">
        <v>25</v>
      </c>
    </row>
    <row r="28" spans="2:7" ht="38" x14ac:dyDescent="0.25">
      <c r="B28" s="171">
        <v>18</v>
      </c>
      <c r="C28" s="39" t="s">
        <v>26</v>
      </c>
    </row>
    <row r="29" spans="2:7" ht="21.65" customHeight="1" x14ac:dyDescent="0.3">
      <c r="B29" s="171"/>
      <c r="C29" s="231" t="s">
        <v>27</v>
      </c>
    </row>
    <row r="30" spans="2:7" ht="30" customHeight="1" x14ac:dyDescent="0.25">
      <c r="B30" s="171">
        <v>19</v>
      </c>
      <c r="C30" s="230" t="s">
        <v>28</v>
      </c>
    </row>
    <row r="31" spans="2:7" ht="42" customHeight="1" x14ac:dyDescent="0.25">
      <c r="B31" s="171">
        <v>20</v>
      </c>
      <c r="C31" s="174" t="s">
        <v>29</v>
      </c>
    </row>
    <row r="32" spans="2:7" ht="63" x14ac:dyDescent="0.25">
      <c r="B32" s="171">
        <v>21</v>
      </c>
      <c r="C32" s="174" t="s">
        <v>30</v>
      </c>
      <c r="D32" s="200"/>
    </row>
    <row r="33" spans="2:3" ht="13.5" customHeight="1" x14ac:dyDescent="0.25">
      <c r="B33" s="170" t="s">
        <v>31</v>
      </c>
      <c r="C33" s="174" t="s">
        <v>32</v>
      </c>
    </row>
    <row r="34" spans="2:3" ht="13.5" thickBot="1" x14ac:dyDescent="0.3">
      <c r="B34" s="172">
        <v>24</v>
      </c>
      <c r="C34" s="40" t="s">
        <v>33</v>
      </c>
    </row>
  </sheetData>
  <phoneticPr fontId="3" type="noConversion"/>
  <printOptions horizontalCentered="1" gridLines="1"/>
  <pageMargins left="0.23622047244094491" right="0.23622047244094491" top="0.47244094488188981" bottom="0.43307086614173229" header="0.27559055118110237" footer="0.23622047244094491"/>
  <pageSetup paperSize="9" scale="79" fitToHeight="2" orientation="portrait" r:id="rId1"/>
  <headerFooter alignWithMargins="0"/>
  <rowBreaks count="1" manualBreakCount="1">
    <brk id="17" min="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7"/>
    <pageSetUpPr fitToPage="1"/>
  </sheetPr>
  <dimension ref="A1:O96"/>
  <sheetViews>
    <sheetView showGridLines="0" zoomScale="90" zoomScaleNormal="90" workbookViewId="0">
      <pane xSplit="1" ySplit="4" topLeftCell="B5" activePane="bottomRight" state="frozen"/>
      <selection pane="topRight" activeCell="B1" sqref="B1"/>
      <selection pane="bottomLeft" activeCell="A5" sqref="A5"/>
      <selection pane="bottomRight" activeCell="I22" sqref="I22"/>
    </sheetView>
  </sheetViews>
  <sheetFormatPr defaultRowHeight="12.5" x14ac:dyDescent="0.25"/>
  <cols>
    <col min="1" max="1" width="13.54296875" hidden="1" customWidth="1"/>
    <col min="2" max="2" width="79.453125" customWidth="1"/>
    <col min="3" max="3" width="13.453125" customWidth="1"/>
    <col min="4" max="4" width="10.1796875" customWidth="1"/>
    <col min="5" max="5" width="21.81640625" customWidth="1"/>
    <col min="6" max="6" width="4.1796875" customWidth="1"/>
    <col min="7" max="7" width="6.81640625" style="62" bestFit="1" customWidth="1"/>
    <col min="9" max="10" width="13.81640625" bestFit="1" customWidth="1"/>
    <col min="12" max="12" width="9.1796875" customWidth="1"/>
    <col min="13" max="13" width="36.81640625" hidden="1" customWidth="1"/>
    <col min="14" max="14" width="9.1796875" hidden="1" customWidth="1"/>
    <col min="15" max="15" width="9.1796875" customWidth="1"/>
  </cols>
  <sheetData>
    <row r="1" spans="1:15" ht="20" x14ac:dyDescent="0.4">
      <c r="A1" s="109" t="s">
        <v>34</v>
      </c>
    </row>
    <row r="2" spans="1:15" ht="18.5" thickBot="1" x14ac:dyDescent="0.45">
      <c r="B2" s="43"/>
    </row>
    <row r="3" spans="1:15" ht="13.5" thickBot="1" x14ac:dyDescent="0.35">
      <c r="A3" s="3" t="s">
        <v>35</v>
      </c>
      <c r="B3" s="237" t="s">
        <v>39</v>
      </c>
    </row>
    <row r="4" spans="1:15" ht="13.5" thickBot="1" x14ac:dyDescent="0.35">
      <c r="A4" s="3" t="s">
        <v>37</v>
      </c>
      <c r="B4" s="6">
        <f>VLOOKUP(B3,M:N,2,0)</f>
        <v>5412</v>
      </c>
      <c r="M4" t="s">
        <v>38</v>
      </c>
    </row>
    <row r="5" spans="1:15" x14ac:dyDescent="0.25">
      <c r="M5" t="s">
        <v>39</v>
      </c>
      <c r="N5">
        <v>5412</v>
      </c>
    </row>
    <row r="6" spans="1:15" ht="13" x14ac:dyDescent="0.3">
      <c r="B6" s="21"/>
      <c r="C6" s="22" t="s">
        <v>40</v>
      </c>
      <c r="D6" s="22" t="s">
        <v>41</v>
      </c>
      <c r="E6" s="22" t="s">
        <v>42</v>
      </c>
      <c r="G6" s="183" t="s">
        <v>43</v>
      </c>
      <c r="I6" s="47"/>
      <c r="J6" s="2"/>
      <c r="M6" s="47" t="s">
        <v>44</v>
      </c>
      <c r="N6">
        <v>2001</v>
      </c>
      <c r="O6" s="47"/>
    </row>
    <row r="7" spans="1:15" x14ac:dyDescent="0.25">
      <c r="B7" s="8" t="s">
        <v>45</v>
      </c>
      <c r="C7" s="9">
        <f>'All Schools'!AC3</f>
        <v>3834.34</v>
      </c>
      <c r="D7" s="179">
        <f>VLOOKUP($B$4,'All Schools'!$B$5:$BW$95,4,0)</f>
        <v>0</v>
      </c>
      <c r="E7" s="10">
        <f>C7*D7</f>
        <v>0</v>
      </c>
      <c r="G7" s="184">
        <v>1</v>
      </c>
      <c r="I7" s="47"/>
      <c r="J7" s="2"/>
      <c r="M7" s="47" t="s">
        <v>46</v>
      </c>
      <c r="N7">
        <v>4600</v>
      </c>
    </row>
    <row r="8" spans="1:15" x14ac:dyDescent="0.25">
      <c r="B8" s="11" t="s">
        <v>47</v>
      </c>
      <c r="C8" s="12">
        <f>'All Schools'!AD3</f>
        <v>4971.83</v>
      </c>
      <c r="D8" s="180">
        <f>VLOOKUP($B$4,'All Schools'!$B$5:$BW$95,6,0)</f>
        <v>746</v>
      </c>
      <c r="E8" s="13">
        <f>C8*D8</f>
        <v>3708985.18</v>
      </c>
      <c r="G8" s="184">
        <v>1</v>
      </c>
      <c r="I8" s="47"/>
      <c r="J8" s="2"/>
      <c r="M8" t="s">
        <v>48</v>
      </c>
      <c r="N8">
        <v>5400</v>
      </c>
    </row>
    <row r="9" spans="1:15" x14ac:dyDescent="0.25">
      <c r="B9" s="14" t="s">
        <v>49</v>
      </c>
      <c r="C9" s="15">
        <f>'All Schools'!AE3</f>
        <v>5682.09</v>
      </c>
      <c r="D9" s="181">
        <f>VLOOKUP($B$4,'All Schools'!$B$5:$BW$95,7,0)</f>
        <v>477</v>
      </c>
      <c r="E9" s="16">
        <f>C9*D9</f>
        <v>2710356.93</v>
      </c>
      <c r="G9" s="184">
        <v>1</v>
      </c>
      <c r="I9" s="47"/>
      <c r="J9" s="2"/>
      <c r="M9" t="s">
        <v>50</v>
      </c>
      <c r="N9">
        <v>3401</v>
      </c>
    </row>
    <row r="10" spans="1:15" ht="13" x14ac:dyDescent="0.3">
      <c r="B10" s="17" t="s">
        <v>51</v>
      </c>
      <c r="C10" s="17"/>
      <c r="D10" s="182">
        <f>SUM(D7:D9)</f>
        <v>1223</v>
      </c>
      <c r="E10" s="197">
        <f>SUM(E7:E9)</f>
        <v>6419342.1100000003</v>
      </c>
      <c r="G10" s="184"/>
      <c r="I10" s="47"/>
      <c r="J10" s="2"/>
      <c r="M10" t="s">
        <v>52</v>
      </c>
      <c r="N10">
        <v>2003</v>
      </c>
    </row>
    <row r="11" spans="1:15" x14ac:dyDescent="0.25">
      <c r="D11" s="178"/>
      <c r="E11" s="1"/>
      <c r="G11" s="185"/>
      <c r="I11" s="2"/>
      <c r="J11" s="2"/>
      <c r="M11" t="s">
        <v>53</v>
      </c>
      <c r="N11">
        <v>2002</v>
      </c>
    </row>
    <row r="12" spans="1:15" x14ac:dyDescent="0.25">
      <c r="B12" s="60" t="s">
        <v>54</v>
      </c>
      <c r="C12" s="9">
        <f>'All Schools'!AF3</f>
        <v>1110.8699999999999</v>
      </c>
      <c r="D12" s="176">
        <f>VLOOKUP($B$4,'All Schools'!$B$5:$BW$95,8,0)</f>
        <v>0</v>
      </c>
      <c r="E12" s="10">
        <f>D12*C12</f>
        <v>0</v>
      </c>
      <c r="G12" s="184">
        <v>2</v>
      </c>
      <c r="I12" s="2"/>
      <c r="M12" s="47" t="s">
        <v>55</v>
      </c>
      <c r="N12">
        <v>3300</v>
      </c>
    </row>
    <row r="13" spans="1:15" x14ac:dyDescent="0.25">
      <c r="B13" s="51" t="s">
        <v>56</v>
      </c>
      <c r="C13" s="12">
        <f>'All Schools'!AG3</f>
        <v>1444.13</v>
      </c>
      <c r="D13" s="177">
        <f>VLOOKUP($B$4,'All Schools'!$B$5:$BW$95,9,0)</f>
        <v>491</v>
      </c>
      <c r="E13" s="13">
        <f>D13*C13</f>
        <v>709067.83000000007</v>
      </c>
      <c r="G13" s="184">
        <v>2</v>
      </c>
      <c r="I13" s="2"/>
      <c r="M13" t="s">
        <v>57</v>
      </c>
      <c r="N13">
        <v>5206</v>
      </c>
    </row>
    <row r="14" spans="1:15" x14ac:dyDescent="0.25">
      <c r="B14" s="51" t="s">
        <v>58</v>
      </c>
      <c r="C14" s="12">
        <f>'All Schools'!AH3</f>
        <v>105.25</v>
      </c>
      <c r="D14" s="177">
        <f>VLOOKUP($B$4,'All Schools'!$B$5:$BW$95,10,0)</f>
        <v>0</v>
      </c>
      <c r="E14" s="13">
        <f t="shared" ref="E14:E30" si="0">D14*C14</f>
        <v>0</v>
      </c>
      <c r="G14" s="184">
        <v>2</v>
      </c>
      <c r="I14" s="2"/>
      <c r="M14" s="47" t="s">
        <v>59</v>
      </c>
      <c r="N14">
        <v>2084</v>
      </c>
    </row>
    <row r="15" spans="1:15" x14ac:dyDescent="0.25">
      <c r="B15" s="51" t="s">
        <v>60</v>
      </c>
      <c r="C15" s="12">
        <f>'All Schools'!AI3</f>
        <v>210.5</v>
      </c>
      <c r="D15" s="177">
        <f>VLOOKUP($B$4,'All Schools'!$B$5:$BW$95,11,0)</f>
        <v>0</v>
      </c>
      <c r="E15" s="13">
        <f t="shared" si="0"/>
        <v>0</v>
      </c>
      <c r="G15" s="184">
        <v>2</v>
      </c>
      <c r="I15" s="2"/>
      <c r="M15" s="47" t="s">
        <v>61</v>
      </c>
      <c r="N15">
        <v>2010</v>
      </c>
    </row>
    <row r="16" spans="1:15" x14ac:dyDescent="0.25">
      <c r="B16" s="51" t="s">
        <v>62</v>
      </c>
      <c r="C16" s="12">
        <f>'All Schools'!AJ3</f>
        <v>315.75</v>
      </c>
      <c r="D16" s="177">
        <f>VLOOKUP($B$4,'All Schools'!$B$5:$BW$95,12,0)</f>
        <v>0</v>
      </c>
      <c r="E16" s="13">
        <f t="shared" si="0"/>
        <v>0</v>
      </c>
      <c r="G16" s="184">
        <v>2</v>
      </c>
      <c r="I16" s="2"/>
      <c r="M16" t="s">
        <v>63</v>
      </c>
      <c r="N16">
        <v>2012</v>
      </c>
    </row>
    <row r="17" spans="1:14" x14ac:dyDescent="0.25">
      <c r="B17" s="51" t="s">
        <v>64</v>
      </c>
      <c r="C17" s="12">
        <f>'All Schools'!AK3</f>
        <v>421</v>
      </c>
      <c r="D17" s="177">
        <f>VLOOKUP($B$4,'All Schools'!$B$5:$BW$95,13,0)</f>
        <v>0</v>
      </c>
      <c r="E17" s="13">
        <f t="shared" si="0"/>
        <v>0</v>
      </c>
      <c r="G17" s="184">
        <v>2</v>
      </c>
      <c r="I17" s="2"/>
      <c r="M17" t="s">
        <v>65</v>
      </c>
      <c r="N17">
        <v>2011</v>
      </c>
    </row>
    <row r="18" spans="1:14" x14ac:dyDescent="0.25">
      <c r="B18" s="51" t="s">
        <v>66</v>
      </c>
      <c r="C18" s="12">
        <f>'All Schools'!AL3</f>
        <v>526.25</v>
      </c>
      <c r="D18" s="177">
        <f>VLOOKUP($B$4,'All Schools'!$B$5:$BW$95,14,0)</f>
        <v>0</v>
      </c>
      <c r="E18" s="13">
        <f t="shared" si="0"/>
        <v>0</v>
      </c>
      <c r="G18" s="184">
        <v>2</v>
      </c>
      <c r="I18" s="2"/>
      <c r="M18" s="47" t="s">
        <v>67</v>
      </c>
      <c r="N18">
        <v>3410</v>
      </c>
    </row>
    <row r="19" spans="1:14" x14ac:dyDescent="0.25">
      <c r="B19" s="51" t="s">
        <v>68</v>
      </c>
      <c r="C19" s="12">
        <f>'All Schools'!AM3</f>
        <v>631.5</v>
      </c>
      <c r="D19" s="177">
        <f>VLOOKUP($B$4,'All Schools'!$B$5:$BW$95,15,0)</f>
        <v>0</v>
      </c>
      <c r="E19" s="13">
        <f t="shared" si="0"/>
        <v>0</v>
      </c>
      <c r="G19" s="184">
        <v>2</v>
      </c>
      <c r="I19" s="2"/>
      <c r="M19" t="s">
        <v>69</v>
      </c>
      <c r="N19">
        <v>2078</v>
      </c>
    </row>
    <row r="20" spans="1:14" x14ac:dyDescent="0.25">
      <c r="B20" s="51" t="s">
        <v>70</v>
      </c>
      <c r="C20" s="12">
        <f>'All Schools'!AN3</f>
        <v>136.83000000000001</v>
      </c>
      <c r="D20" s="177">
        <f>VLOOKUP($B$4,'All Schools'!$B$5:$BW$95,16,0)</f>
        <v>365.00000000000051</v>
      </c>
      <c r="E20" s="13">
        <f t="shared" si="0"/>
        <v>49942.950000000077</v>
      </c>
      <c r="G20" s="184">
        <v>2</v>
      </c>
      <c r="I20" s="2"/>
      <c r="M20" t="s">
        <v>71</v>
      </c>
      <c r="N20">
        <v>4009</v>
      </c>
    </row>
    <row r="21" spans="1:14" x14ac:dyDescent="0.25">
      <c r="B21" s="51" t="s">
        <v>72</v>
      </c>
      <c r="C21" s="12">
        <f>'All Schools'!AO3</f>
        <v>273.65000000000003</v>
      </c>
      <c r="D21" s="177">
        <f>VLOOKUP($B$4,'All Schools'!$B$5:$BW$95,17,0)</f>
        <v>363.00000000000028</v>
      </c>
      <c r="E21" s="13">
        <f t="shared" si="0"/>
        <v>99334.950000000084</v>
      </c>
      <c r="G21" s="184">
        <v>2</v>
      </c>
      <c r="I21" s="2"/>
      <c r="M21" t="s">
        <v>73</v>
      </c>
      <c r="N21">
        <v>2016</v>
      </c>
    </row>
    <row r="22" spans="1:14" x14ac:dyDescent="0.25">
      <c r="B22" s="51" t="s">
        <v>74</v>
      </c>
      <c r="C22" s="12">
        <f>'All Schools'!AP3</f>
        <v>410.48</v>
      </c>
      <c r="D22" s="177">
        <f>VLOOKUP($B$4,'All Schools'!$B$5:$BW$95,18,0)</f>
        <v>66.000000000000057</v>
      </c>
      <c r="E22" s="13">
        <f t="shared" si="0"/>
        <v>27091.680000000026</v>
      </c>
      <c r="G22" s="184">
        <v>2</v>
      </c>
      <c r="I22" s="2"/>
      <c r="M22" t="s">
        <v>75</v>
      </c>
      <c r="N22">
        <v>3307</v>
      </c>
    </row>
    <row r="23" spans="1:14" x14ac:dyDescent="0.25">
      <c r="B23" s="51" t="s">
        <v>76</v>
      </c>
      <c r="C23" s="12">
        <f>'All Schools'!AQ3</f>
        <v>547.29999999999995</v>
      </c>
      <c r="D23" s="177">
        <f>VLOOKUP($B$4,'All Schools'!$B$5:$BW$95,19,0)</f>
        <v>7.0000000000000009</v>
      </c>
      <c r="E23" s="13">
        <f t="shared" si="0"/>
        <v>3831.1000000000004</v>
      </c>
      <c r="G23" s="184">
        <v>2</v>
      </c>
      <c r="I23" s="2"/>
      <c r="M23" s="41" t="s">
        <v>77</v>
      </c>
      <c r="N23">
        <v>2019</v>
      </c>
    </row>
    <row r="24" spans="1:14" x14ac:dyDescent="0.25">
      <c r="B24" s="51" t="s">
        <v>78</v>
      </c>
      <c r="C24" s="12">
        <f>'All Schools'!AR3</f>
        <v>684.12</v>
      </c>
      <c r="D24" s="177">
        <f>VLOOKUP($B$4,'All Schools'!$B$5:$BW$95,20,0)</f>
        <v>56.000000000000028</v>
      </c>
      <c r="E24" s="13">
        <f t="shared" si="0"/>
        <v>38310.720000000023</v>
      </c>
      <c r="G24" s="184">
        <v>2</v>
      </c>
      <c r="I24" s="2"/>
      <c r="M24" t="s">
        <v>79</v>
      </c>
      <c r="N24">
        <v>2018</v>
      </c>
    </row>
    <row r="25" spans="1:14" x14ac:dyDescent="0.25">
      <c r="B25" s="51" t="s">
        <v>80</v>
      </c>
      <c r="C25" s="12">
        <f>'All Schools'!AS3</f>
        <v>820.95</v>
      </c>
      <c r="D25" s="177">
        <f>VLOOKUP($B$4,'All Schools'!$B$5:$BW$95,21,0)</f>
        <v>0</v>
      </c>
      <c r="E25" s="13">
        <f t="shared" si="0"/>
        <v>0</v>
      </c>
      <c r="G25" s="184">
        <v>2</v>
      </c>
      <c r="I25" s="2"/>
      <c r="M25" t="s">
        <v>81</v>
      </c>
      <c r="N25">
        <v>2076</v>
      </c>
    </row>
    <row r="26" spans="1:14" x14ac:dyDescent="0.25">
      <c r="B26" s="11" t="s">
        <v>82</v>
      </c>
      <c r="C26" s="12">
        <f>'All Schools'!AT3</f>
        <v>791.7</v>
      </c>
      <c r="D26" s="177">
        <f>VLOOKUP($B$4,'All Schools'!$B$5:$BW$95,22,0)</f>
        <v>0</v>
      </c>
      <c r="E26" s="13">
        <f t="shared" si="0"/>
        <v>0</v>
      </c>
      <c r="G26" s="184">
        <v>3</v>
      </c>
      <c r="I26" s="2"/>
      <c r="M26" t="s">
        <v>83</v>
      </c>
      <c r="N26">
        <v>2020</v>
      </c>
    </row>
    <row r="27" spans="1:14" x14ac:dyDescent="0.25">
      <c r="B27" s="11" t="s">
        <v>84</v>
      </c>
      <c r="C27" s="12">
        <f>'All Schools'!AU3</f>
        <v>1192.9000000000001</v>
      </c>
      <c r="D27" s="177">
        <f>VLOOKUP($B$4,'All Schools'!$B$5:$BW$95,23,0)</f>
        <v>76.689768976897682</v>
      </c>
      <c r="E27" s="13">
        <f t="shared" si="0"/>
        <v>91483.225412541258</v>
      </c>
      <c r="G27" s="184">
        <v>3</v>
      </c>
      <c r="I27" s="2"/>
      <c r="M27" s="41" t="s">
        <v>85</v>
      </c>
      <c r="N27">
        <v>5203</v>
      </c>
    </row>
    <row r="28" spans="1:14" ht="13" x14ac:dyDescent="0.3">
      <c r="A28" s="47"/>
      <c r="B28" s="51" t="s">
        <v>86</v>
      </c>
      <c r="C28" s="12">
        <f>'All Schools'!AV3</f>
        <v>632.01</v>
      </c>
      <c r="D28" s="177">
        <f>VLOOKUP($B$4,'All Schools'!$B$5:$BW$95,24,0)</f>
        <v>0</v>
      </c>
      <c r="E28" s="13">
        <f t="shared" si="0"/>
        <v>0</v>
      </c>
      <c r="F28" s="199" t="s">
        <v>87</v>
      </c>
      <c r="G28" s="184">
        <v>4</v>
      </c>
      <c r="I28" s="2"/>
      <c r="M28" s="47" t="s">
        <v>88</v>
      </c>
      <c r="N28">
        <v>5202</v>
      </c>
    </row>
    <row r="29" spans="1:14" ht="13" x14ac:dyDescent="0.3">
      <c r="A29" s="47"/>
      <c r="B29" s="51" t="s">
        <v>89</v>
      </c>
      <c r="C29" s="12">
        <f>'All Schools'!AW3</f>
        <v>1767.4</v>
      </c>
      <c r="D29" s="177">
        <f>VLOOKUP($B$4,'All Schools'!$B$5:$BW$95,25,0)</f>
        <v>252.63114578120965</v>
      </c>
      <c r="E29" s="13">
        <f t="shared" si="0"/>
        <v>446500.28705370997</v>
      </c>
      <c r="F29" s="199" t="s">
        <v>87</v>
      </c>
      <c r="G29" s="184">
        <v>5</v>
      </c>
      <c r="I29" s="2"/>
      <c r="M29" t="s">
        <v>90</v>
      </c>
      <c r="N29">
        <v>4654</v>
      </c>
    </row>
    <row r="30" spans="1:14" x14ac:dyDescent="0.25">
      <c r="B30" s="11" t="s">
        <v>91</v>
      </c>
      <c r="C30" s="12">
        <f>'All Schools'!AX3</f>
        <v>989.1</v>
      </c>
      <c r="D30" s="177">
        <f>VLOOKUP($B$4,'All Schools'!$B$5:$BW$95,26,0)</f>
        <v>0</v>
      </c>
      <c r="E30" s="13">
        <f t="shared" si="0"/>
        <v>0</v>
      </c>
      <c r="G30" s="184">
        <v>6</v>
      </c>
      <c r="I30" s="2"/>
      <c r="M30" t="s">
        <v>92</v>
      </c>
      <c r="N30">
        <v>2024</v>
      </c>
    </row>
    <row r="31" spans="1:14" x14ac:dyDescent="0.25">
      <c r="B31" s="11" t="s">
        <v>93</v>
      </c>
      <c r="C31" s="12">
        <f>'All Schools'!AY3</f>
        <v>1417.7</v>
      </c>
      <c r="D31" s="177">
        <f>VLOOKUP($B$4,'All Schools'!$B$5:$BW$95,27,0)</f>
        <v>0</v>
      </c>
      <c r="E31" s="13">
        <f>D31*C31</f>
        <v>0</v>
      </c>
      <c r="G31" s="184">
        <v>6</v>
      </c>
      <c r="I31" s="2"/>
      <c r="M31" s="47" t="s">
        <v>94</v>
      </c>
      <c r="N31">
        <v>2023</v>
      </c>
    </row>
    <row r="32" spans="1:14" ht="13" x14ac:dyDescent="0.3">
      <c r="B32" s="18" t="s">
        <v>95</v>
      </c>
      <c r="C32" s="18"/>
      <c r="D32" s="18"/>
      <c r="E32" s="197">
        <f>SUM(E12:E31)</f>
        <v>1465562.7424662514</v>
      </c>
      <c r="G32" s="184"/>
      <c r="M32" t="s">
        <v>96</v>
      </c>
      <c r="N32">
        <v>5411</v>
      </c>
    </row>
    <row r="33" spans="2:14" x14ac:dyDescent="0.25">
      <c r="E33" s="1"/>
      <c r="G33" s="185"/>
      <c r="M33" t="s">
        <v>97</v>
      </c>
      <c r="N33">
        <v>2025</v>
      </c>
    </row>
    <row r="34" spans="2:14" x14ac:dyDescent="0.25">
      <c r="B34" s="8" t="s">
        <v>98</v>
      </c>
      <c r="C34" s="9">
        <v>140000</v>
      </c>
      <c r="D34" s="8"/>
      <c r="E34" s="10">
        <f>C34</f>
        <v>140000</v>
      </c>
      <c r="G34" s="184"/>
      <c r="I34" s="2"/>
      <c r="M34" t="s">
        <v>99</v>
      </c>
      <c r="N34">
        <v>2026</v>
      </c>
    </row>
    <row r="35" spans="2:14" x14ac:dyDescent="0.25">
      <c r="B35" s="51" t="s">
        <v>100</v>
      </c>
      <c r="C35" s="12"/>
      <c r="D35" s="11"/>
      <c r="E35" s="13">
        <f>VLOOKUP($B$4,'All Schools'!$B$5:$BW$95,52,0)</f>
        <v>0</v>
      </c>
      <c r="G35" s="184"/>
      <c r="I35" s="2"/>
    </row>
    <row r="36" spans="2:14" x14ac:dyDescent="0.25">
      <c r="B36" s="11" t="s">
        <v>101</v>
      </c>
      <c r="C36" s="12"/>
      <c r="D36" s="11"/>
      <c r="E36" s="13">
        <f>VLOOKUP($B$4,'All Schools'!$B$5:$BW$95,53,0)</f>
        <v>63546</v>
      </c>
      <c r="G36" s="184">
        <v>7</v>
      </c>
      <c r="I36" s="2"/>
      <c r="M36" t="s">
        <v>102</v>
      </c>
      <c r="N36">
        <v>5401</v>
      </c>
    </row>
    <row r="37" spans="2:14" x14ac:dyDescent="0.25">
      <c r="B37" s="51" t="s">
        <v>103</v>
      </c>
      <c r="C37" s="12"/>
      <c r="D37" s="11"/>
      <c r="E37" s="13">
        <f>VLOOKUP($B$4,'All Schools'!$B$5:$BW$95,54,0)</f>
        <v>0</v>
      </c>
      <c r="G37" s="184">
        <v>7</v>
      </c>
      <c r="M37" t="s">
        <v>104</v>
      </c>
      <c r="N37">
        <v>5211</v>
      </c>
    </row>
    <row r="38" spans="2:14" x14ac:dyDescent="0.25">
      <c r="B38" s="11" t="s">
        <v>105</v>
      </c>
      <c r="C38" s="12"/>
      <c r="D38" s="11"/>
      <c r="E38" s="13">
        <f>VLOOKUP($B$4,'All Schools'!$B$5:$BW$95,55,0)</f>
        <v>0</v>
      </c>
      <c r="G38" s="184"/>
      <c r="M38" t="s">
        <v>106</v>
      </c>
      <c r="N38">
        <v>2029</v>
      </c>
    </row>
    <row r="39" spans="2:14" x14ac:dyDescent="0.25">
      <c r="B39" s="11" t="s">
        <v>107</v>
      </c>
      <c r="C39" s="12"/>
      <c r="D39" s="11"/>
      <c r="E39" s="13">
        <f>VLOOKUP($B$4,'All Schools'!$B$5:$BW$95,56,0)</f>
        <v>960999</v>
      </c>
      <c r="G39" s="184"/>
      <c r="M39" s="47" t="s">
        <v>108</v>
      </c>
      <c r="N39">
        <v>2061</v>
      </c>
    </row>
    <row r="40" spans="2:14" x14ac:dyDescent="0.25">
      <c r="B40" s="53" t="s">
        <v>109</v>
      </c>
      <c r="C40" s="15"/>
      <c r="D40" s="14"/>
      <c r="E40" s="175">
        <f>VLOOKUP($B$4,'All Schools'!$B$5:$BW$95,57,0)</f>
        <v>0</v>
      </c>
      <c r="G40" s="184"/>
      <c r="M40" t="s">
        <v>110</v>
      </c>
      <c r="N40">
        <v>5407</v>
      </c>
    </row>
    <row r="41" spans="2:14" ht="13" x14ac:dyDescent="0.3">
      <c r="B41" s="18" t="s">
        <v>111</v>
      </c>
      <c r="C41" s="18"/>
      <c r="D41" s="18"/>
      <c r="E41" s="197">
        <f>SUM(E34:E40)</f>
        <v>1164545</v>
      </c>
      <c r="G41" s="184"/>
      <c r="M41" s="47" t="s">
        <v>112</v>
      </c>
      <c r="N41">
        <v>2021</v>
      </c>
    </row>
    <row r="42" spans="2:14" x14ac:dyDescent="0.25">
      <c r="E42" s="198"/>
      <c r="G42" s="185"/>
      <c r="M42" t="s">
        <v>113</v>
      </c>
      <c r="N42">
        <v>2063</v>
      </c>
    </row>
    <row r="43" spans="2:14" ht="13" x14ac:dyDescent="0.3">
      <c r="B43" s="18" t="s">
        <v>114</v>
      </c>
      <c r="C43" s="18"/>
      <c r="D43" s="18"/>
      <c r="E43" s="197">
        <f>E10+E32+E41</f>
        <v>9049449.8524662517</v>
      </c>
      <c r="G43" s="184"/>
      <c r="M43" t="s">
        <v>115</v>
      </c>
      <c r="N43">
        <v>2081</v>
      </c>
    </row>
    <row r="44" spans="2:14" x14ac:dyDescent="0.25">
      <c r="E44" s="1"/>
      <c r="G44" s="185"/>
      <c r="M44" t="s">
        <v>116</v>
      </c>
      <c r="N44">
        <v>5204</v>
      </c>
    </row>
    <row r="45" spans="2:14" x14ac:dyDescent="0.25">
      <c r="B45" s="8" t="s">
        <v>117</v>
      </c>
      <c r="C45" s="8"/>
      <c r="D45" s="8"/>
      <c r="E45" s="10">
        <f>VLOOKUP($B$4,'All Schools'!$B$5:$BW$95,63,0)</f>
        <v>9806902.8524662517</v>
      </c>
      <c r="G45" s="184">
        <v>8</v>
      </c>
      <c r="I45" s="2"/>
      <c r="M45" t="s">
        <v>118</v>
      </c>
      <c r="N45">
        <v>5205</v>
      </c>
    </row>
    <row r="46" spans="2:14" x14ac:dyDescent="0.25">
      <c r="B46" s="51" t="s">
        <v>119</v>
      </c>
      <c r="C46" s="11"/>
      <c r="D46" s="11"/>
      <c r="E46" s="10">
        <f>VLOOKUP($B$4,'All Schools'!$B$5:$BW$95,64,0)</f>
        <v>8018.7267804302955</v>
      </c>
      <c r="G46" s="184">
        <v>8</v>
      </c>
      <c r="M46" t="s">
        <v>120</v>
      </c>
      <c r="N46">
        <v>3302</v>
      </c>
    </row>
    <row r="47" spans="2:14" x14ac:dyDescent="0.25">
      <c r="B47" s="51" t="s">
        <v>121</v>
      </c>
      <c r="C47" s="11"/>
      <c r="D47" s="11"/>
      <c r="E47" s="71">
        <f>VLOOKUP($B$4,'All Schools'!$B$5:$BW$95,65,0)</f>
        <v>7286.6791734593253</v>
      </c>
      <c r="G47" s="184">
        <v>8</v>
      </c>
      <c r="M47" t="s">
        <v>122</v>
      </c>
      <c r="N47">
        <v>2027</v>
      </c>
    </row>
    <row r="48" spans="2:14" x14ac:dyDescent="0.25">
      <c r="B48" s="11" t="s">
        <v>123</v>
      </c>
      <c r="C48" s="11"/>
      <c r="D48" s="11"/>
      <c r="E48" s="276">
        <f>VLOOKUP($B$4,'All Schools'!$B$5:$BW$95,66,0)</f>
        <v>0.10046381754220053</v>
      </c>
      <c r="G48" s="184">
        <v>9</v>
      </c>
      <c r="M48" t="s">
        <v>124</v>
      </c>
      <c r="N48">
        <v>2032</v>
      </c>
    </row>
    <row r="49" spans="1:14" x14ac:dyDescent="0.25">
      <c r="B49" s="11" t="s">
        <v>125</v>
      </c>
      <c r="C49" s="13"/>
      <c r="D49" s="11"/>
      <c r="E49" s="20">
        <f>VLOOKUP($B$4,'All Schools'!$B$5:$BW$95,67,0)</f>
        <v>0</v>
      </c>
      <c r="G49" s="186">
        <v>9</v>
      </c>
      <c r="M49" t="s">
        <v>126</v>
      </c>
      <c r="N49">
        <v>2028</v>
      </c>
    </row>
    <row r="50" spans="1:14" x14ac:dyDescent="0.25">
      <c r="B50" s="11" t="s">
        <v>127</v>
      </c>
      <c r="C50" s="13"/>
      <c r="D50" s="11"/>
      <c r="E50" s="10">
        <f>VLOOKUP($B$4,'All Schools'!$B$5:$BW$95,68,0)</f>
        <v>0</v>
      </c>
      <c r="G50" s="184">
        <v>9</v>
      </c>
      <c r="I50" s="2"/>
      <c r="M50" t="s">
        <v>128</v>
      </c>
      <c r="N50">
        <v>2017</v>
      </c>
    </row>
    <row r="51" spans="1:14" ht="13" x14ac:dyDescent="0.3">
      <c r="B51" s="18" t="s">
        <v>129</v>
      </c>
      <c r="C51" s="19"/>
      <c r="D51" s="18"/>
      <c r="E51" s="197">
        <f>E43+E50</f>
        <v>9049449.8524662517</v>
      </c>
      <c r="G51" s="184"/>
      <c r="I51" s="2"/>
      <c r="M51" t="s">
        <v>130</v>
      </c>
      <c r="N51">
        <v>2037</v>
      </c>
    </row>
    <row r="52" spans="1:14" x14ac:dyDescent="0.25">
      <c r="C52" s="1"/>
      <c r="E52" s="1"/>
      <c r="G52" s="185"/>
      <c r="M52" t="s">
        <v>131</v>
      </c>
      <c r="N52">
        <v>2036</v>
      </c>
    </row>
    <row r="53" spans="1:14" x14ac:dyDescent="0.25">
      <c r="B53" s="70" t="s">
        <v>132</v>
      </c>
      <c r="C53" s="190">
        <v>-2.19</v>
      </c>
      <c r="D53" s="188">
        <f>E53/C53</f>
        <v>0</v>
      </c>
      <c r="E53" s="189">
        <f>VLOOKUP(B4,'All Schools'!$B$5:$BU$95,70,0)</f>
        <v>0</v>
      </c>
      <c r="G53" s="184">
        <v>10</v>
      </c>
      <c r="M53" s="47" t="s">
        <v>133</v>
      </c>
      <c r="N53">
        <v>2022</v>
      </c>
    </row>
    <row r="54" spans="1:14" x14ac:dyDescent="0.25">
      <c r="B54" s="61" t="s">
        <v>134</v>
      </c>
      <c r="C54" s="191">
        <v>-1.27</v>
      </c>
      <c r="D54" s="188">
        <f>E54/C54</f>
        <v>0</v>
      </c>
      <c r="E54" s="189">
        <f>VLOOKUP(B4,'All Schools'!$B$5:$BU$95,71,0)</f>
        <v>0</v>
      </c>
      <c r="G54" s="184">
        <v>11</v>
      </c>
      <c r="J54" s="2"/>
      <c r="M54" s="47" t="s">
        <v>135</v>
      </c>
      <c r="N54">
        <v>2039</v>
      </c>
    </row>
    <row r="55" spans="1:14" ht="13" thickBot="1" x14ac:dyDescent="0.3">
      <c r="E55" s="1"/>
      <c r="G55" s="185"/>
      <c r="M55" t="s">
        <v>136</v>
      </c>
      <c r="N55">
        <v>2038</v>
      </c>
    </row>
    <row r="56" spans="1:14" ht="13.5" thickBot="1" x14ac:dyDescent="0.35">
      <c r="A56" s="23" t="s">
        <v>137</v>
      </c>
      <c r="B56" s="23" t="s">
        <v>138</v>
      </c>
      <c r="C56" s="24"/>
      <c r="D56" s="24"/>
      <c r="E56" s="196">
        <f>ROUND(E51+E53+E54,0)</f>
        <v>9049450</v>
      </c>
      <c r="G56" s="184"/>
      <c r="I56" s="2"/>
      <c r="M56" t="s">
        <v>139</v>
      </c>
      <c r="N56">
        <v>5405</v>
      </c>
    </row>
    <row r="57" spans="1:14" x14ac:dyDescent="0.25">
      <c r="E57" s="1"/>
      <c r="G57" s="185"/>
      <c r="M57" t="s">
        <v>140</v>
      </c>
      <c r="N57">
        <v>5200</v>
      </c>
    </row>
    <row r="58" spans="1:14" ht="13" x14ac:dyDescent="0.3">
      <c r="A58" s="45"/>
      <c r="B58" s="45" t="s">
        <v>141</v>
      </c>
      <c r="E58" s="1"/>
      <c r="G58" s="185"/>
      <c r="M58" t="s">
        <v>142</v>
      </c>
      <c r="N58">
        <v>5409</v>
      </c>
    </row>
    <row r="59" spans="1:14" x14ac:dyDescent="0.25">
      <c r="E59" s="1"/>
      <c r="G59" s="185"/>
      <c r="M59" t="s">
        <v>143</v>
      </c>
      <c r="N59">
        <v>4021</v>
      </c>
    </row>
    <row r="60" spans="1:14" x14ac:dyDescent="0.25">
      <c r="A60" s="60" t="s">
        <v>137</v>
      </c>
      <c r="B60" s="60" t="s">
        <v>144</v>
      </c>
      <c r="C60" s="60" t="s">
        <v>145</v>
      </c>
      <c r="D60" s="49"/>
      <c r="E60" s="206">
        <f>VLOOKUP(B4,'All Schools'!$B$5:$CA$973,74,0)</f>
        <v>0</v>
      </c>
      <c r="G60" s="187">
        <v>12</v>
      </c>
      <c r="M60" t="s">
        <v>146</v>
      </c>
      <c r="N60">
        <v>4000</v>
      </c>
    </row>
    <row r="61" spans="1:14" x14ac:dyDescent="0.25">
      <c r="A61" s="51" t="s">
        <v>137</v>
      </c>
      <c r="B61" s="51" t="s">
        <v>147</v>
      </c>
      <c r="C61" s="51" t="s">
        <v>145</v>
      </c>
      <c r="D61" s="46"/>
      <c r="E61" s="78">
        <f>VLOOKUP(B4,'All Schools'!$B$5:$CA$95,75,0)</f>
        <v>0</v>
      </c>
      <c r="G61" s="187">
        <v>12</v>
      </c>
      <c r="M61" t="s">
        <v>148</v>
      </c>
      <c r="N61">
        <v>2040</v>
      </c>
    </row>
    <row r="62" spans="1:14" x14ac:dyDescent="0.25">
      <c r="A62" s="51" t="s">
        <v>137</v>
      </c>
      <c r="B62" s="51" t="s">
        <v>149</v>
      </c>
      <c r="C62" s="11"/>
      <c r="D62" s="46"/>
      <c r="E62" s="207">
        <f>VLOOKUP(B4,'All Schools'!$B$5:$CA$95,76,0)</f>
        <v>0</v>
      </c>
      <c r="G62" s="187">
        <v>13</v>
      </c>
      <c r="M62" t="s">
        <v>150</v>
      </c>
      <c r="N62">
        <v>5403</v>
      </c>
    </row>
    <row r="63" spans="1:14" x14ac:dyDescent="0.25">
      <c r="A63" s="51" t="s">
        <v>137</v>
      </c>
      <c r="B63" s="51" t="s">
        <v>151</v>
      </c>
      <c r="C63" s="11"/>
      <c r="D63" s="46"/>
      <c r="E63" s="78">
        <f>VLOOKUP(B4,'All Schools'!$B$5:$CA$95,77,0)</f>
        <v>0</v>
      </c>
      <c r="G63" s="187">
        <v>13</v>
      </c>
      <c r="M63" t="s">
        <v>152</v>
      </c>
      <c r="N63">
        <v>2064</v>
      </c>
    </row>
    <row r="64" spans="1:14" x14ac:dyDescent="0.25">
      <c r="A64" s="53" t="s">
        <v>153</v>
      </c>
      <c r="B64" s="53" t="s">
        <v>154</v>
      </c>
      <c r="C64" s="53" t="s">
        <v>155</v>
      </c>
      <c r="D64" s="59"/>
      <c r="E64" s="78">
        <f>VLOOKUP(B4,'All Schools'!$B$5:$CA$95,78,0)</f>
        <v>0</v>
      </c>
      <c r="G64" s="187">
        <v>14</v>
      </c>
      <c r="M64" t="s">
        <v>156</v>
      </c>
      <c r="N64">
        <v>5406</v>
      </c>
    </row>
    <row r="65" spans="1:14" x14ac:dyDescent="0.25">
      <c r="M65" t="s">
        <v>157</v>
      </c>
      <c r="N65">
        <v>2045</v>
      </c>
    </row>
    <row r="66" spans="1:14" ht="13" x14ac:dyDescent="0.3">
      <c r="A66" s="45"/>
      <c r="B66" s="45" t="s">
        <v>21</v>
      </c>
      <c r="M66" t="s">
        <v>158</v>
      </c>
      <c r="N66">
        <v>2080</v>
      </c>
    </row>
    <row r="67" spans="1:14" x14ac:dyDescent="0.25">
      <c r="M67" t="s">
        <v>159</v>
      </c>
      <c r="N67">
        <v>4023</v>
      </c>
    </row>
    <row r="68" spans="1:14" x14ac:dyDescent="0.25">
      <c r="A68" s="72" t="s">
        <v>160</v>
      </c>
      <c r="B68" s="72" t="s">
        <v>161</v>
      </c>
      <c r="C68" s="60" t="s">
        <v>145</v>
      </c>
      <c r="D68" s="8"/>
      <c r="E68" s="206">
        <f>VLOOKUP(B4,'All Schools'!$B$5:$CM$95,80,0)</f>
        <v>0</v>
      </c>
      <c r="G68" s="187">
        <v>15</v>
      </c>
      <c r="M68" t="s">
        <v>162</v>
      </c>
      <c r="N68">
        <v>2048</v>
      </c>
    </row>
    <row r="69" spans="1:14" x14ac:dyDescent="0.25">
      <c r="A69" s="65" t="s">
        <v>160</v>
      </c>
      <c r="B69" s="65" t="s">
        <v>163</v>
      </c>
      <c r="C69" s="51" t="s">
        <v>145</v>
      </c>
      <c r="D69" s="11"/>
      <c r="E69" s="78">
        <f>VLOOKUP($B$4,'All Schools'!$B$5:$CM$95,81,0)</f>
        <v>0</v>
      </c>
      <c r="G69" s="187">
        <v>16</v>
      </c>
      <c r="M69" t="s">
        <v>36</v>
      </c>
      <c r="N69">
        <v>3405</v>
      </c>
    </row>
    <row r="70" spans="1:14" x14ac:dyDescent="0.25">
      <c r="A70" s="65" t="s">
        <v>160</v>
      </c>
      <c r="B70" s="65" t="s">
        <v>164</v>
      </c>
      <c r="C70" s="51" t="s">
        <v>145</v>
      </c>
      <c r="D70" s="11"/>
      <c r="E70" s="78">
        <f>VLOOKUP($B$4,'All Schools'!$B$5:$CM$95,82,0)</f>
        <v>0</v>
      </c>
      <c r="G70" s="187">
        <v>17</v>
      </c>
      <c r="M70" t="s">
        <v>165</v>
      </c>
      <c r="N70">
        <v>5208</v>
      </c>
    </row>
    <row r="71" spans="1:14" x14ac:dyDescent="0.25">
      <c r="A71" s="65" t="s">
        <v>137</v>
      </c>
      <c r="B71" s="65" t="s">
        <v>166</v>
      </c>
      <c r="C71" s="51" t="s">
        <v>145</v>
      </c>
      <c r="D71" s="46"/>
      <c r="E71" s="78">
        <f>VLOOKUP($B$4,'All Schools'!$B$5:$CM$95,83,0)</f>
        <v>0</v>
      </c>
      <c r="G71" s="187">
        <v>18</v>
      </c>
    </row>
    <row r="72" spans="1:14" x14ac:dyDescent="0.25">
      <c r="A72" s="65" t="s">
        <v>137</v>
      </c>
      <c r="B72" s="65" t="s">
        <v>167</v>
      </c>
      <c r="C72" s="51" t="s">
        <v>155</v>
      </c>
      <c r="D72" s="46"/>
      <c r="E72" s="78">
        <f>VLOOKUP($B$4,'All Schools'!$B$5:$CM$95,84,0)</f>
        <v>0</v>
      </c>
      <c r="G72" s="187">
        <v>19</v>
      </c>
      <c r="M72" t="s">
        <v>168</v>
      </c>
      <c r="N72">
        <v>3402</v>
      </c>
    </row>
    <row r="73" spans="1:14" x14ac:dyDescent="0.25">
      <c r="A73" s="65" t="s">
        <v>137</v>
      </c>
      <c r="B73" s="65" t="s">
        <v>169</v>
      </c>
      <c r="C73" s="51" t="s">
        <v>155</v>
      </c>
      <c r="D73" s="46"/>
      <c r="E73" s="206">
        <f>VLOOKUP($B$4,'All Schools'!$B$5:$CM$95,85,0)</f>
        <v>0</v>
      </c>
      <c r="G73" s="187">
        <v>19</v>
      </c>
      <c r="M73" s="47" t="s">
        <v>170</v>
      </c>
      <c r="N73">
        <v>2035</v>
      </c>
    </row>
    <row r="74" spans="1:14" x14ac:dyDescent="0.25">
      <c r="A74" s="65" t="s">
        <v>171</v>
      </c>
      <c r="B74" s="65" t="s">
        <v>172</v>
      </c>
      <c r="C74" s="51" t="s">
        <v>145</v>
      </c>
      <c r="D74" s="11"/>
      <c r="E74" s="206">
        <f>VLOOKUP($B$4,'All Schools'!$B$5:$CM$95,86,0)</f>
        <v>0</v>
      </c>
      <c r="G74" s="187">
        <v>20</v>
      </c>
      <c r="M74" t="s">
        <v>173</v>
      </c>
      <c r="N74">
        <v>3404</v>
      </c>
    </row>
    <row r="75" spans="1:14" x14ac:dyDescent="0.25">
      <c r="A75" s="65" t="s">
        <v>171</v>
      </c>
      <c r="B75" s="65" t="s">
        <v>174</v>
      </c>
      <c r="C75" s="51" t="s">
        <v>145</v>
      </c>
      <c r="D75" s="11"/>
      <c r="E75" s="206">
        <f>VLOOKUP($B$4,'All Schools'!$B$5:$CM$95,87,0)</f>
        <v>0</v>
      </c>
      <c r="G75" s="187">
        <v>21</v>
      </c>
      <c r="M75" s="47" t="s">
        <v>175</v>
      </c>
      <c r="N75">
        <v>3306</v>
      </c>
    </row>
    <row r="76" spans="1:14" x14ac:dyDescent="0.25">
      <c r="A76" s="65" t="s">
        <v>176</v>
      </c>
      <c r="B76" s="65" t="s">
        <v>177</v>
      </c>
      <c r="C76" s="11"/>
      <c r="D76" s="46"/>
      <c r="E76" s="206">
        <f>VLOOKUP($B$4,'All Schools'!$B$5:$CM$95,89,0)</f>
        <v>0</v>
      </c>
      <c r="G76" s="187">
        <v>22</v>
      </c>
      <c r="M76" s="47" t="s">
        <v>178</v>
      </c>
      <c r="N76">
        <v>3400</v>
      </c>
    </row>
    <row r="77" spans="1:14" x14ac:dyDescent="0.25">
      <c r="A77" s="73" t="s">
        <v>176</v>
      </c>
      <c r="B77" s="73" t="s">
        <v>179</v>
      </c>
      <c r="C77" s="14"/>
      <c r="D77" s="59"/>
      <c r="E77" s="78">
        <f>VLOOKUP($B$4,'All Schools'!$B$5:$CM$95,90,0)</f>
        <v>0</v>
      </c>
      <c r="G77" s="187">
        <v>23</v>
      </c>
      <c r="M77" t="s">
        <v>180</v>
      </c>
      <c r="N77">
        <v>3403</v>
      </c>
    </row>
    <row r="78" spans="1:14" x14ac:dyDescent="0.25">
      <c r="M78" t="s">
        <v>181</v>
      </c>
      <c r="N78">
        <v>5410</v>
      </c>
    </row>
    <row r="79" spans="1:14" x14ac:dyDescent="0.25">
      <c r="A79" s="70" t="s">
        <v>182</v>
      </c>
      <c r="B79" s="70" t="s">
        <v>183</v>
      </c>
      <c r="C79" s="70" t="s">
        <v>155</v>
      </c>
      <c r="D79" s="61"/>
      <c r="E79" s="78">
        <f>VLOOKUP($B$4,'All Schools'!$B$5:$CM$95,88,0)</f>
        <v>0</v>
      </c>
      <c r="G79" s="187">
        <v>24</v>
      </c>
      <c r="M79" t="s">
        <v>184</v>
      </c>
      <c r="N79">
        <v>2004</v>
      </c>
    </row>
    <row r="80" spans="1:14" x14ac:dyDescent="0.25">
      <c r="M80" t="s">
        <v>185</v>
      </c>
      <c r="N80">
        <v>5408</v>
      </c>
    </row>
    <row r="81" spans="1:14" ht="13" x14ac:dyDescent="0.3">
      <c r="A81" s="47" t="s">
        <v>186</v>
      </c>
      <c r="M81" s="47" t="s">
        <v>187</v>
      </c>
      <c r="N81">
        <v>4014</v>
      </c>
    </row>
    <row r="82" spans="1:14" x14ac:dyDescent="0.25">
      <c r="M82" t="s">
        <v>188</v>
      </c>
      <c r="N82">
        <v>6906</v>
      </c>
    </row>
    <row r="83" spans="1:14" x14ac:dyDescent="0.25">
      <c r="M83" s="47" t="s">
        <v>189</v>
      </c>
      <c r="N83">
        <v>4024</v>
      </c>
    </row>
    <row r="84" spans="1:14" x14ac:dyDescent="0.25">
      <c r="M84" t="s">
        <v>190</v>
      </c>
      <c r="N84">
        <v>5404</v>
      </c>
    </row>
    <row r="85" spans="1:14" x14ac:dyDescent="0.25">
      <c r="M85" t="s">
        <v>191</v>
      </c>
      <c r="N85">
        <v>5402</v>
      </c>
    </row>
    <row r="86" spans="1:14" x14ac:dyDescent="0.25">
      <c r="M86" s="47" t="s">
        <v>192</v>
      </c>
      <c r="N86">
        <v>2065</v>
      </c>
    </row>
    <row r="87" spans="1:14" x14ac:dyDescent="0.25">
      <c r="M87" t="s">
        <v>193</v>
      </c>
      <c r="N87">
        <v>2051</v>
      </c>
    </row>
    <row r="88" spans="1:14" x14ac:dyDescent="0.25">
      <c r="M88" s="47" t="s">
        <v>194</v>
      </c>
      <c r="N88">
        <v>2069</v>
      </c>
    </row>
    <row r="89" spans="1:14" x14ac:dyDescent="0.25">
      <c r="M89" t="s">
        <v>195</v>
      </c>
      <c r="N89">
        <v>2052</v>
      </c>
    </row>
    <row r="90" spans="1:14" x14ac:dyDescent="0.25">
      <c r="M90" s="47" t="s">
        <v>196</v>
      </c>
      <c r="N90">
        <v>2074</v>
      </c>
    </row>
    <row r="91" spans="1:14" x14ac:dyDescent="0.25">
      <c r="M91" t="s">
        <v>197</v>
      </c>
      <c r="N91">
        <v>2054</v>
      </c>
    </row>
    <row r="92" spans="1:14" x14ac:dyDescent="0.25">
      <c r="M92" s="47" t="s">
        <v>198</v>
      </c>
      <c r="N92">
        <v>2049</v>
      </c>
    </row>
    <row r="93" spans="1:14" x14ac:dyDescent="0.25">
      <c r="M93" s="47" t="s">
        <v>199</v>
      </c>
      <c r="N93">
        <v>2082</v>
      </c>
    </row>
    <row r="94" spans="1:14" x14ac:dyDescent="0.25">
      <c r="M94" t="s">
        <v>200</v>
      </c>
      <c r="N94">
        <v>2060</v>
      </c>
    </row>
    <row r="95" spans="1:14" x14ac:dyDescent="0.25">
      <c r="M95" t="s">
        <v>201</v>
      </c>
      <c r="N95">
        <v>2059</v>
      </c>
    </row>
    <row r="96" spans="1:14" x14ac:dyDescent="0.25">
      <c r="M96" t="s">
        <v>202</v>
      </c>
      <c r="N96" s="47" t="s">
        <v>203</v>
      </c>
    </row>
  </sheetData>
  <sortState xmlns:xlrd2="http://schemas.microsoft.com/office/spreadsheetml/2017/richdata2" ref="P4:P98">
    <sortCondition ref="P4:P98"/>
  </sortState>
  <phoneticPr fontId="3" type="noConversion"/>
  <conditionalFormatting sqref="N5:N50 N52:N95">
    <cfRule type="duplicateValues" dxfId="5" priority="25"/>
  </conditionalFormatting>
  <conditionalFormatting sqref="N51">
    <cfRule type="duplicateValues" dxfId="4" priority="1"/>
  </conditionalFormatting>
  <dataValidations count="1">
    <dataValidation type="list" allowBlank="1" showInputMessage="1" showErrorMessage="1" promptTitle="Please select school" sqref="B3" xr:uid="{00000000-0002-0000-0100-000000000000}">
      <formula1>$M$4:$M$99</formula1>
    </dataValidation>
  </dataValidations>
  <pageMargins left="0.35433070866141736" right="0.35433070866141736" top="0.39370078740157483" bottom="0.39370078740157483"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7"/>
    <pageSetUpPr fitToPage="1"/>
  </sheetPr>
  <dimension ref="A1:CN177"/>
  <sheetViews>
    <sheetView tabSelected="1" zoomScale="80" zoomScaleNormal="80" workbookViewId="0">
      <pane xSplit="3" ySplit="4" topLeftCell="D5" activePane="bottomRight" state="frozen"/>
      <selection pane="topRight" activeCell="D1" sqref="D1"/>
      <selection pane="bottomLeft" activeCell="A5" sqref="A5"/>
      <selection pane="bottomRight" activeCell="BZ55" sqref="BZ55"/>
    </sheetView>
  </sheetViews>
  <sheetFormatPr defaultRowHeight="13" x14ac:dyDescent="0.25"/>
  <cols>
    <col min="1" max="1" width="9.453125" style="47" customWidth="1"/>
    <col min="2" max="2" width="10.54296875" style="101" customWidth="1"/>
    <col min="3" max="3" width="39.453125" style="47" customWidth="1"/>
    <col min="4" max="6" width="14.453125" style="96" customWidth="1"/>
    <col min="7" max="7" width="17.81640625" style="96" customWidth="1"/>
    <col min="8" max="25" width="14.453125" style="96" customWidth="1"/>
    <col min="26" max="26" width="17.54296875" style="96" customWidth="1"/>
    <col min="27" max="28" width="14.453125" style="96" customWidth="1"/>
    <col min="29" max="29" width="16.54296875" style="164" customWidth="1"/>
    <col min="30" max="30" width="22.1796875" style="93" customWidth="1"/>
    <col min="31" max="31" width="21.81640625" style="93" customWidth="1"/>
    <col min="32" max="32" width="17.1796875" style="93" customWidth="1"/>
    <col min="33" max="33" width="18.54296875" style="93" customWidth="1"/>
    <col min="34" max="45" width="14.453125" style="93" customWidth="1"/>
    <col min="46" max="46" width="16.54296875" style="93" customWidth="1"/>
    <col min="47" max="51" width="14.453125" style="93" customWidth="1"/>
    <col min="52" max="53" width="17.1796875" style="93" customWidth="1"/>
    <col min="54" max="54" width="17.81640625" style="93" customWidth="1"/>
    <col min="55" max="56" width="14.453125" style="93" customWidth="1"/>
    <col min="57" max="57" width="17.54296875" style="93" customWidth="1"/>
    <col min="58" max="58" width="14.453125" style="93" customWidth="1"/>
    <col min="59" max="62" width="15.81640625" style="93" customWidth="1"/>
    <col min="63" max="63" width="19.1796875" style="93" customWidth="1"/>
    <col min="64" max="64" width="19.81640625" style="93" customWidth="1"/>
    <col min="65" max="66" width="14.453125" style="92" customWidth="1"/>
    <col min="67" max="67" width="14.453125" style="94" customWidth="1"/>
    <col min="68" max="69" width="14.453125" style="92" customWidth="1"/>
    <col min="70" max="70" width="16.81640625" style="210" customWidth="1"/>
    <col min="71" max="72" width="14.453125" style="92" customWidth="1"/>
    <col min="73" max="73" width="19.453125" style="97" customWidth="1"/>
    <col min="74" max="74" width="3.1796875" style="97" customWidth="1"/>
    <col min="75" max="76" width="16.81640625" customWidth="1"/>
    <col min="77" max="78" width="14.453125" customWidth="1"/>
    <col min="79" max="79" width="16" customWidth="1"/>
    <col min="80" max="80" width="2.54296875" customWidth="1"/>
    <col min="81" max="91" width="16.1796875" customWidth="1"/>
    <col min="92" max="92" width="11.1796875" bestFit="1" customWidth="1"/>
  </cols>
  <sheetData>
    <row r="1" spans="1:92" s="5" customFormat="1" ht="18.5" thickBot="1" x14ac:dyDescent="0.45">
      <c r="A1" s="99"/>
      <c r="B1" s="42" t="s">
        <v>204</v>
      </c>
      <c r="C1" s="99"/>
      <c r="D1" s="100">
        <v>3</v>
      </c>
      <c r="E1" s="100">
        <v>4</v>
      </c>
      <c r="F1" s="100">
        <v>5</v>
      </c>
      <c r="G1" s="100">
        <v>6</v>
      </c>
      <c r="H1" s="100">
        <v>7</v>
      </c>
      <c r="I1" s="100">
        <v>8</v>
      </c>
      <c r="J1" s="100">
        <v>9</v>
      </c>
      <c r="K1" s="100">
        <v>10</v>
      </c>
      <c r="L1" s="100">
        <v>11</v>
      </c>
      <c r="M1" s="100">
        <v>12</v>
      </c>
      <c r="N1" s="100">
        <v>13</v>
      </c>
      <c r="O1" s="100">
        <v>14</v>
      </c>
      <c r="P1" s="100">
        <v>15</v>
      </c>
      <c r="Q1" s="100">
        <v>16</v>
      </c>
      <c r="R1" s="100">
        <v>17</v>
      </c>
      <c r="S1" s="100">
        <v>18</v>
      </c>
      <c r="T1" s="100">
        <v>19</v>
      </c>
      <c r="U1" s="100">
        <v>20</v>
      </c>
      <c r="V1" s="100">
        <v>21</v>
      </c>
      <c r="W1" s="100">
        <v>22</v>
      </c>
      <c r="X1" s="100">
        <v>23</v>
      </c>
      <c r="Y1" s="100">
        <v>24</v>
      </c>
      <c r="Z1" s="100">
        <v>25</v>
      </c>
      <c r="AA1" s="100">
        <v>26</v>
      </c>
      <c r="AB1" s="100">
        <v>27</v>
      </c>
      <c r="AC1" s="100">
        <v>28</v>
      </c>
      <c r="AD1" s="100">
        <v>29</v>
      </c>
      <c r="AE1" s="100">
        <v>30</v>
      </c>
      <c r="AF1" s="100">
        <v>31</v>
      </c>
      <c r="AG1" s="100">
        <v>32</v>
      </c>
      <c r="AH1" s="100">
        <v>33</v>
      </c>
      <c r="AI1" s="100">
        <v>34</v>
      </c>
      <c r="AJ1" s="100">
        <v>35</v>
      </c>
      <c r="AK1" s="100">
        <v>36</v>
      </c>
      <c r="AL1" s="100">
        <v>37</v>
      </c>
      <c r="AM1" s="100">
        <v>38</v>
      </c>
      <c r="AN1" s="100">
        <v>39</v>
      </c>
      <c r="AO1" s="100">
        <v>40</v>
      </c>
      <c r="AP1" s="100">
        <v>41</v>
      </c>
      <c r="AQ1" s="100">
        <v>42</v>
      </c>
      <c r="AR1" s="100">
        <v>43</v>
      </c>
      <c r="AS1" s="100">
        <v>44</v>
      </c>
      <c r="AT1" s="100">
        <v>45</v>
      </c>
      <c r="AU1" s="100">
        <v>46</v>
      </c>
      <c r="AV1" s="100">
        <v>47</v>
      </c>
      <c r="AW1" s="100">
        <v>48</v>
      </c>
      <c r="AX1" s="100">
        <v>49</v>
      </c>
      <c r="AY1" s="100">
        <v>50</v>
      </c>
      <c r="AZ1" s="100">
        <v>51</v>
      </c>
      <c r="BA1" s="100">
        <v>52</v>
      </c>
      <c r="BB1" s="100">
        <v>53</v>
      </c>
      <c r="BC1" s="100">
        <v>54</v>
      </c>
      <c r="BD1" s="100">
        <v>55</v>
      </c>
      <c r="BE1" s="100">
        <v>56</v>
      </c>
      <c r="BF1" s="100">
        <v>57</v>
      </c>
      <c r="BG1" s="100">
        <v>58</v>
      </c>
      <c r="BH1" s="100">
        <v>59</v>
      </c>
      <c r="BI1" s="100">
        <v>60</v>
      </c>
      <c r="BJ1" s="100">
        <v>61</v>
      </c>
      <c r="BK1" s="100">
        <v>62</v>
      </c>
      <c r="BL1" s="100">
        <v>63</v>
      </c>
      <c r="BM1" s="100">
        <v>64</v>
      </c>
      <c r="BN1" s="100">
        <v>65</v>
      </c>
      <c r="BO1" s="100">
        <v>66</v>
      </c>
      <c r="BP1" s="100">
        <v>67</v>
      </c>
      <c r="BQ1" s="100">
        <v>68</v>
      </c>
      <c r="BR1" s="100">
        <v>69</v>
      </c>
      <c r="BS1" s="100">
        <v>70</v>
      </c>
      <c r="BT1" s="100">
        <v>71</v>
      </c>
      <c r="BU1" s="100">
        <v>72</v>
      </c>
      <c r="BV1" s="100">
        <v>73</v>
      </c>
      <c r="BW1" s="100">
        <v>74</v>
      </c>
      <c r="BX1" s="100">
        <v>75</v>
      </c>
      <c r="BY1" s="100">
        <v>76</v>
      </c>
      <c r="BZ1" s="100">
        <v>77</v>
      </c>
      <c r="CA1" s="100">
        <v>78</v>
      </c>
      <c r="CB1" s="100">
        <v>79</v>
      </c>
      <c r="CC1" s="100">
        <v>80</v>
      </c>
      <c r="CD1" s="100">
        <v>81</v>
      </c>
      <c r="CE1" s="100">
        <v>82</v>
      </c>
      <c r="CF1" s="100">
        <v>83</v>
      </c>
      <c r="CG1" s="100">
        <v>84</v>
      </c>
      <c r="CH1" s="100">
        <v>85</v>
      </c>
      <c r="CI1" s="100">
        <v>86</v>
      </c>
      <c r="CJ1" s="100">
        <v>87</v>
      </c>
      <c r="CK1" s="100">
        <v>88</v>
      </c>
      <c r="CL1" s="100">
        <v>89</v>
      </c>
      <c r="CM1" s="100">
        <v>90</v>
      </c>
    </row>
    <row r="2" spans="1:92" hidden="1" thickBot="1" x14ac:dyDescent="0.3">
      <c r="C2" s="101"/>
      <c r="D2" s="102">
        <v>3</v>
      </c>
      <c r="E2" s="102">
        <v>4</v>
      </c>
      <c r="F2" s="102">
        <v>5</v>
      </c>
      <c r="G2" s="102">
        <v>6</v>
      </c>
      <c r="H2" s="102">
        <v>7</v>
      </c>
      <c r="I2" s="102">
        <v>8</v>
      </c>
      <c r="J2" s="102">
        <v>9</v>
      </c>
      <c r="K2" s="102">
        <v>10</v>
      </c>
      <c r="L2" s="102">
        <v>11</v>
      </c>
      <c r="M2" s="102">
        <v>12</v>
      </c>
      <c r="N2" s="102">
        <v>13</v>
      </c>
      <c r="O2" s="102">
        <v>14</v>
      </c>
      <c r="P2" s="102">
        <v>15</v>
      </c>
      <c r="Q2" s="102">
        <v>16</v>
      </c>
      <c r="R2" s="102">
        <v>17</v>
      </c>
      <c r="S2" s="102">
        <v>18</v>
      </c>
      <c r="T2" s="102">
        <v>19</v>
      </c>
      <c r="U2" s="102">
        <v>20</v>
      </c>
      <c r="V2" s="102">
        <v>21</v>
      </c>
      <c r="W2" s="102">
        <v>22</v>
      </c>
      <c r="X2" s="102">
        <v>23</v>
      </c>
      <c r="Y2" s="102">
        <v>24</v>
      </c>
      <c r="Z2" s="102">
        <v>25</v>
      </c>
      <c r="AA2" s="102">
        <v>26</v>
      </c>
      <c r="AB2" s="102">
        <v>27</v>
      </c>
      <c r="AC2" s="163">
        <v>28</v>
      </c>
      <c r="AD2" s="81">
        <v>29</v>
      </c>
      <c r="AE2" s="81">
        <v>30</v>
      </c>
      <c r="AF2" s="81">
        <v>31</v>
      </c>
      <c r="AG2" s="81">
        <v>32</v>
      </c>
      <c r="AH2" s="81">
        <v>33</v>
      </c>
      <c r="AI2" s="81">
        <v>34</v>
      </c>
      <c r="AJ2" s="81">
        <v>35</v>
      </c>
      <c r="AK2" s="81">
        <v>36</v>
      </c>
      <c r="AL2" s="81">
        <v>37</v>
      </c>
      <c r="AM2" s="81">
        <v>38</v>
      </c>
      <c r="AN2" s="81">
        <v>39</v>
      </c>
      <c r="AO2" s="81">
        <v>40</v>
      </c>
      <c r="AP2" s="81">
        <v>41</v>
      </c>
      <c r="AQ2" s="81">
        <v>42</v>
      </c>
      <c r="AR2" s="81">
        <v>43</v>
      </c>
      <c r="AS2" s="81">
        <v>44</v>
      </c>
      <c r="AT2" s="81">
        <v>45</v>
      </c>
      <c r="AU2" s="81">
        <v>46</v>
      </c>
      <c r="AV2" s="81">
        <v>47</v>
      </c>
      <c r="AW2" s="81">
        <v>48</v>
      </c>
      <c r="AX2" s="81">
        <v>49</v>
      </c>
      <c r="AY2" s="81">
        <v>50</v>
      </c>
      <c r="AZ2" s="81">
        <v>51</v>
      </c>
      <c r="BA2" s="81"/>
      <c r="BB2" s="81">
        <v>52</v>
      </c>
      <c r="BC2" s="81">
        <v>53</v>
      </c>
      <c r="BD2" s="81">
        <v>54</v>
      </c>
      <c r="BE2" s="81">
        <v>55</v>
      </c>
      <c r="BF2" s="81">
        <v>56</v>
      </c>
      <c r="BG2" s="81">
        <v>57</v>
      </c>
      <c r="BH2" s="81">
        <v>58</v>
      </c>
      <c r="BI2" s="81">
        <v>59</v>
      </c>
      <c r="BJ2" s="81">
        <v>60</v>
      </c>
      <c r="BK2" s="81">
        <v>61</v>
      </c>
      <c r="BL2" s="81">
        <v>64</v>
      </c>
      <c r="BM2" s="81">
        <v>65</v>
      </c>
      <c r="BN2" s="81">
        <v>66</v>
      </c>
      <c r="BO2" s="81">
        <v>67</v>
      </c>
      <c r="BP2" s="81">
        <v>68</v>
      </c>
      <c r="BQ2" s="81">
        <v>69</v>
      </c>
      <c r="BR2" s="211">
        <v>70</v>
      </c>
      <c r="BS2" s="81">
        <v>71</v>
      </c>
      <c r="BT2" s="81">
        <v>72</v>
      </c>
      <c r="BU2" s="81">
        <v>73</v>
      </c>
      <c r="BV2" s="100"/>
      <c r="BW2" s="4">
        <v>75</v>
      </c>
      <c r="BX2" s="4">
        <v>76</v>
      </c>
      <c r="BY2" s="4">
        <v>77</v>
      </c>
      <c r="BZ2" s="4">
        <v>78</v>
      </c>
      <c r="CA2" s="4">
        <v>79</v>
      </c>
      <c r="CC2" s="4">
        <v>81</v>
      </c>
      <c r="CD2" s="4">
        <v>82</v>
      </c>
      <c r="CE2" s="4">
        <v>83</v>
      </c>
      <c r="CF2" s="4"/>
      <c r="CG2" s="4"/>
      <c r="CH2" s="4"/>
      <c r="CI2" s="4">
        <v>84</v>
      </c>
      <c r="CJ2" s="4">
        <v>85</v>
      </c>
      <c r="CK2" s="4">
        <v>86</v>
      </c>
      <c r="CL2" s="4">
        <v>87</v>
      </c>
      <c r="CM2" s="4">
        <v>88</v>
      </c>
    </row>
    <row r="3" spans="1:92" ht="13.5" thickBot="1" x14ac:dyDescent="0.35">
      <c r="D3" s="365" t="s">
        <v>41</v>
      </c>
      <c r="E3" s="366"/>
      <c r="F3" s="366"/>
      <c r="G3" s="366"/>
      <c r="H3" s="366"/>
      <c r="I3" s="366"/>
      <c r="J3" s="366"/>
      <c r="K3" s="366"/>
      <c r="L3" s="366"/>
      <c r="M3" s="366"/>
      <c r="N3" s="366"/>
      <c r="O3" s="366"/>
      <c r="P3" s="366"/>
      <c r="Q3" s="366"/>
      <c r="R3" s="366"/>
      <c r="S3" s="366"/>
      <c r="T3" s="366"/>
      <c r="U3" s="366"/>
      <c r="V3" s="366"/>
      <c r="W3" s="366"/>
      <c r="X3" s="366"/>
      <c r="Y3" s="366"/>
      <c r="Z3" s="366"/>
      <c r="AA3" s="366"/>
      <c r="AB3" s="366"/>
      <c r="AC3" s="194">
        <v>3834.34</v>
      </c>
      <c r="AD3" s="195">
        <v>4971.83</v>
      </c>
      <c r="AE3" s="195">
        <v>5682.09</v>
      </c>
      <c r="AF3" s="82">
        <v>1110.8699999999999</v>
      </c>
      <c r="AG3" s="82">
        <v>1444.13</v>
      </c>
      <c r="AH3" s="82">
        <v>105.25</v>
      </c>
      <c r="AI3" s="82">
        <v>210.5</v>
      </c>
      <c r="AJ3" s="82">
        <v>315.75</v>
      </c>
      <c r="AK3" s="82">
        <v>421</v>
      </c>
      <c r="AL3" s="82">
        <v>526.25</v>
      </c>
      <c r="AM3" s="82">
        <v>631.5</v>
      </c>
      <c r="AN3" s="82">
        <v>136.83000000000001</v>
      </c>
      <c r="AO3" s="82">
        <v>273.65000000000003</v>
      </c>
      <c r="AP3" s="82">
        <v>410.48</v>
      </c>
      <c r="AQ3" s="82">
        <v>547.29999999999995</v>
      </c>
      <c r="AR3" s="82">
        <v>684.12</v>
      </c>
      <c r="AS3" s="82">
        <v>820.95</v>
      </c>
      <c r="AT3" s="82">
        <v>791.7</v>
      </c>
      <c r="AU3" s="82">
        <v>1192.9000000000001</v>
      </c>
      <c r="AV3" s="82">
        <v>632.01</v>
      </c>
      <c r="AW3" s="82">
        <v>1767.4</v>
      </c>
      <c r="AX3" s="82">
        <v>989.1</v>
      </c>
      <c r="AY3" s="82">
        <v>1417.7</v>
      </c>
      <c r="AZ3" s="82">
        <v>140000</v>
      </c>
      <c r="BA3" s="82"/>
      <c r="BB3" s="83"/>
      <c r="BC3" s="83"/>
      <c r="BD3" s="82">
        <v>100000</v>
      </c>
      <c r="BE3" s="82">
        <f>BE95</f>
        <v>960999</v>
      </c>
      <c r="BF3" s="83"/>
      <c r="BG3" s="83"/>
      <c r="BH3" s="83"/>
      <c r="BI3" s="83"/>
      <c r="BJ3" s="83"/>
      <c r="BK3" s="83"/>
      <c r="BL3" s="83"/>
      <c r="BM3" s="85"/>
      <c r="BN3" s="84"/>
      <c r="BO3" s="86"/>
      <c r="BP3" s="84"/>
      <c r="BQ3" s="84"/>
      <c r="BR3" s="212"/>
      <c r="BS3" s="82">
        <v>2.19</v>
      </c>
      <c r="BT3" s="82">
        <v>1.27</v>
      </c>
      <c r="BU3" s="87">
        <v>1</v>
      </c>
      <c r="BV3" s="100"/>
      <c r="BW3" s="370" t="s">
        <v>17</v>
      </c>
      <c r="BX3" s="371"/>
      <c r="BY3" s="371"/>
      <c r="BZ3" s="371"/>
      <c r="CA3" s="372"/>
      <c r="CC3" s="367" t="s">
        <v>205</v>
      </c>
      <c r="CD3" s="368"/>
      <c r="CE3" s="368"/>
      <c r="CF3" s="368"/>
      <c r="CG3" s="368"/>
      <c r="CH3" s="368"/>
      <c r="CI3" s="368"/>
      <c r="CJ3" s="368"/>
      <c r="CK3" s="368"/>
      <c r="CL3" s="368"/>
      <c r="CM3" s="369"/>
    </row>
    <row r="4" spans="1:92" s="252" customFormat="1" ht="52.5" thickBot="1" x14ac:dyDescent="0.35">
      <c r="A4" s="238" t="s">
        <v>206</v>
      </c>
      <c r="B4" s="239" t="s">
        <v>206</v>
      </c>
      <c r="C4" s="240" t="s">
        <v>207</v>
      </c>
      <c r="D4" s="241" t="s">
        <v>208</v>
      </c>
      <c r="E4" s="241" t="s">
        <v>209</v>
      </c>
      <c r="F4" s="241" t="s">
        <v>210</v>
      </c>
      <c r="G4" s="241" t="s">
        <v>211</v>
      </c>
      <c r="H4" s="241" t="s">
        <v>212</v>
      </c>
      <c r="I4" s="241" t="s">
        <v>213</v>
      </c>
      <c r="J4" s="241" t="s">
        <v>214</v>
      </c>
      <c r="K4" s="241" t="s">
        <v>215</v>
      </c>
      <c r="L4" s="241" t="s">
        <v>216</v>
      </c>
      <c r="M4" s="241" t="s">
        <v>217</v>
      </c>
      <c r="N4" s="241" t="s">
        <v>218</v>
      </c>
      <c r="O4" s="241" t="s">
        <v>219</v>
      </c>
      <c r="P4" s="241" t="s">
        <v>220</v>
      </c>
      <c r="Q4" s="241" t="s">
        <v>221</v>
      </c>
      <c r="R4" s="241" t="s">
        <v>222</v>
      </c>
      <c r="S4" s="241" t="s">
        <v>223</v>
      </c>
      <c r="T4" s="241" t="s">
        <v>224</v>
      </c>
      <c r="U4" s="241" t="s">
        <v>225</v>
      </c>
      <c r="V4" s="241" t="s">
        <v>226</v>
      </c>
      <c r="W4" s="241" t="s">
        <v>227</v>
      </c>
      <c r="X4" s="241" t="s">
        <v>228</v>
      </c>
      <c r="Y4" s="241" t="s">
        <v>229</v>
      </c>
      <c r="Z4" s="241" t="s">
        <v>230</v>
      </c>
      <c r="AA4" s="241" t="s">
        <v>231</v>
      </c>
      <c r="AB4" s="241" t="s">
        <v>232</v>
      </c>
      <c r="AC4" s="242" t="s">
        <v>45</v>
      </c>
      <c r="AD4" s="243" t="s">
        <v>47</v>
      </c>
      <c r="AE4" s="243" t="s">
        <v>49</v>
      </c>
      <c r="AF4" s="243" t="s">
        <v>233</v>
      </c>
      <c r="AG4" s="243" t="s">
        <v>234</v>
      </c>
      <c r="AH4" s="243" t="s">
        <v>215</v>
      </c>
      <c r="AI4" s="243" t="s">
        <v>216</v>
      </c>
      <c r="AJ4" s="243" t="s">
        <v>217</v>
      </c>
      <c r="AK4" s="243" t="s">
        <v>218</v>
      </c>
      <c r="AL4" s="243" t="s">
        <v>219</v>
      </c>
      <c r="AM4" s="243" t="s">
        <v>220</v>
      </c>
      <c r="AN4" s="243" t="s">
        <v>221</v>
      </c>
      <c r="AO4" s="243" t="s">
        <v>222</v>
      </c>
      <c r="AP4" s="243" t="s">
        <v>223</v>
      </c>
      <c r="AQ4" s="243" t="s">
        <v>224</v>
      </c>
      <c r="AR4" s="243" t="s">
        <v>225</v>
      </c>
      <c r="AS4" s="243" t="s">
        <v>226</v>
      </c>
      <c r="AT4" s="243" t="s">
        <v>235</v>
      </c>
      <c r="AU4" s="243" t="s">
        <v>236</v>
      </c>
      <c r="AV4" s="243" t="s">
        <v>237</v>
      </c>
      <c r="AW4" s="243" t="s">
        <v>238</v>
      </c>
      <c r="AX4" s="243" t="s">
        <v>239</v>
      </c>
      <c r="AY4" s="243" t="s">
        <v>240</v>
      </c>
      <c r="AZ4" s="243" t="s">
        <v>98</v>
      </c>
      <c r="BA4" s="243" t="s">
        <v>100</v>
      </c>
      <c r="BB4" s="243" t="s">
        <v>241</v>
      </c>
      <c r="BC4" s="243" t="s">
        <v>242</v>
      </c>
      <c r="BD4" s="244" t="s">
        <v>243</v>
      </c>
      <c r="BE4" s="244" t="s">
        <v>107</v>
      </c>
      <c r="BF4" s="244" t="s">
        <v>244</v>
      </c>
      <c r="BG4" s="243" t="s">
        <v>51</v>
      </c>
      <c r="BH4" s="243" t="s">
        <v>95</v>
      </c>
      <c r="BI4" s="243" t="s">
        <v>245</v>
      </c>
      <c r="BJ4" s="243" t="s">
        <v>246</v>
      </c>
      <c r="BK4" s="243" t="s">
        <v>247</v>
      </c>
      <c r="BL4" s="243" t="s">
        <v>248</v>
      </c>
      <c r="BM4" s="245" t="s">
        <v>249</v>
      </c>
      <c r="BN4" s="245" t="s">
        <v>250</v>
      </c>
      <c r="BO4" s="246" t="s">
        <v>251</v>
      </c>
      <c r="BP4" s="245" t="s">
        <v>252</v>
      </c>
      <c r="BQ4" s="245" t="s">
        <v>253</v>
      </c>
      <c r="BR4" s="247" t="s">
        <v>129</v>
      </c>
      <c r="BS4" s="245" t="s">
        <v>254</v>
      </c>
      <c r="BT4" s="245" t="s">
        <v>255</v>
      </c>
      <c r="BU4" s="248" t="s">
        <v>256</v>
      </c>
      <c r="BV4" s="100"/>
      <c r="BW4" s="249" t="s">
        <v>257</v>
      </c>
      <c r="BX4" s="250" t="s">
        <v>258</v>
      </c>
      <c r="BY4" s="250" t="s">
        <v>149</v>
      </c>
      <c r="BZ4" s="250" t="s">
        <v>259</v>
      </c>
      <c r="CA4" s="251" t="s">
        <v>260</v>
      </c>
      <c r="CC4" s="253" t="s">
        <v>261</v>
      </c>
      <c r="CD4" s="254" t="s">
        <v>262</v>
      </c>
      <c r="CE4" s="254" t="s">
        <v>263</v>
      </c>
      <c r="CF4" s="254" t="s">
        <v>264</v>
      </c>
      <c r="CG4" s="254" t="s">
        <v>265</v>
      </c>
      <c r="CH4" s="254" t="s">
        <v>266</v>
      </c>
      <c r="CI4" s="255" t="s">
        <v>267</v>
      </c>
      <c r="CJ4" s="255" t="s">
        <v>268</v>
      </c>
      <c r="CK4" s="254" t="s">
        <v>269</v>
      </c>
      <c r="CL4" s="254" t="s">
        <v>270</v>
      </c>
      <c r="CM4" s="256" t="s">
        <v>271</v>
      </c>
    </row>
    <row r="5" spans="1:92" ht="14" x14ac:dyDescent="0.25">
      <c r="A5" s="266">
        <v>3122001</v>
      </c>
      <c r="B5" s="103">
        <v>2001</v>
      </c>
      <c r="C5" s="70" t="s">
        <v>44</v>
      </c>
      <c r="D5" s="219">
        <v>555</v>
      </c>
      <c r="E5" s="219">
        <v>555</v>
      </c>
      <c r="F5" s="219">
        <v>0</v>
      </c>
      <c r="G5" s="219">
        <v>0</v>
      </c>
      <c r="H5" s="219">
        <v>0</v>
      </c>
      <c r="I5" s="219">
        <v>189.00000000000026</v>
      </c>
      <c r="J5" s="219">
        <v>0</v>
      </c>
      <c r="K5" s="219">
        <v>127.00000000000009</v>
      </c>
      <c r="L5" s="219">
        <v>164.99999999999983</v>
      </c>
      <c r="M5" s="219">
        <v>77.000000000000142</v>
      </c>
      <c r="N5" s="219">
        <v>0.999999999999999</v>
      </c>
      <c r="O5" s="219">
        <v>21.999999999999979</v>
      </c>
      <c r="P5" s="219">
        <v>0</v>
      </c>
      <c r="Q5" s="219">
        <v>0</v>
      </c>
      <c r="R5" s="219">
        <v>0</v>
      </c>
      <c r="S5" s="219">
        <v>0</v>
      </c>
      <c r="T5" s="219">
        <v>0</v>
      </c>
      <c r="U5" s="219">
        <v>0</v>
      </c>
      <c r="V5" s="219">
        <v>0</v>
      </c>
      <c r="W5" s="219">
        <v>148.38947368421074</v>
      </c>
      <c r="X5" s="219">
        <v>0</v>
      </c>
      <c r="Y5" s="219">
        <v>134.50873362445418</v>
      </c>
      <c r="Z5" s="219">
        <v>0</v>
      </c>
      <c r="AA5" s="219">
        <v>0.70000000000002371</v>
      </c>
      <c r="AB5" s="219">
        <v>0</v>
      </c>
      <c r="AC5" s="277">
        <f t="shared" ref="AC5:AC36" si="0">E5*$AC$3</f>
        <v>2128058.7000000002</v>
      </c>
      <c r="AD5" s="277">
        <f t="shared" ref="AD5:AD36" si="1">G5*$AD$3</f>
        <v>0</v>
      </c>
      <c r="AE5" s="277">
        <f t="shared" ref="AE5:AE36" si="2">H5*$AE$3</f>
        <v>0</v>
      </c>
      <c r="AF5" s="277">
        <f t="shared" ref="AF5:AF36" si="3">I5*$AF$3</f>
        <v>209954.43000000025</v>
      </c>
      <c r="AG5" s="277">
        <f t="shared" ref="AG5:AG36" si="4">J5*$AG$3</f>
        <v>0</v>
      </c>
      <c r="AH5" s="221">
        <f t="shared" ref="AH5:AH36" si="5">K5*AH$3</f>
        <v>13366.750000000009</v>
      </c>
      <c r="AI5" s="221">
        <f t="shared" ref="AI5:AI36" si="6">L5*AI$3</f>
        <v>34732.499999999964</v>
      </c>
      <c r="AJ5" s="221">
        <f t="shared" ref="AJ5:AJ36" si="7">M5*AJ$3</f>
        <v>24312.750000000044</v>
      </c>
      <c r="AK5" s="221">
        <f t="shared" ref="AK5:AK36" si="8">N5*AK$3</f>
        <v>420.9999999999996</v>
      </c>
      <c r="AL5" s="221">
        <f t="shared" ref="AL5:AL36" si="9">O5*AL$3</f>
        <v>11577.499999999989</v>
      </c>
      <c r="AM5" s="221">
        <f t="shared" ref="AM5:AM36" si="10">P5*AM$3</f>
        <v>0</v>
      </c>
      <c r="AN5" s="221">
        <f t="shared" ref="AN5:AN36" si="11">Q5*AN$3</f>
        <v>0</v>
      </c>
      <c r="AO5" s="221">
        <f t="shared" ref="AO5:AO36" si="12">R5*AO$3</f>
        <v>0</v>
      </c>
      <c r="AP5" s="221">
        <f t="shared" ref="AP5:AP36" si="13">S5*AP$3</f>
        <v>0</v>
      </c>
      <c r="AQ5" s="221">
        <f t="shared" ref="AQ5:AQ36" si="14">T5*AQ$3</f>
        <v>0</v>
      </c>
      <c r="AR5" s="221">
        <f t="shared" ref="AR5:AR36" si="15">U5*AR$3</f>
        <v>0</v>
      </c>
      <c r="AS5" s="221">
        <f t="shared" ref="AS5:AS36" si="16">V5*AS$3</f>
        <v>0</v>
      </c>
      <c r="AT5" s="221">
        <f t="shared" ref="AT5:AT36" si="17">W5*$AT$3</f>
        <v>117479.94631578965</v>
      </c>
      <c r="AU5" s="221">
        <f t="shared" ref="AU5:AU36" si="18">X5*$AU$3</f>
        <v>0</v>
      </c>
      <c r="AV5" s="221">
        <f t="shared" ref="AV5:AV36" si="19">Y5*$AV$3</f>
        <v>85010.864737991287</v>
      </c>
      <c r="AW5" s="221">
        <f t="shared" ref="AW5:AW36" si="20">Z5*$AW$3</f>
        <v>0</v>
      </c>
      <c r="AX5" s="221">
        <f t="shared" ref="AX5:AX36" si="21">AA5*$AX$3</f>
        <v>692.37000000002342</v>
      </c>
      <c r="AY5" s="221">
        <f t="shared" ref="AY5:AY36" si="22">AB5*$AY$3</f>
        <v>0</v>
      </c>
      <c r="AZ5" s="221">
        <v>140000</v>
      </c>
      <c r="BA5" s="221"/>
      <c r="BB5" s="88">
        <v>12408</v>
      </c>
      <c r="BC5" s="219"/>
      <c r="BD5" s="221"/>
      <c r="BE5" s="221"/>
      <c r="BF5" s="221"/>
      <c r="BG5" s="222">
        <f t="shared" ref="BG5:BG23" si="23">AC5</f>
        <v>2128058.7000000002</v>
      </c>
      <c r="BH5" s="222">
        <f t="shared" ref="BH5:BH65" si="24">SUM(AF5:AY5)</f>
        <v>497548.11105378123</v>
      </c>
      <c r="BI5" s="222">
        <f t="shared" ref="BI5:BI66" si="25">SUM(AZ5:BF5)</f>
        <v>152408</v>
      </c>
      <c r="BJ5" s="222">
        <f t="shared" ref="BJ5:BJ42" si="26">SUM(AV5:AW5)</f>
        <v>85010.864737991287</v>
      </c>
      <c r="BK5" s="222">
        <f t="shared" ref="BK5:BK36" si="27">BG5+BH5+BI5</f>
        <v>2778014.8110537813</v>
      </c>
      <c r="BL5" s="222">
        <v>2625606.8110537813</v>
      </c>
      <c r="BM5" s="222">
        <v>4730.8230829797858</v>
      </c>
      <c r="BN5" s="222">
        <v>4619.153155785837</v>
      </c>
      <c r="BO5" s="166">
        <v>2.4175411255648399E-2</v>
      </c>
      <c r="BP5" s="166">
        <v>0</v>
      </c>
      <c r="BQ5" s="222">
        <v>0</v>
      </c>
      <c r="BR5" s="223">
        <f t="shared" ref="BR5:BR36" si="28">BK5+BQ5</f>
        <v>2778014.8110537813</v>
      </c>
      <c r="BS5" s="222">
        <v>0</v>
      </c>
      <c r="BT5" s="222">
        <v>0</v>
      </c>
      <c r="BU5" s="224">
        <f>SUM(BR5:BT5)-BB5</f>
        <v>2765606.8110537813</v>
      </c>
      <c r="BV5" s="100"/>
      <c r="BW5" s="258">
        <f>VLOOKUP(B5,'EYSFF (Universal)'!$A$6:$T$61,20,0)</f>
        <v>215261.2318654643</v>
      </c>
      <c r="BX5" s="258">
        <f>VLOOKUP(B5,'EYSFF (Additional)'!$A$6:$K$46,11,0)</f>
        <v>36603.492169528319</v>
      </c>
      <c r="BY5" s="217"/>
      <c r="BZ5" s="217"/>
      <c r="CA5" s="79"/>
      <c r="CC5" s="278"/>
      <c r="CD5" s="279"/>
      <c r="CE5" s="279"/>
      <c r="CF5" s="279"/>
      <c r="CG5" s="279"/>
      <c r="CH5" s="279"/>
      <c r="CI5" s="279"/>
      <c r="CJ5" s="279"/>
      <c r="CK5" s="279"/>
      <c r="CL5" s="279"/>
      <c r="CM5" s="280"/>
      <c r="CN5" s="2"/>
    </row>
    <row r="6" spans="1:92" ht="14" x14ac:dyDescent="0.25">
      <c r="A6" s="266">
        <v>3123300</v>
      </c>
      <c r="B6" s="104">
        <v>3300</v>
      </c>
      <c r="C6" s="70" t="s">
        <v>272</v>
      </c>
      <c r="D6" s="219">
        <v>194</v>
      </c>
      <c r="E6" s="219">
        <v>194</v>
      </c>
      <c r="F6" s="219">
        <v>0</v>
      </c>
      <c r="G6" s="219">
        <v>0</v>
      </c>
      <c r="H6" s="219">
        <v>0</v>
      </c>
      <c r="I6" s="219">
        <v>42.999999999999908</v>
      </c>
      <c r="J6" s="219">
        <v>0</v>
      </c>
      <c r="K6" s="219">
        <v>21.999999999999982</v>
      </c>
      <c r="L6" s="219">
        <v>6.0000000000000018</v>
      </c>
      <c r="M6" s="219">
        <v>2.0000000000000071</v>
      </c>
      <c r="N6" s="219">
        <v>3.0000000000000009</v>
      </c>
      <c r="O6" s="219">
        <v>0</v>
      </c>
      <c r="P6" s="219">
        <v>0</v>
      </c>
      <c r="Q6" s="219">
        <v>0</v>
      </c>
      <c r="R6" s="219">
        <v>0</v>
      </c>
      <c r="S6" s="219">
        <v>0</v>
      </c>
      <c r="T6" s="219">
        <v>0</v>
      </c>
      <c r="U6" s="219">
        <v>0</v>
      </c>
      <c r="V6" s="219">
        <v>0</v>
      </c>
      <c r="W6" s="219">
        <v>19.063583815028899</v>
      </c>
      <c r="X6" s="219">
        <v>0</v>
      </c>
      <c r="Y6" s="219">
        <v>57.963414634146339</v>
      </c>
      <c r="Z6" s="219">
        <v>0</v>
      </c>
      <c r="AA6" s="219">
        <v>4.3599999999999977</v>
      </c>
      <c r="AB6" s="219">
        <v>0</v>
      </c>
      <c r="AC6" s="277">
        <f t="shared" si="0"/>
        <v>743861.96000000008</v>
      </c>
      <c r="AD6" s="277">
        <f t="shared" si="1"/>
        <v>0</v>
      </c>
      <c r="AE6" s="277">
        <f t="shared" si="2"/>
        <v>0</v>
      </c>
      <c r="AF6" s="277">
        <f t="shared" si="3"/>
        <v>47767.409999999894</v>
      </c>
      <c r="AG6" s="277">
        <f t="shared" si="4"/>
        <v>0</v>
      </c>
      <c r="AH6" s="88">
        <f t="shared" si="5"/>
        <v>2315.4999999999982</v>
      </c>
      <c r="AI6" s="88">
        <f t="shared" si="6"/>
        <v>1263.0000000000005</v>
      </c>
      <c r="AJ6" s="88">
        <f t="shared" si="7"/>
        <v>631.50000000000227</v>
      </c>
      <c r="AK6" s="88">
        <f t="shared" si="8"/>
        <v>1263.0000000000005</v>
      </c>
      <c r="AL6" s="88">
        <f t="shared" si="9"/>
        <v>0</v>
      </c>
      <c r="AM6" s="88">
        <f t="shared" si="10"/>
        <v>0</v>
      </c>
      <c r="AN6" s="88">
        <f t="shared" si="11"/>
        <v>0</v>
      </c>
      <c r="AO6" s="88">
        <f t="shared" si="12"/>
        <v>0</v>
      </c>
      <c r="AP6" s="88">
        <f t="shared" si="13"/>
        <v>0</v>
      </c>
      <c r="AQ6" s="88">
        <f t="shared" si="14"/>
        <v>0</v>
      </c>
      <c r="AR6" s="88">
        <f t="shared" si="15"/>
        <v>0</v>
      </c>
      <c r="AS6" s="88">
        <f t="shared" si="16"/>
        <v>0</v>
      </c>
      <c r="AT6" s="88">
        <f t="shared" si="17"/>
        <v>15092.63930635838</v>
      </c>
      <c r="AU6" s="88">
        <f t="shared" si="18"/>
        <v>0</v>
      </c>
      <c r="AV6" s="88">
        <f t="shared" si="19"/>
        <v>36633.457682926826</v>
      </c>
      <c r="AW6" s="88">
        <f t="shared" si="20"/>
        <v>0</v>
      </c>
      <c r="AX6" s="88">
        <f t="shared" si="21"/>
        <v>4312.4759999999978</v>
      </c>
      <c r="AY6" s="88">
        <f t="shared" si="22"/>
        <v>0</v>
      </c>
      <c r="AZ6" s="88">
        <v>140000</v>
      </c>
      <c r="BA6" s="88"/>
      <c r="BB6" s="88">
        <v>6070</v>
      </c>
      <c r="BC6" s="88">
        <v>508.38</v>
      </c>
      <c r="BD6" s="88"/>
      <c r="BE6" s="88"/>
      <c r="BF6" s="88"/>
      <c r="BG6" s="208">
        <f t="shared" si="23"/>
        <v>743861.96000000008</v>
      </c>
      <c r="BH6" s="208">
        <f t="shared" si="24"/>
        <v>109278.98298928508</v>
      </c>
      <c r="BI6" s="208">
        <f t="shared" si="25"/>
        <v>146578.38</v>
      </c>
      <c r="BJ6" s="208">
        <f t="shared" si="26"/>
        <v>36633.457682926826</v>
      </c>
      <c r="BK6" s="208">
        <f t="shared" si="27"/>
        <v>999719.32298928511</v>
      </c>
      <c r="BL6" s="222">
        <v>853140.9429892851</v>
      </c>
      <c r="BM6" s="222">
        <v>4397.6337267488925</v>
      </c>
      <c r="BN6" s="222">
        <v>4332.459702727273</v>
      </c>
      <c r="BO6" s="166">
        <v>1.5043192203401829E-2</v>
      </c>
      <c r="BP6" s="166">
        <v>0</v>
      </c>
      <c r="BQ6" s="222">
        <v>0</v>
      </c>
      <c r="BR6" s="213">
        <f t="shared" si="28"/>
        <v>999719.32298928511</v>
      </c>
      <c r="BS6" s="222">
        <v>-424.86</v>
      </c>
      <c r="BT6" s="222">
        <v>-246.38</v>
      </c>
      <c r="BU6" s="89">
        <f>SUM(BR6:BT6)-BB6</f>
        <v>992978.08298928512</v>
      </c>
      <c r="BV6" s="167"/>
      <c r="BW6" s="258">
        <f>VLOOKUP(B6,'EYSFF (Universal)'!$A$6:$T$61,20,0)</f>
        <v>39586.016004677636</v>
      </c>
      <c r="BX6" s="258">
        <f>VLOOKUP(B6,'EYSFF (Additional)'!$A$6:$K$46,11,0)</f>
        <v>7028.5375355243968</v>
      </c>
      <c r="BY6" s="217"/>
      <c r="BZ6" s="217"/>
      <c r="CA6" s="79"/>
      <c r="CB6" s="205"/>
      <c r="CC6" s="225">
        <f>$I6*1385</f>
        <v>59554.999999999869</v>
      </c>
      <c r="CD6" s="226">
        <f>VLOOKUP(A6,'Grant data'!$A$3:$F$49,5,0)</f>
        <v>4480</v>
      </c>
      <c r="CE6" s="226">
        <f>VLOOKUP(A6,'Grant data'!$A$3:$F$49,6,0)</f>
        <v>2410</v>
      </c>
      <c r="CF6" s="226">
        <f>VLOOKUP(A6,'Grant data'!$A$3:$I$49,9,0)</f>
        <v>26493</v>
      </c>
      <c r="CG6" s="233"/>
      <c r="CH6" s="233"/>
      <c r="CI6" s="226">
        <f>VLOOKUP(A6,'Grant data'!A:G,7,0)</f>
        <v>7508</v>
      </c>
      <c r="CJ6" s="233">
        <f>VLOOKUP(A6,'Grant data'!A:H,8,0)</f>
        <v>24230.699999999997</v>
      </c>
      <c r="CK6" s="77"/>
      <c r="CL6" s="217"/>
      <c r="CM6" s="218"/>
      <c r="CN6" s="2"/>
    </row>
    <row r="7" spans="1:92" ht="14" x14ac:dyDescent="0.25">
      <c r="A7" s="266">
        <v>3123401</v>
      </c>
      <c r="B7" s="104">
        <v>3401</v>
      </c>
      <c r="C7" s="70" t="s">
        <v>50</v>
      </c>
      <c r="D7" s="219">
        <v>625</v>
      </c>
      <c r="E7" s="219">
        <v>625</v>
      </c>
      <c r="F7" s="219">
        <v>0</v>
      </c>
      <c r="G7" s="219">
        <v>0</v>
      </c>
      <c r="H7" s="219">
        <v>0</v>
      </c>
      <c r="I7" s="219">
        <v>123</v>
      </c>
      <c r="J7" s="219">
        <v>0</v>
      </c>
      <c r="K7" s="219">
        <v>204.00000000000003</v>
      </c>
      <c r="L7" s="219">
        <v>221.00000000000003</v>
      </c>
      <c r="M7" s="219">
        <v>7</v>
      </c>
      <c r="N7" s="219">
        <v>2</v>
      </c>
      <c r="O7" s="219">
        <v>4</v>
      </c>
      <c r="P7" s="219">
        <v>0</v>
      </c>
      <c r="Q7" s="219">
        <v>0</v>
      </c>
      <c r="R7" s="219">
        <v>0</v>
      </c>
      <c r="S7" s="219">
        <v>0</v>
      </c>
      <c r="T7" s="219">
        <v>0</v>
      </c>
      <c r="U7" s="219">
        <v>0</v>
      </c>
      <c r="V7" s="219">
        <v>0</v>
      </c>
      <c r="W7" s="219">
        <v>230.14018691588811</v>
      </c>
      <c r="X7" s="219">
        <v>0</v>
      </c>
      <c r="Y7" s="219">
        <v>133.92857142857142</v>
      </c>
      <c r="Z7" s="219">
        <v>0</v>
      </c>
      <c r="AA7" s="219">
        <v>0</v>
      </c>
      <c r="AB7" s="219">
        <v>0</v>
      </c>
      <c r="AC7" s="277">
        <f t="shared" si="0"/>
        <v>2396462.5</v>
      </c>
      <c r="AD7" s="277">
        <f t="shared" si="1"/>
        <v>0</v>
      </c>
      <c r="AE7" s="277">
        <f t="shared" si="2"/>
        <v>0</v>
      </c>
      <c r="AF7" s="277">
        <f t="shared" si="3"/>
        <v>136637.00999999998</v>
      </c>
      <c r="AG7" s="277">
        <f t="shared" si="4"/>
        <v>0</v>
      </c>
      <c r="AH7" s="88">
        <f t="shared" si="5"/>
        <v>21471.000000000004</v>
      </c>
      <c r="AI7" s="88">
        <f t="shared" si="6"/>
        <v>46520.500000000007</v>
      </c>
      <c r="AJ7" s="88">
        <f t="shared" si="7"/>
        <v>2210.25</v>
      </c>
      <c r="AK7" s="88">
        <f t="shared" si="8"/>
        <v>842</v>
      </c>
      <c r="AL7" s="88">
        <f t="shared" si="9"/>
        <v>2105</v>
      </c>
      <c r="AM7" s="88">
        <f t="shared" si="10"/>
        <v>0</v>
      </c>
      <c r="AN7" s="88">
        <f t="shared" si="11"/>
        <v>0</v>
      </c>
      <c r="AO7" s="88">
        <f t="shared" si="12"/>
        <v>0</v>
      </c>
      <c r="AP7" s="88">
        <f t="shared" si="13"/>
        <v>0</v>
      </c>
      <c r="AQ7" s="88">
        <f t="shared" si="14"/>
        <v>0</v>
      </c>
      <c r="AR7" s="88">
        <f t="shared" si="15"/>
        <v>0</v>
      </c>
      <c r="AS7" s="88">
        <f t="shared" si="16"/>
        <v>0</v>
      </c>
      <c r="AT7" s="88">
        <f t="shared" si="17"/>
        <v>182201.98598130862</v>
      </c>
      <c r="AU7" s="88">
        <f t="shared" si="18"/>
        <v>0</v>
      </c>
      <c r="AV7" s="88">
        <f t="shared" si="19"/>
        <v>84644.19642857142</v>
      </c>
      <c r="AW7" s="88">
        <f t="shared" si="20"/>
        <v>0</v>
      </c>
      <c r="AX7" s="88">
        <f t="shared" si="21"/>
        <v>0</v>
      </c>
      <c r="AY7" s="88">
        <f t="shared" si="22"/>
        <v>0</v>
      </c>
      <c r="AZ7" s="88">
        <v>140000</v>
      </c>
      <c r="BA7" s="88"/>
      <c r="BB7" s="88">
        <v>11732</v>
      </c>
      <c r="BC7" s="88"/>
      <c r="BD7" s="88"/>
      <c r="BE7" s="88"/>
      <c r="BF7" s="88"/>
      <c r="BG7" s="208">
        <f t="shared" si="23"/>
        <v>2396462.5</v>
      </c>
      <c r="BH7" s="208">
        <f t="shared" si="24"/>
        <v>476631.94240988005</v>
      </c>
      <c r="BI7" s="208">
        <f t="shared" si="25"/>
        <v>151732</v>
      </c>
      <c r="BJ7" s="208">
        <f t="shared" si="26"/>
        <v>84644.19642857142</v>
      </c>
      <c r="BK7" s="208">
        <f t="shared" si="27"/>
        <v>3024826.44240988</v>
      </c>
      <c r="BL7" s="222">
        <v>2873094.44240988</v>
      </c>
      <c r="BM7" s="222">
        <v>4596.951107855808</v>
      </c>
      <c r="BN7" s="222">
        <v>4501.9718909090907</v>
      </c>
      <c r="BO7" s="166">
        <v>2.1097247883424257E-2</v>
      </c>
      <c r="BP7" s="166">
        <v>0</v>
      </c>
      <c r="BQ7" s="222">
        <v>0</v>
      </c>
      <c r="BR7" s="213">
        <f t="shared" si="28"/>
        <v>3024826.44240988</v>
      </c>
      <c r="BS7" s="222">
        <v>-1368.75</v>
      </c>
      <c r="BT7" s="222">
        <v>-793.75</v>
      </c>
      <c r="BU7" s="89">
        <f t="shared" ref="BU7:BU69" si="29">SUM(BR7:BT7)-BB7</f>
        <v>3010931.94240988</v>
      </c>
      <c r="BV7" s="167"/>
      <c r="BW7" s="258">
        <f>VLOOKUP(B7,'EYSFF (Universal)'!$A$6:$T$61,20,0)</f>
        <v>246080.48850656889</v>
      </c>
      <c r="BX7" s="217"/>
      <c r="BY7" s="217"/>
      <c r="BZ7" s="217"/>
      <c r="CA7" s="79"/>
      <c r="CB7" s="205"/>
      <c r="CC7" s="225">
        <f t="shared" ref="CC7:CC8" si="30">$I7*1385</f>
        <v>170355</v>
      </c>
      <c r="CD7" s="226">
        <f>VLOOKUP(A7,'Grant data'!$A$3:$F$49,5,0)</f>
        <v>0</v>
      </c>
      <c r="CE7" s="226">
        <f>VLOOKUP(A7,'Grant data'!$A$3:$F$49,6,0)</f>
        <v>0</v>
      </c>
      <c r="CF7" s="226">
        <f>VLOOKUP(A7,'Grant data'!$A$3:$I$49,9,0)</f>
        <v>72380</v>
      </c>
      <c r="CG7" s="233"/>
      <c r="CH7" s="233"/>
      <c r="CI7" s="226">
        <f>VLOOKUP(A7,'Grant data'!A:G,7,0)</f>
        <v>8892</v>
      </c>
      <c r="CJ7" s="233">
        <f>VLOOKUP(A7,'Grant data'!A:H,8,0)</f>
        <v>75804.299999999988</v>
      </c>
      <c r="CK7" s="77"/>
      <c r="CL7" s="217"/>
      <c r="CM7" s="218"/>
    </row>
    <row r="8" spans="1:92" ht="14" x14ac:dyDescent="0.25">
      <c r="A8" s="266">
        <v>3122003</v>
      </c>
      <c r="B8" s="105">
        <v>2003</v>
      </c>
      <c r="C8" s="70" t="s">
        <v>52</v>
      </c>
      <c r="D8" s="219">
        <v>192</v>
      </c>
      <c r="E8" s="219">
        <v>192</v>
      </c>
      <c r="F8" s="219">
        <v>0</v>
      </c>
      <c r="G8" s="219">
        <v>0</v>
      </c>
      <c r="H8" s="219">
        <v>0</v>
      </c>
      <c r="I8" s="219">
        <v>42.999999999999936</v>
      </c>
      <c r="J8" s="219">
        <v>0</v>
      </c>
      <c r="K8" s="219">
        <v>78</v>
      </c>
      <c r="L8" s="219">
        <v>0</v>
      </c>
      <c r="M8" s="219">
        <v>3</v>
      </c>
      <c r="N8" s="219">
        <v>0.99999999999999933</v>
      </c>
      <c r="O8" s="219">
        <v>0.99999999999999933</v>
      </c>
      <c r="P8" s="219">
        <v>0</v>
      </c>
      <c r="Q8" s="219">
        <v>0</v>
      </c>
      <c r="R8" s="219">
        <v>0</v>
      </c>
      <c r="S8" s="219">
        <v>0</v>
      </c>
      <c r="T8" s="219">
        <v>0</v>
      </c>
      <c r="U8" s="219">
        <v>0</v>
      </c>
      <c r="V8" s="219">
        <v>0</v>
      </c>
      <c r="W8" s="219">
        <v>53.714285714285758</v>
      </c>
      <c r="X8" s="219">
        <v>0</v>
      </c>
      <c r="Y8" s="219">
        <v>42.810810810810807</v>
      </c>
      <c r="Z8" s="219">
        <v>0</v>
      </c>
      <c r="AA8" s="219">
        <v>0</v>
      </c>
      <c r="AB8" s="219">
        <v>0</v>
      </c>
      <c r="AC8" s="277">
        <f t="shared" si="0"/>
        <v>736193.28</v>
      </c>
      <c r="AD8" s="277">
        <f t="shared" si="1"/>
        <v>0</v>
      </c>
      <c r="AE8" s="277">
        <f t="shared" si="2"/>
        <v>0</v>
      </c>
      <c r="AF8" s="277">
        <f t="shared" si="3"/>
        <v>47767.409999999923</v>
      </c>
      <c r="AG8" s="277">
        <f t="shared" si="4"/>
        <v>0</v>
      </c>
      <c r="AH8" s="88">
        <f t="shared" si="5"/>
        <v>8209.5</v>
      </c>
      <c r="AI8" s="88">
        <f t="shared" si="6"/>
        <v>0</v>
      </c>
      <c r="AJ8" s="88">
        <f t="shared" si="7"/>
        <v>947.25</v>
      </c>
      <c r="AK8" s="88">
        <f t="shared" si="8"/>
        <v>420.99999999999972</v>
      </c>
      <c r="AL8" s="88">
        <f t="shared" si="9"/>
        <v>526.24999999999966</v>
      </c>
      <c r="AM8" s="88">
        <f t="shared" si="10"/>
        <v>0</v>
      </c>
      <c r="AN8" s="88">
        <f t="shared" si="11"/>
        <v>0</v>
      </c>
      <c r="AO8" s="88">
        <f t="shared" si="12"/>
        <v>0</v>
      </c>
      <c r="AP8" s="88">
        <f t="shared" si="13"/>
        <v>0</v>
      </c>
      <c r="AQ8" s="88">
        <f t="shared" si="14"/>
        <v>0</v>
      </c>
      <c r="AR8" s="88">
        <f t="shared" si="15"/>
        <v>0</v>
      </c>
      <c r="AS8" s="88">
        <f t="shared" si="16"/>
        <v>0</v>
      </c>
      <c r="AT8" s="88">
        <f t="shared" si="17"/>
        <v>42525.600000000035</v>
      </c>
      <c r="AU8" s="88">
        <f t="shared" si="18"/>
        <v>0</v>
      </c>
      <c r="AV8" s="88">
        <f t="shared" si="19"/>
        <v>27056.860540540536</v>
      </c>
      <c r="AW8" s="88">
        <f t="shared" si="20"/>
        <v>0</v>
      </c>
      <c r="AX8" s="88">
        <f t="shared" si="21"/>
        <v>0</v>
      </c>
      <c r="AY8" s="88">
        <f t="shared" si="22"/>
        <v>0</v>
      </c>
      <c r="AZ8" s="88">
        <v>140000</v>
      </c>
      <c r="BA8" s="88"/>
      <c r="BB8" s="88">
        <v>26362</v>
      </c>
      <c r="BC8" s="88"/>
      <c r="BD8" s="88"/>
      <c r="BE8" s="88"/>
      <c r="BF8" s="88"/>
      <c r="BG8" s="208">
        <f t="shared" si="23"/>
        <v>736193.28</v>
      </c>
      <c r="BH8" s="208">
        <f t="shared" si="24"/>
        <v>127453.87054054049</v>
      </c>
      <c r="BI8" s="208">
        <f t="shared" si="25"/>
        <v>166362</v>
      </c>
      <c r="BJ8" s="208">
        <f t="shared" si="26"/>
        <v>27056.860540540536</v>
      </c>
      <c r="BK8" s="208">
        <f t="shared" si="27"/>
        <v>1030009.1505405405</v>
      </c>
      <c r="BL8" s="222">
        <v>863647.15054054046</v>
      </c>
      <c r="BM8" s="222">
        <v>4498.1622423986482</v>
      </c>
      <c r="BN8" s="222">
        <v>4426.007358585859</v>
      </c>
      <c r="BO8" s="166">
        <v>1.6302477146319792E-2</v>
      </c>
      <c r="BP8" s="166">
        <v>0</v>
      </c>
      <c r="BQ8" s="222">
        <v>0</v>
      </c>
      <c r="BR8" s="213">
        <f t="shared" si="28"/>
        <v>1030009.1505405405</v>
      </c>
      <c r="BS8" s="222">
        <v>-420.48</v>
      </c>
      <c r="BT8" s="222">
        <v>-243.84</v>
      </c>
      <c r="BU8" s="89">
        <f t="shared" si="29"/>
        <v>1002982.8305405405</v>
      </c>
      <c r="BV8" s="100"/>
      <c r="BW8" s="258">
        <f>VLOOKUP(B8,'EYSFF (Universal)'!$A$6:$T$61,20,0)</f>
        <v>59513.096996390246</v>
      </c>
      <c r="BX8" s="258">
        <f>VLOOKUP(B8,'EYSFF (Additional)'!$A$6:$K$46,11,0)</f>
        <v>4286.2618335350317</v>
      </c>
      <c r="BY8" s="217"/>
      <c r="BZ8" s="217"/>
      <c r="CA8" s="79"/>
      <c r="CB8" s="205"/>
      <c r="CC8" s="225">
        <f t="shared" si="30"/>
        <v>59554.999999999913</v>
      </c>
      <c r="CD8" s="226">
        <f>VLOOKUP(A8,'Grant data'!$A$3:$F$49,5,0)</f>
        <v>640</v>
      </c>
      <c r="CE8" s="226">
        <f>VLOOKUP(A8,'Grant data'!$A$3:$F$49,6,0)</f>
        <v>2410</v>
      </c>
      <c r="CF8" s="226">
        <f>VLOOKUP(A8,'Grant data'!$A$3:$I$49,9,0)</f>
        <v>25194</v>
      </c>
      <c r="CG8" s="233"/>
      <c r="CH8" s="233"/>
      <c r="CI8" s="226">
        <f>VLOOKUP(A8,'Grant data'!A:G,7,0)</f>
        <v>7379</v>
      </c>
      <c r="CJ8" s="233">
        <f>VLOOKUP(A8,'Grant data'!A:H,8,0)</f>
        <v>25119.899999999998</v>
      </c>
      <c r="CK8" s="77"/>
      <c r="CL8" s="217"/>
      <c r="CM8" s="218"/>
      <c r="CN8" s="2"/>
    </row>
    <row r="9" spans="1:92" ht="14" x14ac:dyDescent="0.25">
      <c r="A9" s="266">
        <v>3122002</v>
      </c>
      <c r="B9" s="104">
        <v>2002</v>
      </c>
      <c r="C9" s="70" t="s">
        <v>53</v>
      </c>
      <c r="D9" s="219">
        <v>319</v>
      </c>
      <c r="E9" s="219">
        <v>319</v>
      </c>
      <c r="F9" s="219">
        <v>0</v>
      </c>
      <c r="G9" s="219">
        <v>0</v>
      </c>
      <c r="H9" s="219">
        <v>0</v>
      </c>
      <c r="I9" s="219">
        <v>103</v>
      </c>
      <c r="J9" s="219">
        <v>0</v>
      </c>
      <c r="K9" s="219">
        <v>104.32704402515733</v>
      </c>
      <c r="L9" s="219">
        <v>133.41823899371076</v>
      </c>
      <c r="M9" s="219">
        <v>2.0062893081761008</v>
      </c>
      <c r="N9" s="219">
        <v>0</v>
      </c>
      <c r="O9" s="219">
        <v>14.044025157232703</v>
      </c>
      <c r="P9" s="219">
        <v>0</v>
      </c>
      <c r="Q9" s="219">
        <v>0</v>
      </c>
      <c r="R9" s="219">
        <v>0</v>
      </c>
      <c r="S9" s="219">
        <v>0</v>
      </c>
      <c r="T9" s="219">
        <v>0</v>
      </c>
      <c r="U9" s="219">
        <v>0</v>
      </c>
      <c r="V9" s="219">
        <v>0</v>
      </c>
      <c r="W9" s="219">
        <v>142.53191489361706</v>
      </c>
      <c r="X9" s="219">
        <v>0</v>
      </c>
      <c r="Y9" s="219">
        <v>82.841085271317837</v>
      </c>
      <c r="Z9" s="219">
        <v>0</v>
      </c>
      <c r="AA9" s="219">
        <v>14.859999999999847</v>
      </c>
      <c r="AB9" s="219">
        <v>0</v>
      </c>
      <c r="AC9" s="277">
        <f t="shared" si="0"/>
        <v>1223154.46</v>
      </c>
      <c r="AD9" s="277">
        <f t="shared" si="1"/>
        <v>0</v>
      </c>
      <c r="AE9" s="277">
        <f t="shared" si="2"/>
        <v>0</v>
      </c>
      <c r="AF9" s="277">
        <f t="shared" si="3"/>
        <v>114419.60999999999</v>
      </c>
      <c r="AG9" s="277">
        <f t="shared" si="4"/>
        <v>0</v>
      </c>
      <c r="AH9" s="88">
        <f t="shared" si="5"/>
        <v>10980.42138364781</v>
      </c>
      <c r="AI9" s="88">
        <f t="shared" si="6"/>
        <v>28084.539308176114</v>
      </c>
      <c r="AJ9" s="88">
        <f t="shared" si="7"/>
        <v>633.4858490566038</v>
      </c>
      <c r="AK9" s="88">
        <f t="shared" si="8"/>
        <v>0</v>
      </c>
      <c r="AL9" s="88">
        <f t="shared" si="9"/>
        <v>7390.6682389937096</v>
      </c>
      <c r="AM9" s="88">
        <f t="shared" si="10"/>
        <v>0</v>
      </c>
      <c r="AN9" s="88">
        <f t="shared" si="11"/>
        <v>0</v>
      </c>
      <c r="AO9" s="88">
        <f t="shared" si="12"/>
        <v>0</v>
      </c>
      <c r="AP9" s="88">
        <f t="shared" si="13"/>
        <v>0</v>
      </c>
      <c r="AQ9" s="88">
        <f t="shared" si="14"/>
        <v>0</v>
      </c>
      <c r="AR9" s="88">
        <f t="shared" si="15"/>
        <v>0</v>
      </c>
      <c r="AS9" s="88">
        <f t="shared" si="16"/>
        <v>0</v>
      </c>
      <c r="AT9" s="88">
        <f t="shared" si="17"/>
        <v>112842.51702127662</v>
      </c>
      <c r="AU9" s="88">
        <f t="shared" si="18"/>
        <v>0</v>
      </c>
      <c r="AV9" s="88">
        <f t="shared" si="19"/>
        <v>52356.394302325585</v>
      </c>
      <c r="AW9" s="88">
        <f t="shared" si="20"/>
        <v>0</v>
      </c>
      <c r="AX9" s="88">
        <f t="shared" si="21"/>
        <v>14698.025999999849</v>
      </c>
      <c r="AY9" s="88">
        <f t="shared" si="22"/>
        <v>0</v>
      </c>
      <c r="AZ9" s="88">
        <v>140000</v>
      </c>
      <c r="BA9" s="88"/>
      <c r="BB9" s="88">
        <v>15014</v>
      </c>
      <c r="BC9" s="88"/>
      <c r="BD9" s="88"/>
      <c r="BE9" s="88"/>
      <c r="BF9" s="88"/>
      <c r="BG9" s="208">
        <f t="shared" si="23"/>
        <v>1223154.46</v>
      </c>
      <c r="BH9" s="208">
        <f t="shared" si="24"/>
        <v>341405.66210347624</v>
      </c>
      <c r="BI9" s="208">
        <f t="shared" si="25"/>
        <v>155014</v>
      </c>
      <c r="BJ9" s="208">
        <f t="shared" si="26"/>
        <v>52356.394302325585</v>
      </c>
      <c r="BK9" s="208">
        <f t="shared" si="27"/>
        <v>1719574.1221034762</v>
      </c>
      <c r="BL9" s="222">
        <v>1564560.1221034762</v>
      </c>
      <c r="BM9" s="222">
        <v>4904.5771852773551</v>
      </c>
      <c r="BN9" s="222">
        <v>4724.7891634969319</v>
      </c>
      <c r="BO9" s="166">
        <v>3.8052072919875571E-2</v>
      </c>
      <c r="BP9" s="166">
        <v>0</v>
      </c>
      <c r="BQ9" s="222">
        <v>0</v>
      </c>
      <c r="BR9" s="213">
        <f t="shared" si="28"/>
        <v>1719574.1221034762</v>
      </c>
      <c r="BS9" s="222">
        <v>0</v>
      </c>
      <c r="BT9" s="222">
        <v>0</v>
      </c>
      <c r="BU9" s="89">
        <f t="shared" si="29"/>
        <v>1704560.1221034762</v>
      </c>
      <c r="BV9" s="100"/>
      <c r="BW9" s="258">
        <f>VLOOKUP(B9,'EYSFF (Universal)'!$A$6:$T$61,20,0)</f>
        <v>139605.91621260357</v>
      </c>
      <c r="BX9" s="217"/>
      <c r="BY9" s="217"/>
      <c r="BZ9" s="217"/>
      <c r="CA9" s="79"/>
      <c r="CC9" s="216"/>
      <c r="CD9" s="217"/>
      <c r="CE9" s="217"/>
      <c r="CF9" s="217"/>
      <c r="CG9" s="217"/>
      <c r="CH9" s="217"/>
      <c r="CI9" s="217"/>
      <c r="CJ9" s="217"/>
      <c r="CK9" s="217"/>
      <c r="CL9" s="217"/>
      <c r="CM9" s="218"/>
      <c r="CN9" s="2"/>
    </row>
    <row r="10" spans="1:92" ht="14" x14ac:dyDescent="0.25">
      <c r="A10" s="266">
        <v>3125206</v>
      </c>
      <c r="B10" s="104">
        <v>5206</v>
      </c>
      <c r="C10" s="70" t="s">
        <v>57</v>
      </c>
      <c r="D10" s="219">
        <v>415</v>
      </c>
      <c r="E10" s="219">
        <v>415</v>
      </c>
      <c r="F10" s="219">
        <v>0</v>
      </c>
      <c r="G10" s="219">
        <v>0</v>
      </c>
      <c r="H10" s="219">
        <v>0</v>
      </c>
      <c r="I10" s="219">
        <v>124.00000000000018</v>
      </c>
      <c r="J10" s="219">
        <v>0</v>
      </c>
      <c r="K10" s="219">
        <v>129.00000000000003</v>
      </c>
      <c r="L10" s="219">
        <v>98</v>
      </c>
      <c r="M10" s="219">
        <v>14.999999999999993</v>
      </c>
      <c r="N10" s="219">
        <v>1.0000000000000009</v>
      </c>
      <c r="O10" s="219">
        <v>4.999999999999984</v>
      </c>
      <c r="P10" s="219">
        <v>1.0000000000000009</v>
      </c>
      <c r="Q10" s="219">
        <v>0</v>
      </c>
      <c r="R10" s="219">
        <v>0</v>
      </c>
      <c r="S10" s="219">
        <v>0</v>
      </c>
      <c r="T10" s="219">
        <v>0</v>
      </c>
      <c r="U10" s="219">
        <v>0</v>
      </c>
      <c r="V10" s="219">
        <v>0</v>
      </c>
      <c r="W10" s="219">
        <v>130.46070460704595</v>
      </c>
      <c r="X10" s="219">
        <v>0</v>
      </c>
      <c r="Y10" s="219">
        <v>119.33937823834198</v>
      </c>
      <c r="Z10" s="219">
        <v>0</v>
      </c>
      <c r="AA10" s="219">
        <v>3.1676328502415507</v>
      </c>
      <c r="AB10" s="219">
        <v>0</v>
      </c>
      <c r="AC10" s="277">
        <f t="shared" si="0"/>
        <v>1591251.1</v>
      </c>
      <c r="AD10" s="277">
        <f t="shared" si="1"/>
        <v>0</v>
      </c>
      <c r="AE10" s="277">
        <f t="shared" si="2"/>
        <v>0</v>
      </c>
      <c r="AF10" s="277">
        <f t="shared" si="3"/>
        <v>137747.88000000018</v>
      </c>
      <c r="AG10" s="277">
        <f t="shared" si="4"/>
        <v>0</v>
      </c>
      <c r="AH10" s="88">
        <f t="shared" si="5"/>
        <v>13577.250000000004</v>
      </c>
      <c r="AI10" s="88">
        <f t="shared" si="6"/>
        <v>20629</v>
      </c>
      <c r="AJ10" s="88">
        <f t="shared" si="7"/>
        <v>4736.2499999999982</v>
      </c>
      <c r="AK10" s="88">
        <f t="shared" si="8"/>
        <v>421.0000000000004</v>
      </c>
      <c r="AL10" s="88">
        <f t="shared" si="9"/>
        <v>2631.2499999999914</v>
      </c>
      <c r="AM10" s="88">
        <f t="shared" si="10"/>
        <v>631.50000000000057</v>
      </c>
      <c r="AN10" s="88">
        <f t="shared" si="11"/>
        <v>0</v>
      </c>
      <c r="AO10" s="88">
        <f t="shared" si="12"/>
        <v>0</v>
      </c>
      <c r="AP10" s="88">
        <f t="shared" si="13"/>
        <v>0</v>
      </c>
      <c r="AQ10" s="88">
        <f t="shared" si="14"/>
        <v>0</v>
      </c>
      <c r="AR10" s="88">
        <f t="shared" si="15"/>
        <v>0</v>
      </c>
      <c r="AS10" s="88">
        <f t="shared" si="16"/>
        <v>0</v>
      </c>
      <c r="AT10" s="88">
        <f t="shared" si="17"/>
        <v>103285.73983739829</v>
      </c>
      <c r="AU10" s="88">
        <f t="shared" si="18"/>
        <v>0</v>
      </c>
      <c r="AV10" s="88">
        <f t="shared" si="19"/>
        <v>75423.680440414508</v>
      </c>
      <c r="AW10" s="88">
        <f t="shared" si="20"/>
        <v>0</v>
      </c>
      <c r="AX10" s="88">
        <f t="shared" si="21"/>
        <v>3133.1056521739179</v>
      </c>
      <c r="AY10" s="88">
        <f t="shared" si="22"/>
        <v>0</v>
      </c>
      <c r="AZ10" s="88">
        <v>140000</v>
      </c>
      <c r="BA10" s="88"/>
      <c r="BB10" s="88">
        <v>13926</v>
      </c>
      <c r="BC10" s="88"/>
      <c r="BD10" s="88"/>
      <c r="BE10" s="88"/>
      <c r="BF10" s="88"/>
      <c r="BG10" s="208">
        <f t="shared" si="23"/>
        <v>1591251.1</v>
      </c>
      <c r="BH10" s="208">
        <f t="shared" si="24"/>
        <v>362216.65592998691</v>
      </c>
      <c r="BI10" s="208">
        <f t="shared" si="25"/>
        <v>153926</v>
      </c>
      <c r="BJ10" s="208">
        <f t="shared" si="26"/>
        <v>75423.680440414508</v>
      </c>
      <c r="BK10" s="208">
        <f t="shared" si="27"/>
        <v>2107393.7559299869</v>
      </c>
      <c r="BL10" s="222">
        <v>1953467.7559299869</v>
      </c>
      <c r="BM10" s="222">
        <v>4707.1512191084021</v>
      </c>
      <c r="BN10" s="222">
        <v>4541.7533181192666</v>
      </c>
      <c r="BO10" s="166">
        <v>3.6417191644751518E-2</v>
      </c>
      <c r="BP10" s="166">
        <v>0</v>
      </c>
      <c r="BQ10" s="222">
        <v>0</v>
      </c>
      <c r="BR10" s="213">
        <f t="shared" si="28"/>
        <v>2107393.7559299869</v>
      </c>
      <c r="BS10" s="222">
        <v>0</v>
      </c>
      <c r="BT10" s="222">
        <v>0</v>
      </c>
      <c r="BU10" s="89">
        <f t="shared" si="29"/>
        <v>2093467.7559299869</v>
      </c>
      <c r="BV10" s="167"/>
      <c r="BW10" s="258">
        <f>VLOOKUP(B10,'EYSFF (Universal)'!$A$6:$T$61,20,0)</f>
        <v>149677.18724073039</v>
      </c>
      <c r="BX10" s="258">
        <f>VLOOKUP(B10,'EYSFF (Additional)'!$A$6:$K$46,11,0)</f>
        <v>46088.80631534104</v>
      </c>
      <c r="BY10" s="217"/>
      <c r="BZ10" s="217"/>
      <c r="CA10" s="79"/>
      <c r="CC10" s="216"/>
      <c r="CD10" s="217"/>
      <c r="CE10" s="217"/>
      <c r="CF10" s="217"/>
      <c r="CG10" s="217"/>
      <c r="CH10" s="217"/>
      <c r="CI10" s="217"/>
      <c r="CJ10" s="217"/>
      <c r="CK10" s="217"/>
      <c r="CL10" s="217"/>
      <c r="CM10" s="218"/>
      <c r="CN10" s="272"/>
    </row>
    <row r="11" spans="1:92" ht="14" x14ac:dyDescent="0.25">
      <c r="A11" s="266">
        <v>3122084</v>
      </c>
      <c r="B11" s="104">
        <v>2084</v>
      </c>
      <c r="C11" s="70" t="s">
        <v>273</v>
      </c>
      <c r="D11" s="219">
        <v>598</v>
      </c>
      <c r="E11" s="219">
        <v>598</v>
      </c>
      <c r="F11" s="219">
        <v>0</v>
      </c>
      <c r="G11" s="219">
        <v>0</v>
      </c>
      <c r="H11" s="219">
        <v>0</v>
      </c>
      <c r="I11" s="219">
        <v>165.99999999999989</v>
      </c>
      <c r="J11" s="219">
        <v>0</v>
      </c>
      <c r="K11" s="219">
        <v>128.99999999999969</v>
      </c>
      <c r="L11" s="219">
        <v>340</v>
      </c>
      <c r="M11" s="219">
        <v>16.999999999999972</v>
      </c>
      <c r="N11" s="219">
        <v>8.0000000000000107</v>
      </c>
      <c r="O11" s="219">
        <v>1.0000000000000029</v>
      </c>
      <c r="P11" s="219">
        <v>0</v>
      </c>
      <c r="Q11" s="219">
        <v>0</v>
      </c>
      <c r="R11" s="219">
        <v>0</v>
      </c>
      <c r="S11" s="219">
        <v>0</v>
      </c>
      <c r="T11" s="219">
        <v>0</v>
      </c>
      <c r="U11" s="219">
        <v>0</v>
      </c>
      <c r="V11" s="219">
        <v>0</v>
      </c>
      <c r="W11" s="219">
        <v>178.10256410256429</v>
      </c>
      <c r="X11" s="219">
        <v>0</v>
      </c>
      <c r="Y11" s="219">
        <v>197.51708428246013</v>
      </c>
      <c r="Z11" s="219">
        <v>0</v>
      </c>
      <c r="AA11" s="219">
        <v>0</v>
      </c>
      <c r="AB11" s="219">
        <v>0</v>
      </c>
      <c r="AC11" s="277">
        <f t="shared" si="0"/>
        <v>2292935.3200000003</v>
      </c>
      <c r="AD11" s="277">
        <f t="shared" si="1"/>
        <v>0</v>
      </c>
      <c r="AE11" s="277">
        <f t="shared" si="2"/>
        <v>0</v>
      </c>
      <c r="AF11" s="277">
        <f t="shared" si="3"/>
        <v>184404.41999999987</v>
      </c>
      <c r="AG11" s="277">
        <f t="shared" si="4"/>
        <v>0</v>
      </c>
      <c r="AH11" s="88">
        <f t="shared" si="5"/>
        <v>13577.249999999967</v>
      </c>
      <c r="AI11" s="88">
        <f t="shared" si="6"/>
        <v>71570</v>
      </c>
      <c r="AJ11" s="88">
        <f t="shared" si="7"/>
        <v>5367.7499999999909</v>
      </c>
      <c r="AK11" s="88">
        <f t="shared" si="8"/>
        <v>3368.0000000000045</v>
      </c>
      <c r="AL11" s="88">
        <f t="shared" si="9"/>
        <v>526.25000000000148</v>
      </c>
      <c r="AM11" s="88">
        <f t="shared" si="10"/>
        <v>0</v>
      </c>
      <c r="AN11" s="88">
        <f t="shared" si="11"/>
        <v>0</v>
      </c>
      <c r="AO11" s="88">
        <f t="shared" si="12"/>
        <v>0</v>
      </c>
      <c r="AP11" s="88">
        <f t="shared" si="13"/>
        <v>0</v>
      </c>
      <c r="AQ11" s="88">
        <f t="shared" si="14"/>
        <v>0</v>
      </c>
      <c r="AR11" s="88">
        <f t="shared" si="15"/>
        <v>0</v>
      </c>
      <c r="AS11" s="88">
        <f t="shared" si="16"/>
        <v>0</v>
      </c>
      <c r="AT11" s="88">
        <f t="shared" si="17"/>
        <v>141003.80000000016</v>
      </c>
      <c r="AU11" s="88">
        <f t="shared" si="18"/>
        <v>0</v>
      </c>
      <c r="AV11" s="88">
        <f t="shared" si="19"/>
        <v>124832.77243735762</v>
      </c>
      <c r="AW11" s="88">
        <f t="shared" si="20"/>
        <v>0</v>
      </c>
      <c r="AX11" s="88">
        <f t="shared" si="21"/>
        <v>0</v>
      </c>
      <c r="AY11" s="88">
        <f t="shared" si="22"/>
        <v>0</v>
      </c>
      <c r="AZ11" s="88">
        <v>140000</v>
      </c>
      <c r="BA11" s="88"/>
      <c r="BB11" s="88">
        <v>81216</v>
      </c>
      <c r="BC11" s="88"/>
      <c r="BD11" s="88"/>
      <c r="BE11" s="88"/>
      <c r="BF11" s="88"/>
      <c r="BG11" s="208">
        <f t="shared" si="23"/>
        <v>2292935.3200000003</v>
      </c>
      <c r="BH11" s="208">
        <f t="shared" si="24"/>
        <v>544650.24243735755</v>
      </c>
      <c r="BI11" s="208">
        <f t="shared" si="25"/>
        <v>221216</v>
      </c>
      <c r="BJ11" s="208">
        <f t="shared" si="26"/>
        <v>124832.77243735762</v>
      </c>
      <c r="BK11" s="208">
        <f t="shared" si="27"/>
        <v>3058801.5624373578</v>
      </c>
      <c r="BL11" s="222">
        <v>2837585.5624373578</v>
      </c>
      <c r="BM11" s="222">
        <v>4745.1263585908991</v>
      </c>
      <c r="BN11" s="222">
        <v>4711.8336357495882</v>
      </c>
      <c r="BO11" s="166">
        <v>7.0657678973876838E-3</v>
      </c>
      <c r="BP11" s="166">
        <v>0</v>
      </c>
      <c r="BQ11" s="222">
        <v>0</v>
      </c>
      <c r="BR11" s="213">
        <f t="shared" si="28"/>
        <v>3058801.5624373578</v>
      </c>
      <c r="BS11" s="222">
        <v>-1309.6199999999999</v>
      </c>
      <c r="BT11" s="222">
        <v>-759.46</v>
      </c>
      <c r="BU11" s="89">
        <f t="shared" si="29"/>
        <v>2975516.4824373578</v>
      </c>
      <c r="BV11" s="167"/>
      <c r="BW11" s="258">
        <f>VLOOKUP(B11,'EYSFF (Universal)'!$A$6:$T$61,20,0)</f>
        <v>209360.6526858336</v>
      </c>
      <c r="BX11" s="258">
        <f>VLOOKUP(B11,'EYSFF (Additional)'!$A$6:$K$46,11,0)</f>
        <v>50123.509761431211</v>
      </c>
      <c r="BY11" s="217"/>
      <c r="BZ11" s="217"/>
      <c r="CA11" s="79"/>
      <c r="CB11" s="205"/>
      <c r="CC11" s="225">
        <f t="shared" ref="CC11:CC13" si="31">$I11*1385</f>
        <v>229909.99999999985</v>
      </c>
      <c r="CD11" s="226">
        <f>VLOOKUP(A11,'Grant data'!$A$3:$F$49,5,0)</f>
        <v>0</v>
      </c>
      <c r="CE11" s="226">
        <f>VLOOKUP(A11,'Grant data'!$A$3:$F$49,6,0)</f>
        <v>12050</v>
      </c>
      <c r="CF11" s="226">
        <f>VLOOKUP(A11,'Grant data'!$A$3:$I$49,9,0)</f>
        <v>76816</v>
      </c>
      <c r="CG11" s="233"/>
      <c r="CH11" s="233"/>
      <c r="CI11" s="226">
        <f>VLOOKUP(A11,'Grant data'!A:G,7,0)</f>
        <v>8821</v>
      </c>
      <c r="CJ11" s="233">
        <f>VLOOKUP(A11,'Grant data'!A:H,8,0)</f>
        <v>85807.799999999988</v>
      </c>
      <c r="CK11" s="77"/>
      <c r="CL11" s="217"/>
      <c r="CM11" s="218"/>
      <c r="CN11" s="2"/>
    </row>
    <row r="12" spans="1:92" ht="14" x14ac:dyDescent="0.25">
      <c r="A12" s="266">
        <v>3122010</v>
      </c>
      <c r="B12" s="104">
        <v>2010</v>
      </c>
      <c r="C12" s="70" t="s">
        <v>61</v>
      </c>
      <c r="D12" s="219">
        <v>579</v>
      </c>
      <c r="E12" s="219">
        <v>579</v>
      </c>
      <c r="F12" s="219">
        <v>0</v>
      </c>
      <c r="G12" s="219">
        <v>0</v>
      </c>
      <c r="H12" s="219">
        <v>0</v>
      </c>
      <c r="I12" s="219">
        <v>203.00000000000026</v>
      </c>
      <c r="J12" s="219">
        <v>0</v>
      </c>
      <c r="K12" s="219">
        <v>213.00000000000011</v>
      </c>
      <c r="L12" s="219">
        <v>181.99999999999997</v>
      </c>
      <c r="M12" s="219">
        <v>72.000000000000227</v>
      </c>
      <c r="N12" s="219">
        <v>13.000000000000005</v>
      </c>
      <c r="O12" s="219">
        <v>0</v>
      </c>
      <c r="P12" s="219">
        <v>0</v>
      </c>
      <c r="Q12" s="219">
        <v>0</v>
      </c>
      <c r="R12" s="219">
        <v>0</v>
      </c>
      <c r="S12" s="219">
        <v>0</v>
      </c>
      <c r="T12" s="219">
        <v>0</v>
      </c>
      <c r="U12" s="219">
        <v>0</v>
      </c>
      <c r="V12" s="219">
        <v>0</v>
      </c>
      <c r="W12" s="219">
        <v>130.36308316430009</v>
      </c>
      <c r="X12" s="219">
        <v>0</v>
      </c>
      <c r="Y12" s="219">
        <v>148.55921052631581</v>
      </c>
      <c r="Z12" s="219">
        <v>0</v>
      </c>
      <c r="AA12" s="219">
        <v>0</v>
      </c>
      <c r="AB12" s="219">
        <v>0</v>
      </c>
      <c r="AC12" s="277">
        <f t="shared" si="0"/>
        <v>2220082.86</v>
      </c>
      <c r="AD12" s="277">
        <f t="shared" si="1"/>
        <v>0</v>
      </c>
      <c r="AE12" s="277">
        <f t="shared" si="2"/>
        <v>0</v>
      </c>
      <c r="AF12" s="277">
        <f t="shared" si="3"/>
        <v>225506.61000000025</v>
      </c>
      <c r="AG12" s="277">
        <f t="shared" si="4"/>
        <v>0</v>
      </c>
      <c r="AH12" s="88">
        <f t="shared" si="5"/>
        <v>22418.250000000011</v>
      </c>
      <c r="AI12" s="88">
        <f t="shared" si="6"/>
        <v>38310.999999999993</v>
      </c>
      <c r="AJ12" s="88">
        <f t="shared" si="7"/>
        <v>22734.000000000073</v>
      </c>
      <c r="AK12" s="88">
        <f t="shared" si="8"/>
        <v>5473.0000000000018</v>
      </c>
      <c r="AL12" s="88">
        <f t="shared" si="9"/>
        <v>0</v>
      </c>
      <c r="AM12" s="88">
        <f t="shared" si="10"/>
        <v>0</v>
      </c>
      <c r="AN12" s="88">
        <f t="shared" si="11"/>
        <v>0</v>
      </c>
      <c r="AO12" s="88">
        <f t="shared" si="12"/>
        <v>0</v>
      </c>
      <c r="AP12" s="88">
        <f t="shared" si="13"/>
        <v>0</v>
      </c>
      <c r="AQ12" s="88">
        <f t="shared" si="14"/>
        <v>0</v>
      </c>
      <c r="AR12" s="88">
        <f t="shared" si="15"/>
        <v>0</v>
      </c>
      <c r="AS12" s="88">
        <f t="shared" si="16"/>
        <v>0</v>
      </c>
      <c r="AT12" s="88">
        <f t="shared" si="17"/>
        <v>103208.45294117639</v>
      </c>
      <c r="AU12" s="88">
        <f t="shared" si="18"/>
        <v>0</v>
      </c>
      <c r="AV12" s="88">
        <f t="shared" si="19"/>
        <v>93890.906644736853</v>
      </c>
      <c r="AW12" s="88">
        <f t="shared" si="20"/>
        <v>0</v>
      </c>
      <c r="AX12" s="88">
        <f t="shared" si="21"/>
        <v>0</v>
      </c>
      <c r="AY12" s="88">
        <f t="shared" si="22"/>
        <v>0</v>
      </c>
      <c r="AZ12" s="88">
        <v>140000</v>
      </c>
      <c r="BA12" s="88"/>
      <c r="BB12" s="88">
        <v>55836</v>
      </c>
      <c r="BC12" s="88"/>
      <c r="BD12" s="88"/>
      <c r="BE12" s="88"/>
      <c r="BF12" s="88"/>
      <c r="BG12" s="208">
        <f t="shared" si="23"/>
        <v>2220082.86</v>
      </c>
      <c r="BH12" s="208">
        <f t="shared" si="24"/>
        <v>511542.21958591358</v>
      </c>
      <c r="BI12" s="208">
        <f t="shared" si="25"/>
        <v>195836</v>
      </c>
      <c r="BJ12" s="208">
        <f t="shared" si="26"/>
        <v>93890.906644736853</v>
      </c>
      <c r="BK12" s="208">
        <f t="shared" si="27"/>
        <v>2927461.0795859136</v>
      </c>
      <c r="BL12" s="222">
        <v>2731625.0795859136</v>
      </c>
      <c r="BM12" s="222">
        <v>4717.8326072295567</v>
      </c>
      <c r="BN12" s="222">
        <v>4625.1223996638655</v>
      </c>
      <c r="BO12" s="166">
        <v>2.0044919799836872E-2</v>
      </c>
      <c r="BP12" s="166">
        <v>0</v>
      </c>
      <c r="BQ12" s="222">
        <v>0</v>
      </c>
      <c r="BR12" s="213">
        <f t="shared" si="28"/>
        <v>2927461.0795859136</v>
      </c>
      <c r="BS12" s="222">
        <v>-1268.01</v>
      </c>
      <c r="BT12" s="222">
        <v>-735.33</v>
      </c>
      <c r="BU12" s="89">
        <f t="shared" si="29"/>
        <v>2869621.7395859137</v>
      </c>
      <c r="BV12" s="100"/>
      <c r="BW12" s="258">
        <f>VLOOKUP(B12,'EYSFF (Universal)'!$A$6:$T$61,20,0)</f>
        <v>258869.98610082464</v>
      </c>
      <c r="BX12" s="258">
        <f>VLOOKUP(B12,'EYSFF (Additional)'!$A$6:$K$46,11,0)</f>
        <v>73145.8912843297</v>
      </c>
      <c r="BY12" s="217"/>
      <c r="BZ12" s="217"/>
      <c r="CA12" s="79"/>
      <c r="CB12" s="205"/>
      <c r="CC12" s="225">
        <f t="shared" si="31"/>
        <v>281155.00000000035</v>
      </c>
      <c r="CD12" s="226">
        <f>VLOOKUP(A12,'Grant data'!$A$3:$F$49,5,0)</f>
        <v>320</v>
      </c>
      <c r="CE12" s="226">
        <f>VLOOKUP(A12,'Grant data'!$A$3:$F$49,6,0)</f>
        <v>2410</v>
      </c>
      <c r="CF12" s="226">
        <f>VLOOKUP(A12,'Grant data'!$A$3:$I$49,9,0)</f>
        <v>76588</v>
      </c>
      <c r="CG12" s="233"/>
      <c r="CH12" s="233"/>
      <c r="CI12" s="226">
        <f>VLOOKUP(A12,'Grant data'!A:G,7,0)</f>
        <v>8746</v>
      </c>
      <c r="CJ12" s="233">
        <f>VLOOKUP(A12,'Grant data'!A:H,8,0)</f>
        <v>74692.799999999988</v>
      </c>
      <c r="CK12" s="77"/>
      <c r="CL12" s="217"/>
      <c r="CM12" s="218"/>
      <c r="CN12" s="2"/>
    </row>
    <row r="13" spans="1:92" ht="14" x14ac:dyDescent="0.25">
      <c r="A13" s="266">
        <v>3122012</v>
      </c>
      <c r="B13" s="104">
        <v>2012</v>
      </c>
      <c r="C13" s="70" t="s">
        <v>63</v>
      </c>
      <c r="D13" s="219">
        <v>185</v>
      </c>
      <c r="E13" s="219">
        <v>185</v>
      </c>
      <c r="F13" s="219">
        <v>0</v>
      </c>
      <c r="G13" s="219">
        <v>0</v>
      </c>
      <c r="H13" s="219">
        <v>0</v>
      </c>
      <c r="I13" s="219">
        <v>51.999999999999986</v>
      </c>
      <c r="J13" s="219">
        <v>0</v>
      </c>
      <c r="K13" s="219">
        <v>66.999999999999972</v>
      </c>
      <c r="L13" s="219">
        <v>3.9999999999999956</v>
      </c>
      <c r="M13" s="219">
        <v>0</v>
      </c>
      <c r="N13" s="219">
        <v>2.9999999999999969</v>
      </c>
      <c r="O13" s="219">
        <v>0</v>
      </c>
      <c r="P13" s="219">
        <v>0</v>
      </c>
      <c r="Q13" s="219">
        <v>0</v>
      </c>
      <c r="R13" s="219">
        <v>0</v>
      </c>
      <c r="S13" s="219">
        <v>0</v>
      </c>
      <c r="T13" s="219">
        <v>0</v>
      </c>
      <c r="U13" s="219">
        <v>0</v>
      </c>
      <c r="V13" s="219">
        <v>0</v>
      </c>
      <c r="W13" s="219">
        <v>38.720930232558075</v>
      </c>
      <c r="X13" s="219">
        <v>0</v>
      </c>
      <c r="Y13" s="219">
        <v>45.455057762750066</v>
      </c>
      <c r="Z13" s="219">
        <v>0</v>
      </c>
      <c r="AA13" s="219">
        <v>0</v>
      </c>
      <c r="AB13" s="219">
        <v>0</v>
      </c>
      <c r="AC13" s="277">
        <f t="shared" si="0"/>
        <v>709352.9</v>
      </c>
      <c r="AD13" s="277">
        <f t="shared" si="1"/>
        <v>0</v>
      </c>
      <c r="AE13" s="277">
        <f t="shared" si="2"/>
        <v>0</v>
      </c>
      <c r="AF13" s="277">
        <f t="shared" si="3"/>
        <v>57765.239999999976</v>
      </c>
      <c r="AG13" s="277">
        <f t="shared" si="4"/>
        <v>0</v>
      </c>
      <c r="AH13" s="88">
        <f t="shared" si="5"/>
        <v>7051.7499999999973</v>
      </c>
      <c r="AI13" s="88">
        <f t="shared" si="6"/>
        <v>841.99999999999909</v>
      </c>
      <c r="AJ13" s="88">
        <f t="shared" si="7"/>
        <v>0</v>
      </c>
      <c r="AK13" s="88">
        <f t="shared" si="8"/>
        <v>1262.9999999999986</v>
      </c>
      <c r="AL13" s="88">
        <f t="shared" si="9"/>
        <v>0</v>
      </c>
      <c r="AM13" s="88">
        <f t="shared" si="10"/>
        <v>0</v>
      </c>
      <c r="AN13" s="88">
        <f t="shared" si="11"/>
        <v>0</v>
      </c>
      <c r="AO13" s="88">
        <f t="shared" si="12"/>
        <v>0</v>
      </c>
      <c r="AP13" s="88">
        <f t="shared" si="13"/>
        <v>0</v>
      </c>
      <c r="AQ13" s="88">
        <f t="shared" si="14"/>
        <v>0</v>
      </c>
      <c r="AR13" s="88">
        <f t="shared" si="15"/>
        <v>0</v>
      </c>
      <c r="AS13" s="88">
        <f t="shared" si="16"/>
        <v>0</v>
      </c>
      <c r="AT13" s="88">
        <f t="shared" si="17"/>
        <v>30655.360465116231</v>
      </c>
      <c r="AU13" s="88">
        <f t="shared" si="18"/>
        <v>0</v>
      </c>
      <c r="AV13" s="88">
        <f t="shared" si="19"/>
        <v>28728.051056635668</v>
      </c>
      <c r="AW13" s="88">
        <f t="shared" si="20"/>
        <v>0</v>
      </c>
      <c r="AX13" s="88">
        <f t="shared" si="21"/>
        <v>0</v>
      </c>
      <c r="AY13" s="88">
        <f t="shared" si="22"/>
        <v>0</v>
      </c>
      <c r="AZ13" s="88">
        <v>140000</v>
      </c>
      <c r="BA13" s="88"/>
      <c r="BB13" s="88">
        <v>29648</v>
      </c>
      <c r="BC13" s="88"/>
      <c r="BD13" s="88"/>
      <c r="BE13" s="88"/>
      <c r="BF13" s="88"/>
      <c r="BG13" s="208">
        <f t="shared" si="23"/>
        <v>709352.9</v>
      </c>
      <c r="BH13" s="208">
        <f t="shared" si="24"/>
        <v>126305.40152175188</v>
      </c>
      <c r="BI13" s="208">
        <f t="shared" si="25"/>
        <v>169648</v>
      </c>
      <c r="BJ13" s="208">
        <f t="shared" si="26"/>
        <v>28728.051056635668</v>
      </c>
      <c r="BK13" s="208">
        <f t="shared" si="27"/>
        <v>1005306.3015217519</v>
      </c>
      <c r="BL13" s="222">
        <v>835658.30152175191</v>
      </c>
      <c r="BM13" s="222">
        <v>4517.0719001175776</v>
      </c>
      <c r="BN13" s="222">
        <v>4419.5695954128432</v>
      </c>
      <c r="BO13" s="166">
        <v>2.2061493229099473E-2</v>
      </c>
      <c r="BP13" s="166">
        <v>0</v>
      </c>
      <c r="BQ13" s="222">
        <v>0</v>
      </c>
      <c r="BR13" s="213">
        <f t="shared" si="28"/>
        <v>1005306.3015217519</v>
      </c>
      <c r="BS13" s="222">
        <v>-405.15</v>
      </c>
      <c r="BT13" s="222">
        <v>-234.95000000000002</v>
      </c>
      <c r="BU13" s="89">
        <f t="shared" si="29"/>
        <v>975018.20152175194</v>
      </c>
      <c r="BV13" s="100"/>
      <c r="BW13" s="258">
        <f>VLOOKUP(B13,'EYSFF (Universal)'!$A$6:$T$61,20,0)</f>
        <v>161069.77288754666</v>
      </c>
      <c r="BX13" s="258">
        <f>VLOOKUP(B13,'EYSFF (Additional)'!$A$6:$K$46,11,0)</f>
        <v>42194.600454168394</v>
      </c>
      <c r="BY13" s="217"/>
      <c r="BZ13" s="217"/>
      <c r="CA13" s="79"/>
      <c r="CB13" s="205"/>
      <c r="CC13" s="225">
        <f t="shared" si="31"/>
        <v>72019.999999999985</v>
      </c>
      <c r="CD13" s="226">
        <f>VLOOKUP(A13,'Grant data'!$A$3:$F$49,5,0)</f>
        <v>320</v>
      </c>
      <c r="CE13" s="226">
        <f>VLOOKUP(A13,'Grant data'!$A$3:$F$49,6,0)</f>
        <v>4820</v>
      </c>
      <c r="CF13" s="226">
        <f>VLOOKUP(A13,'Grant data'!$A$3:$I$49,9,0)</f>
        <v>26385</v>
      </c>
      <c r="CG13" s="233"/>
      <c r="CH13" s="233"/>
      <c r="CI13" s="226">
        <f>VLOOKUP(A13,'Grant data'!A:G,7,0)</f>
        <v>7263</v>
      </c>
      <c r="CJ13" s="233">
        <f>VLOOKUP(A13,'Grant data'!A:H,8,0)</f>
        <v>63133.2</v>
      </c>
      <c r="CK13" s="77"/>
      <c r="CL13" s="217"/>
      <c r="CM13" s="218"/>
      <c r="CN13" s="2"/>
    </row>
    <row r="14" spans="1:92" ht="14" x14ac:dyDescent="0.25">
      <c r="A14" s="266">
        <v>3122011</v>
      </c>
      <c r="B14" s="104">
        <v>2011</v>
      </c>
      <c r="C14" s="70" t="s">
        <v>65</v>
      </c>
      <c r="D14" s="219">
        <v>303</v>
      </c>
      <c r="E14" s="219">
        <v>303</v>
      </c>
      <c r="F14" s="219">
        <v>0</v>
      </c>
      <c r="G14" s="219">
        <v>0</v>
      </c>
      <c r="H14" s="219">
        <v>0</v>
      </c>
      <c r="I14" s="219">
        <v>85.000000000000142</v>
      </c>
      <c r="J14" s="219">
        <v>0</v>
      </c>
      <c r="K14" s="219">
        <v>110.9999999999999</v>
      </c>
      <c r="L14" s="219">
        <v>4.9999999999999991</v>
      </c>
      <c r="M14" s="219">
        <v>0.99999999999999989</v>
      </c>
      <c r="N14" s="219">
        <v>0</v>
      </c>
      <c r="O14" s="219">
        <v>0</v>
      </c>
      <c r="P14" s="219">
        <v>0</v>
      </c>
      <c r="Q14" s="219">
        <v>0</v>
      </c>
      <c r="R14" s="219">
        <v>0</v>
      </c>
      <c r="S14" s="219">
        <v>0</v>
      </c>
      <c r="T14" s="219">
        <v>0</v>
      </c>
      <c r="U14" s="219">
        <v>0</v>
      </c>
      <c r="V14" s="219">
        <v>0</v>
      </c>
      <c r="W14" s="219">
        <v>16.999999999999996</v>
      </c>
      <c r="X14" s="219">
        <v>0</v>
      </c>
      <c r="Y14" s="219">
        <v>102.5959367945824</v>
      </c>
      <c r="Z14" s="219">
        <v>0</v>
      </c>
      <c r="AA14" s="219">
        <v>0</v>
      </c>
      <c r="AB14" s="219">
        <v>0</v>
      </c>
      <c r="AC14" s="277">
        <f t="shared" si="0"/>
        <v>1161805.02</v>
      </c>
      <c r="AD14" s="277">
        <f t="shared" si="1"/>
        <v>0</v>
      </c>
      <c r="AE14" s="277">
        <f t="shared" si="2"/>
        <v>0</v>
      </c>
      <c r="AF14" s="277">
        <f t="shared" si="3"/>
        <v>94423.950000000143</v>
      </c>
      <c r="AG14" s="277">
        <f t="shared" si="4"/>
        <v>0</v>
      </c>
      <c r="AH14" s="88">
        <f t="shared" si="5"/>
        <v>11682.749999999989</v>
      </c>
      <c r="AI14" s="88">
        <f t="shared" si="6"/>
        <v>1052.4999999999998</v>
      </c>
      <c r="AJ14" s="88">
        <f t="shared" si="7"/>
        <v>315.74999999999994</v>
      </c>
      <c r="AK14" s="88">
        <f t="shared" si="8"/>
        <v>0</v>
      </c>
      <c r="AL14" s="88">
        <f t="shared" si="9"/>
        <v>0</v>
      </c>
      <c r="AM14" s="88">
        <f t="shared" si="10"/>
        <v>0</v>
      </c>
      <c r="AN14" s="88">
        <f t="shared" si="11"/>
        <v>0</v>
      </c>
      <c r="AO14" s="88">
        <f t="shared" si="12"/>
        <v>0</v>
      </c>
      <c r="AP14" s="88">
        <f t="shared" si="13"/>
        <v>0</v>
      </c>
      <c r="AQ14" s="88">
        <f t="shared" si="14"/>
        <v>0</v>
      </c>
      <c r="AR14" s="88">
        <f t="shared" si="15"/>
        <v>0</v>
      </c>
      <c r="AS14" s="88">
        <f t="shared" si="16"/>
        <v>0</v>
      </c>
      <c r="AT14" s="88">
        <f t="shared" si="17"/>
        <v>13458.899999999998</v>
      </c>
      <c r="AU14" s="88">
        <f t="shared" si="18"/>
        <v>0</v>
      </c>
      <c r="AV14" s="88">
        <f t="shared" si="19"/>
        <v>64841.658013544024</v>
      </c>
      <c r="AW14" s="88">
        <f t="shared" si="20"/>
        <v>0</v>
      </c>
      <c r="AX14" s="88">
        <f t="shared" si="21"/>
        <v>0</v>
      </c>
      <c r="AY14" s="88">
        <f t="shared" si="22"/>
        <v>0</v>
      </c>
      <c r="AZ14" s="88">
        <v>140000</v>
      </c>
      <c r="BA14" s="88"/>
      <c r="BB14" s="88">
        <v>6780</v>
      </c>
      <c r="BC14" s="88"/>
      <c r="BD14" s="88"/>
      <c r="BE14" s="88"/>
      <c r="BF14" s="88"/>
      <c r="BG14" s="208">
        <f t="shared" si="23"/>
        <v>1161805.02</v>
      </c>
      <c r="BH14" s="208">
        <f t="shared" si="24"/>
        <v>185775.50801354414</v>
      </c>
      <c r="BI14" s="208">
        <f t="shared" si="25"/>
        <v>146780</v>
      </c>
      <c r="BJ14" s="208">
        <f t="shared" si="26"/>
        <v>64841.658013544024</v>
      </c>
      <c r="BK14" s="208">
        <f t="shared" si="27"/>
        <v>1494360.5280135442</v>
      </c>
      <c r="BL14" s="222">
        <v>1347580.5280135442</v>
      </c>
      <c r="BM14" s="222">
        <v>4447.4604884935452</v>
      </c>
      <c r="BN14" s="222">
        <v>4311.6615495081969</v>
      </c>
      <c r="BO14" s="166">
        <v>3.1495732544415039E-2</v>
      </c>
      <c r="BP14" s="166">
        <v>0</v>
      </c>
      <c r="BQ14" s="222">
        <v>0</v>
      </c>
      <c r="BR14" s="213">
        <f t="shared" si="28"/>
        <v>1494360.5280135442</v>
      </c>
      <c r="BS14" s="222">
        <v>0</v>
      </c>
      <c r="BT14" s="222">
        <v>0</v>
      </c>
      <c r="BU14" s="89">
        <f t="shared" si="29"/>
        <v>1487580.5280135442</v>
      </c>
      <c r="BV14" s="100"/>
      <c r="BW14" s="216"/>
      <c r="BX14" s="217"/>
      <c r="BY14" s="217"/>
      <c r="BZ14" s="217"/>
      <c r="CA14" s="79"/>
      <c r="CC14" s="216"/>
      <c r="CD14" s="217"/>
      <c r="CE14" s="217"/>
      <c r="CF14" s="217"/>
      <c r="CG14" s="217"/>
      <c r="CH14" s="217"/>
      <c r="CI14" s="217"/>
      <c r="CJ14" s="217"/>
      <c r="CK14" s="217"/>
      <c r="CL14" s="217"/>
      <c r="CM14" s="218"/>
      <c r="CN14" s="2"/>
    </row>
    <row r="15" spans="1:92" ht="14" x14ac:dyDescent="0.25">
      <c r="A15" s="266">
        <v>3123410</v>
      </c>
      <c r="B15" s="104">
        <v>3410</v>
      </c>
      <c r="C15" s="70" t="s">
        <v>67</v>
      </c>
      <c r="D15" s="219">
        <v>378</v>
      </c>
      <c r="E15" s="219">
        <v>378</v>
      </c>
      <c r="F15" s="219">
        <v>0</v>
      </c>
      <c r="G15" s="219">
        <v>0</v>
      </c>
      <c r="H15" s="219">
        <v>0</v>
      </c>
      <c r="I15" s="219">
        <v>114.99999999999991</v>
      </c>
      <c r="J15" s="219">
        <v>0</v>
      </c>
      <c r="K15" s="219">
        <v>113.29973474801058</v>
      </c>
      <c r="L15" s="219">
        <v>138.366047745358</v>
      </c>
      <c r="M15" s="219">
        <v>6.0159151193633864</v>
      </c>
      <c r="N15" s="219">
        <v>63.167108753315702</v>
      </c>
      <c r="O15" s="219">
        <v>2.0053050397877992</v>
      </c>
      <c r="P15" s="219">
        <v>0</v>
      </c>
      <c r="Q15" s="219">
        <v>0</v>
      </c>
      <c r="R15" s="219">
        <v>0</v>
      </c>
      <c r="S15" s="219">
        <v>0</v>
      </c>
      <c r="T15" s="219">
        <v>0</v>
      </c>
      <c r="U15" s="219">
        <v>0</v>
      </c>
      <c r="V15" s="219">
        <v>0</v>
      </c>
      <c r="W15" s="219">
        <v>74.186915887850603</v>
      </c>
      <c r="X15" s="219">
        <v>0</v>
      </c>
      <c r="Y15" s="219">
        <v>102.12631578947369</v>
      </c>
      <c r="Z15" s="219">
        <v>0</v>
      </c>
      <c r="AA15" s="219">
        <v>5.3200000000000101</v>
      </c>
      <c r="AB15" s="219">
        <v>0</v>
      </c>
      <c r="AC15" s="277">
        <f t="shared" si="0"/>
        <v>1449380.52</v>
      </c>
      <c r="AD15" s="277">
        <f t="shared" si="1"/>
        <v>0</v>
      </c>
      <c r="AE15" s="277">
        <f t="shared" si="2"/>
        <v>0</v>
      </c>
      <c r="AF15" s="277">
        <f t="shared" si="3"/>
        <v>127750.04999999989</v>
      </c>
      <c r="AG15" s="277">
        <f t="shared" si="4"/>
        <v>0</v>
      </c>
      <c r="AH15" s="88">
        <f t="shared" si="5"/>
        <v>11924.797082228113</v>
      </c>
      <c r="AI15" s="88">
        <f t="shared" si="6"/>
        <v>29126.053050397859</v>
      </c>
      <c r="AJ15" s="88">
        <f t="shared" si="7"/>
        <v>1899.5251989389892</v>
      </c>
      <c r="AK15" s="88">
        <f t="shared" si="8"/>
        <v>26593.352785145911</v>
      </c>
      <c r="AL15" s="88">
        <f t="shared" si="9"/>
        <v>1055.2917771883292</v>
      </c>
      <c r="AM15" s="88">
        <f t="shared" si="10"/>
        <v>0</v>
      </c>
      <c r="AN15" s="88">
        <f t="shared" si="11"/>
        <v>0</v>
      </c>
      <c r="AO15" s="88">
        <f t="shared" si="12"/>
        <v>0</v>
      </c>
      <c r="AP15" s="88">
        <f t="shared" si="13"/>
        <v>0</v>
      </c>
      <c r="AQ15" s="88">
        <f t="shared" si="14"/>
        <v>0</v>
      </c>
      <c r="AR15" s="88">
        <f t="shared" si="15"/>
        <v>0</v>
      </c>
      <c r="AS15" s="88">
        <f t="shared" si="16"/>
        <v>0</v>
      </c>
      <c r="AT15" s="88">
        <f t="shared" si="17"/>
        <v>58733.781308411322</v>
      </c>
      <c r="AU15" s="88">
        <f t="shared" si="18"/>
        <v>0</v>
      </c>
      <c r="AV15" s="88">
        <f t="shared" si="19"/>
        <v>64544.852842105269</v>
      </c>
      <c r="AW15" s="88">
        <f t="shared" si="20"/>
        <v>0</v>
      </c>
      <c r="AX15" s="88">
        <f t="shared" si="21"/>
        <v>5262.0120000000097</v>
      </c>
      <c r="AY15" s="88">
        <f t="shared" si="22"/>
        <v>0</v>
      </c>
      <c r="AZ15" s="88">
        <v>140000</v>
      </c>
      <c r="BA15" s="88"/>
      <c r="BB15" s="88">
        <v>10704</v>
      </c>
      <c r="BC15" s="88"/>
      <c r="BD15" s="88"/>
      <c r="BE15" s="88"/>
      <c r="BF15" s="88"/>
      <c r="BG15" s="208">
        <f t="shared" si="23"/>
        <v>1449380.52</v>
      </c>
      <c r="BH15" s="208">
        <f t="shared" si="24"/>
        <v>326889.71604441572</v>
      </c>
      <c r="BI15" s="208">
        <f t="shared" si="25"/>
        <v>150704</v>
      </c>
      <c r="BJ15" s="208">
        <f t="shared" si="26"/>
        <v>64544.852842105269</v>
      </c>
      <c r="BK15" s="208">
        <f t="shared" si="27"/>
        <v>1926974.2360444157</v>
      </c>
      <c r="BL15" s="222">
        <v>1776270.2360444157</v>
      </c>
      <c r="BM15" s="222">
        <v>4699.1276085831105</v>
      </c>
      <c r="BN15" s="222">
        <v>4514.5172262734586</v>
      </c>
      <c r="BO15" s="166">
        <v>4.089260779320137E-2</v>
      </c>
      <c r="BP15" s="166">
        <v>0</v>
      </c>
      <c r="BQ15" s="222">
        <v>0</v>
      </c>
      <c r="BR15" s="213">
        <f t="shared" si="28"/>
        <v>1926974.2360444157</v>
      </c>
      <c r="BS15" s="222">
        <v>0</v>
      </c>
      <c r="BT15" s="222">
        <v>0</v>
      </c>
      <c r="BU15" s="89">
        <f t="shared" si="29"/>
        <v>1916270.2360444157</v>
      </c>
      <c r="BV15" s="167"/>
      <c r="BW15" s="258">
        <f>VLOOKUP(B15,'EYSFF (Universal)'!$A$6:$T$61,20,0)</f>
        <v>93991.326327752176</v>
      </c>
      <c r="BX15" s="258">
        <f>VLOOKUP(B15,'EYSFF (Additional)'!$A$6:$K$46,11,0)</f>
        <v>23720.771160514309</v>
      </c>
      <c r="BY15" s="217"/>
      <c r="BZ15" s="217"/>
      <c r="CA15" s="79"/>
      <c r="CC15" s="216"/>
      <c r="CD15" s="217"/>
      <c r="CE15" s="217"/>
      <c r="CF15" s="217"/>
      <c r="CG15" s="217"/>
      <c r="CH15" s="217"/>
      <c r="CI15" s="217"/>
      <c r="CJ15" s="217"/>
      <c r="CK15" s="217"/>
      <c r="CL15" s="217"/>
      <c r="CM15" s="218"/>
    </row>
    <row r="16" spans="1:92" ht="14" x14ac:dyDescent="0.25">
      <c r="A16" s="266">
        <v>3122078</v>
      </c>
      <c r="B16" s="104">
        <v>2078</v>
      </c>
      <c r="C16" s="70" t="s">
        <v>69</v>
      </c>
      <c r="D16" s="219">
        <v>812</v>
      </c>
      <c r="E16" s="219">
        <v>812</v>
      </c>
      <c r="F16" s="219">
        <v>0</v>
      </c>
      <c r="G16" s="219">
        <v>0</v>
      </c>
      <c r="H16" s="219">
        <v>0</v>
      </c>
      <c r="I16" s="219">
        <v>173.99999999999977</v>
      </c>
      <c r="J16" s="219">
        <v>0</v>
      </c>
      <c r="K16" s="219">
        <v>265.00000000000028</v>
      </c>
      <c r="L16" s="219">
        <v>358.99999999999983</v>
      </c>
      <c r="M16" s="219">
        <v>0</v>
      </c>
      <c r="N16" s="219">
        <v>0</v>
      </c>
      <c r="O16" s="219">
        <v>0</v>
      </c>
      <c r="P16" s="219">
        <v>0</v>
      </c>
      <c r="Q16" s="219">
        <v>0</v>
      </c>
      <c r="R16" s="219">
        <v>0</v>
      </c>
      <c r="S16" s="219">
        <v>0</v>
      </c>
      <c r="T16" s="219">
        <v>0</v>
      </c>
      <c r="U16" s="219">
        <v>0</v>
      </c>
      <c r="V16" s="219">
        <v>0</v>
      </c>
      <c r="W16" s="219">
        <v>352.9928263988524</v>
      </c>
      <c r="X16" s="219">
        <v>0</v>
      </c>
      <c r="Y16" s="219">
        <v>231.28173374613004</v>
      </c>
      <c r="Z16" s="219">
        <v>0</v>
      </c>
      <c r="AA16" s="219">
        <v>9.3515166461159183</v>
      </c>
      <c r="AB16" s="219">
        <v>0</v>
      </c>
      <c r="AC16" s="277">
        <f t="shared" si="0"/>
        <v>3113484.08</v>
      </c>
      <c r="AD16" s="277">
        <f t="shared" si="1"/>
        <v>0</v>
      </c>
      <c r="AE16" s="277">
        <f t="shared" si="2"/>
        <v>0</v>
      </c>
      <c r="AF16" s="277">
        <f t="shared" si="3"/>
        <v>193291.37999999974</v>
      </c>
      <c r="AG16" s="277">
        <f t="shared" si="4"/>
        <v>0</v>
      </c>
      <c r="AH16" s="88">
        <f t="shared" si="5"/>
        <v>27891.250000000029</v>
      </c>
      <c r="AI16" s="88">
        <f t="shared" si="6"/>
        <v>75569.499999999971</v>
      </c>
      <c r="AJ16" s="88">
        <f t="shared" si="7"/>
        <v>0</v>
      </c>
      <c r="AK16" s="88">
        <f t="shared" si="8"/>
        <v>0</v>
      </c>
      <c r="AL16" s="88">
        <f t="shared" si="9"/>
        <v>0</v>
      </c>
      <c r="AM16" s="88">
        <f t="shared" si="10"/>
        <v>0</v>
      </c>
      <c r="AN16" s="88">
        <f t="shared" si="11"/>
        <v>0</v>
      </c>
      <c r="AO16" s="88">
        <f t="shared" si="12"/>
        <v>0</v>
      </c>
      <c r="AP16" s="88">
        <f t="shared" si="13"/>
        <v>0</v>
      </c>
      <c r="AQ16" s="88">
        <f t="shared" si="14"/>
        <v>0</v>
      </c>
      <c r="AR16" s="88">
        <f t="shared" si="15"/>
        <v>0</v>
      </c>
      <c r="AS16" s="88">
        <f t="shared" si="16"/>
        <v>0</v>
      </c>
      <c r="AT16" s="88">
        <f t="shared" si="17"/>
        <v>279464.42065997148</v>
      </c>
      <c r="AU16" s="88">
        <f t="shared" si="18"/>
        <v>0</v>
      </c>
      <c r="AV16" s="88">
        <f t="shared" si="19"/>
        <v>146172.36854489165</v>
      </c>
      <c r="AW16" s="88">
        <f t="shared" si="20"/>
        <v>0</v>
      </c>
      <c r="AX16" s="88">
        <f t="shared" si="21"/>
        <v>9249.5851146732548</v>
      </c>
      <c r="AY16" s="88">
        <f t="shared" si="22"/>
        <v>0</v>
      </c>
      <c r="AZ16" s="88">
        <v>140000</v>
      </c>
      <c r="BA16" s="88"/>
      <c r="BB16" s="88">
        <v>13874</v>
      </c>
      <c r="BC16" s="88"/>
      <c r="BD16" s="88"/>
      <c r="BE16" s="88"/>
      <c r="BF16" s="88"/>
      <c r="BG16" s="208">
        <f t="shared" si="23"/>
        <v>3113484.08</v>
      </c>
      <c r="BH16" s="208">
        <f t="shared" si="24"/>
        <v>731638.50431953627</v>
      </c>
      <c r="BI16" s="208">
        <f t="shared" si="25"/>
        <v>153874</v>
      </c>
      <c r="BJ16" s="208">
        <f t="shared" si="26"/>
        <v>146172.36854489165</v>
      </c>
      <c r="BK16" s="208">
        <f t="shared" si="27"/>
        <v>3998996.5843195366</v>
      </c>
      <c r="BL16" s="222">
        <v>3845122.5843195366</v>
      </c>
      <c r="BM16" s="222">
        <v>4735.3726407876065</v>
      </c>
      <c r="BN16" s="222">
        <v>4653.4076967469882</v>
      </c>
      <c r="BO16" s="166">
        <v>1.7613961505654606E-2</v>
      </c>
      <c r="BP16" s="166">
        <v>0</v>
      </c>
      <c r="BQ16" s="222">
        <v>0</v>
      </c>
      <c r="BR16" s="213">
        <f t="shared" si="28"/>
        <v>3998996.5843195366</v>
      </c>
      <c r="BS16" s="222">
        <v>0</v>
      </c>
      <c r="BT16" s="222">
        <v>0</v>
      </c>
      <c r="BU16" s="89">
        <f t="shared" si="29"/>
        <v>3985122.5843195366</v>
      </c>
      <c r="BV16" s="167"/>
      <c r="BW16" s="258">
        <f>VLOOKUP(B16,'EYSFF (Universal)'!$A$6:$T$61,20,0)</f>
        <v>283589.10012916027</v>
      </c>
      <c r="BX16" s="258">
        <f>VLOOKUP(B16,'EYSFF (Additional)'!$A$6:$K$46,11,0)</f>
        <v>37697.916546357286</v>
      </c>
      <c r="BY16" s="217"/>
      <c r="BZ16" s="217"/>
      <c r="CA16" s="79"/>
      <c r="CC16" s="216"/>
      <c r="CD16" s="217"/>
      <c r="CE16" s="217"/>
      <c r="CF16" s="217"/>
      <c r="CG16" s="217"/>
      <c r="CH16" s="217"/>
      <c r="CI16" s="217"/>
      <c r="CJ16" s="217"/>
      <c r="CK16" s="217"/>
      <c r="CL16" s="217"/>
      <c r="CM16" s="218"/>
      <c r="CN16" s="2"/>
    </row>
    <row r="17" spans="1:92" ht="14" x14ac:dyDescent="0.25">
      <c r="A17" s="266">
        <v>3122016</v>
      </c>
      <c r="B17" s="104">
        <v>2016</v>
      </c>
      <c r="C17" s="70" t="s">
        <v>73</v>
      </c>
      <c r="D17" s="219">
        <v>625</v>
      </c>
      <c r="E17" s="219">
        <v>625</v>
      </c>
      <c r="F17" s="219">
        <v>0</v>
      </c>
      <c r="G17" s="219">
        <v>0</v>
      </c>
      <c r="H17" s="219">
        <v>0</v>
      </c>
      <c r="I17" s="219">
        <v>114</v>
      </c>
      <c r="J17" s="219">
        <v>0</v>
      </c>
      <c r="K17" s="219">
        <v>162</v>
      </c>
      <c r="L17" s="219">
        <v>16</v>
      </c>
      <c r="M17" s="219">
        <v>5.9999999999999991</v>
      </c>
      <c r="N17" s="219">
        <v>2.9999999999999996</v>
      </c>
      <c r="O17" s="219">
        <v>0</v>
      </c>
      <c r="P17" s="219">
        <v>0</v>
      </c>
      <c r="Q17" s="219">
        <v>0</v>
      </c>
      <c r="R17" s="219">
        <v>0</v>
      </c>
      <c r="S17" s="219">
        <v>0</v>
      </c>
      <c r="T17" s="219">
        <v>0</v>
      </c>
      <c r="U17" s="219">
        <v>0</v>
      </c>
      <c r="V17" s="219">
        <v>0</v>
      </c>
      <c r="W17" s="219">
        <v>115.65420560747688</v>
      </c>
      <c r="X17" s="219">
        <v>0</v>
      </c>
      <c r="Y17" s="219">
        <v>115.03795066413662</v>
      </c>
      <c r="Z17" s="219">
        <v>0</v>
      </c>
      <c r="AA17" s="219">
        <v>0</v>
      </c>
      <c r="AB17" s="219">
        <v>0</v>
      </c>
      <c r="AC17" s="277">
        <f t="shared" si="0"/>
        <v>2396462.5</v>
      </c>
      <c r="AD17" s="277">
        <f t="shared" si="1"/>
        <v>0</v>
      </c>
      <c r="AE17" s="277">
        <f t="shared" si="2"/>
        <v>0</v>
      </c>
      <c r="AF17" s="277">
        <f t="shared" si="3"/>
        <v>126639.18</v>
      </c>
      <c r="AG17" s="277">
        <f t="shared" si="4"/>
        <v>0</v>
      </c>
      <c r="AH17" s="88">
        <f t="shared" si="5"/>
        <v>17050.5</v>
      </c>
      <c r="AI17" s="88">
        <f t="shared" si="6"/>
        <v>3368</v>
      </c>
      <c r="AJ17" s="88">
        <f t="shared" si="7"/>
        <v>1894.4999999999998</v>
      </c>
      <c r="AK17" s="88">
        <f t="shared" si="8"/>
        <v>1262.9999999999998</v>
      </c>
      <c r="AL17" s="88">
        <f t="shared" si="9"/>
        <v>0</v>
      </c>
      <c r="AM17" s="88">
        <f t="shared" si="10"/>
        <v>0</v>
      </c>
      <c r="AN17" s="88">
        <f t="shared" si="11"/>
        <v>0</v>
      </c>
      <c r="AO17" s="88">
        <f t="shared" si="12"/>
        <v>0</v>
      </c>
      <c r="AP17" s="88">
        <f t="shared" si="13"/>
        <v>0</v>
      </c>
      <c r="AQ17" s="88">
        <f t="shared" si="14"/>
        <v>0</v>
      </c>
      <c r="AR17" s="88">
        <f t="shared" si="15"/>
        <v>0</v>
      </c>
      <c r="AS17" s="88">
        <f t="shared" si="16"/>
        <v>0</v>
      </c>
      <c r="AT17" s="88">
        <f t="shared" si="17"/>
        <v>91563.434579439447</v>
      </c>
      <c r="AU17" s="88">
        <f t="shared" si="18"/>
        <v>0</v>
      </c>
      <c r="AV17" s="88">
        <f t="shared" si="19"/>
        <v>72705.135199240976</v>
      </c>
      <c r="AW17" s="88">
        <f t="shared" si="20"/>
        <v>0</v>
      </c>
      <c r="AX17" s="88">
        <f t="shared" si="21"/>
        <v>0</v>
      </c>
      <c r="AY17" s="88">
        <f t="shared" si="22"/>
        <v>0</v>
      </c>
      <c r="AZ17" s="88">
        <v>140000</v>
      </c>
      <c r="BA17" s="88"/>
      <c r="BB17" s="88">
        <v>66552</v>
      </c>
      <c r="BC17" s="88"/>
      <c r="BD17" s="88"/>
      <c r="BE17" s="88"/>
      <c r="BF17" s="88"/>
      <c r="BG17" s="208">
        <f t="shared" si="23"/>
        <v>2396462.5</v>
      </c>
      <c r="BH17" s="208">
        <f t="shared" si="24"/>
        <v>314483.74977868045</v>
      </c>
      <c r="BI17" s="208">
        <f t="shared" si="25"/>
        <v>206552</v>
      </c>
      <c r="BJ17" s="208">
        <f t="shared" si="26"/>
        <v>72705.135199240976</v>
      </c>
      <c r="BK17" s="208">
        <f t="shared" si="27"/>
        <v>2917498.2497786805</v>
      </c>
      <c r="BL17" s="222">
        <v>2710946.2497786805</v>
      </c>
      <c r="BM17" s="222">
        <v>4337.5139996458884</v>
      </c>
      <c r="BN17" s="222">
        <v>4344.3200673076926</v>
      </c>
      <c r="BO17" s="166">
        <v>-1.5666588916921564E-3</v>
      </c>
      <c r="BP17" s="166">
        <v>6.5666588916921563E-3</v>
      </c>
      <c r="BQ17" s="222">
        <v>17829.792498964202</v>
      </c>
      <c r="BR17" s="213">
        <f t="shared" si="28"/>
        <v>2935328.0422776449</v>
      </c>
      <c r="BS17" s="222">
        <v>-1368.75</v>
      </c>
      <c r="BT17" s="222">
        <v>-793.75</v>
      </c>
      <c r="BU17" s="89">
        <f t="shared" si="29"/>
        <v>2866613.5422776449</v>
      </c>
      <c r="BV17" s="100"/>
      <c r="BW17" s="258">
        <f>VLOOKUP(B17,'EYSFF (Universal)'!$A$6:$T$61,20,0)</f>
        <v>218218.36005516464</v>
      </c>
      <c r="BX17" s="258">
        <f>VLOOKUP(B17,'EYSFF (Additional)'!$A$6:$K$46,11,0)</f>
        <v>110415.8767943797</v>
      </c>
      <c r="BY17" s="217"/>
      <c r="BZ17" s="217"/>
      <c r="CA17" s="79"/>
      <c r="CB17" s="205"/>
      <c r="CC17" s="225">
        <f t="shared" ref="CC17:CC19" si="32">$I17*1385</f>
        <v>157890</v>
      </c>
      <c r="CD17" s="226">
        <f>VLOOKUP(A17,'Grant data'!$A$3:$F$49,5,0)</f>
        <v>1920</v>
      </c>
      <c r="CE17" s="226">
        <f>VLOOKUP(A17,'Grant data'!$A$3:$F$49,6,0)</f>
        <v>0</v>
      </c>
      <c r="CF17" s="226">
        <f>VLOOKUP(A17,'Grant data'!$A$3:$I$49,9,0)</f>
        <v>75015</v>
      </c>
      <c r="CG17" s="233"/>
      <c r="CH17" s="233"/>
      <c r="CI17" s="226">
        <f>VLOOKUP(A17,'Grant data'!A:G,7,0)</f>
        <v>8854</v>
      </c>
      <c r="CJ17" s="233">
        <f>VLOOKUP(A17,'Grant data'!A:H,8,0)</f>
        <v>101146.49999999999</v>
      </c>
      <c r="CK17" s="77"/>
      <c r="CL17" s="217"/>
      <c r="CM17" s="218"/>
      <c r="CN17" s="2"/>
    </row>
    <row r="18" spans="1:92" ht="14" x14ac:dyDescent="0.25">
      <c r="A18" s="266">
        <v>3123307</v>
      </c>
      <c r="B18" s="104">
        <v>3307</v>
      </c>
      <c r="C18" s="70" t="s">
        <v>75</v>
      </c>
      <c r="D18" s="219">
        <v>411</v>
      </c>
      <c r="E18" s="219">
        <v>411</v>
      </c>
      <c r="F18" s="219">
        <v>0</v>
      </c>
      <c r="G18" s="219">
        <v>0</v>
      </c>
      <c r="H18" s="219">
        <v>0</v>
      </c>
      <c r="I18" s="219">
        <v>75.000000000000199</v>
      </c>
      <c r="J18" s="219">
        <v>0</v>
      </c>
      <c r="K18" s="219">
        <v>128.99999999999994</v>
      </c>
      <c r="L18" s="219">
        <v>160</v>
      </c>
      <c r="M18" s="219">
        <v>7</v>
      </c>
      <c r="N18" s="219">
        <v>1.9999999999999998</v>
      </c>
      <c r="O18" s="219">
        <v>7</v>
      </c>
      <c r="P18" s="219">
        <v>0</v>
      </c>
      <c r="Q18" s="219">
        <v>0</v>
      </c>
      <c r="R18" s="219">
        <v>0</v>
      </c>
      <c r="S18" s="219">
        <v>0</v>
      </c>
      <c r="T18" s="219">
        <v>0</v>
      </c>
      <c r="U18" s="219">
        <v>0</v>
      </c>
      <c r="V18" s="219">
        <v>0</v>
      </c>
      <c r="W18" s="219">
        <v>99.49279538904878</v>
      </c>
      <c r="X18" s="219">
        <v>0</v>
      </c>
      <c r="Y18" s="219">
        <v>106.41964285714286</v>
      </c>
      <c r="Z18" s="219">
        <v>0</v>
      </c>
      <c r="AA18" s="219">
        <v>0</v>
      </c>
      <c r="AB18" s="219">
        <v>0</v>
      </c>
      <c r="AC18" s="277">
        <f t="shared" si="0"/>
        <v>1575913.74</v>
      </c>
      <c r="AD18" s="277">
        <f t="shared" si="1"/>
        <v>0</v>
      </c>
      <c r="AE18" s="277">
        <f t="shared" si="2"/>
        <v>0</v>
      </c>
      <c r="AF18" s="277">
        <f t="shared" si="3"/>
        <v>83315.250000000218</v>
      </c>
      <c r="AG18" s="277">
        <f t="shared" si="4"/>
        <v>0</v>
      </c>
      <c r="AH18" s="88">
        <f t="shared" si="5"/>
        <v>13577.249999999995</v>
      </c>
      <c r="AI18" s="88">
        <f t="shared" si="6"/>
        <v>33680</v>
      </c>
      <c r="AJ18" s="88">
        <f t="shared" si="7"/>
        <v>2210.25</v>
      </c>
      <c r="AK18" s="88">
        <f t="shared" si="8"/>
        <v>841.99999999999989</v>
      </c>
      <c r="AL18" s="88">
        <f t="shared" si="9"/>
        <v>3683.75</v>
      </c>
      <c r="AM18" s="88">
        <f t="shared" si="10"/>
        <v>0</v>
      </c>
      <c r="AN18" s="88">
        <f t="shared" si="11"/>
        <v>0</v>
      </c>
      <c r="AO18" s="88">
        <f t="shared" si="12"/>
        <v>0</v>
      </c>
      <c r="AP18" s="88">
        <f t="shared" si="13"/>
        <v>0</v>
      </c>
      <c r="AQ18" s="88">
        <f t="shared" si="14"/>
        <v>0</v>
      </c>
      <c r="AR18" s="88">
        <f t="shared" si="15"/>
        <v>0</v>
      </c>
      <c r="AS18" s="88">
        <f t="shared" si="16"/>
        <v>0</v>
      </c>
      <c r="AT18" s="88">
        <f t="shared" si="17"/>
        <v>78768.446109509925</v>
      </c>
      <c r="AU18" s="88">
        <f t="shared" si="18"/>
        <v>0</v>
      </c>
      <c r="AV18" s="88">
        <f t="shared" si="19"/>
        <v>67258.278482142865</v>
      </c>
      <c r="AW18" s="88">
        <f t="shared" si="20"/>
        <v>0</v>
      </c>
      <c r="AX18" s="88">
        <f t="shared" si="21"/>
        <v>0</v>
      </c>
      <c r="AY18" s="88">
        <f t="shared" si="22"/>
        <v>0</v>
      </c>
      <c r="AZ18" s="88">
        <v>140000</v>
      </c>
      <c r="BA18" s="88"/>
      <c r="BB18" s="88">
        <v>8302</v>
      </c>
      <c r="BC18" s="88">
        <v>112.2</v>
      </c>
      <c r="BD18" s="88"/>
      <c r="BE18" s="88"/>
      <c r="BF18" s="88"/>
      <c r="BG18" s="208">
        <f t="shared" si="23"/>
        <v>1575913.74</v>
      </c>
      <c r="BH18" s="208">
        <f t="shared" si="24"/>
        <v>283335.22459165298</v>
      </c>
      <c r="BI18" s="208">
        <f t="shared" si="25"/>
        <v>148414.20000000001</v>
      </c>
      <c r="BJ18" s="208">
        <f t="shared" si="26"/>
        <v>67258.278482142865</v>
      </c>
      <c r="BK18" s="208">
        <f t="shared" si="27"/>
        <v>2007663.164591653</v>
      </c>
      <c r="BL18" s="222">
        <v>1859248.9645916531</v>
      </c>
      <c r="BM18" s="222">
        <v>4523.7201084955059</v>
      </c>
      <c r="BN18" s="222">
        <v>4499.8902924574213</v>
      </c>
      <c r="BO18" s="166">
        <v>5.2956437800333453E-3</v>
      </c>
      <c r="BP18" s="166">
        <v>0</v>
      </c>
      <c r="BQ18" s="222">
        <v>0</v>
      </c>
      <c r="BR18" s="213">
        <f t="shared" si="28"/>
        <v>2007663.164591653</v>
      </c>
      <c r="BS18" s="222">
        <v>-900.09</v>
      </c>
      <c r="BT18" s="222">
        <v>-521.97</v>
      </c>
      <c r="BU18" s="89">
        <f t="shared" si="29"/>
        <v>1997939.104591653</v>
      </c>
      <c r="BV18" s="167"/>
      <c r="BW18" s="258">
        <f>VLOOKUP(B18,'EYSFF (Universal)'!$A$6:$T$61,20,0)</f>
        <v>142940.0880333627</v>
      </c>
      <c r="BX18" s="258">
        <f>VLOOKUP(B18,'EYSFF (Additional)'!$A$6:$K$46,11,0)</f>
        <v>54363.805411184934</v>
      </c>
      <c r="BY18" s="217"/>
      <c r="BZ18" s="217"/>
      <c r="CA18" s="79"/>
      <c r="CB18" s="205"/>
      <c r="CC18" s="225">
        <f t="shared" si="32"/>
        <v>103875.00000000028</v>
      </c>
      <c r="CD18" s="226">
        <f>VLOOKUP(A18,'Grant data'!$A$3:$F$49,5,0)</f>
        <v>0</v>
      </c>
      <c r="CE18" s="226">
        <f>VLOOKUP(A18,'Grant data'!$A$3:$F$49,6,0)</f>
        <v>2410</v>
      </c>
      <c r="CF18" s="226">
        <f>VLOOKUP(A18,'Grant data'!$A$3:$I$49,9,0)</f>
        <v>49922</v>
      </c>
      <c r="CG18" s="233"/>
      <c r="CH18" s="233"/>
      <c r="CI18" s="226">
        <f>VLOOKUP(A18,'Grant data'!A:G,7,0)</f>
        <v>8117</v>
      </c>
      <c r="CJ18" s="233">
        <f>VLOOKUP(A18,'Grant data'!A:H,8,0)</f>
        <v>61577.1</v>
      </c>
      <c r="CK18" s="77"/>
      <c r="CL18" s="217"/>
      <c r="CM18" s="218"/>
    </row>
    <row r="19" spans="1:92" ht="14" x14ac:dyDescent="0.25">
      <c r="A19" s="266">
        <v>3122019</v>
      </c>
      <c r="B19" s="104">
        <v>2019</v>
      </c>
      <c r="C19" s="70" t="s">
        <v>77</v>
      </c>
      <c r="D19" s="219">
        <v>258</v>
      </c>
      <c r="E19" s="219">
        <v>258</v>
      </c>
      <c r="F19" s="219">
        <v>0</v>
      </c>
      <c r="G19" s="219">
        <v>0</v>
      </c>
      <c r="H19" s="219">
        <v>0</v>
      </c>
      <c r="I19" s="219">
        <v>48.000000000000007</v>
      </c>
      <c r="J19" s="219">
        <v>0</v>
      </c>
      <c r="K19" s="219">
        <v>48.999999999999986</v>
      </c>
      <c r="L19" s="219">
        <v>4.9999999999999973</v>
      </c>
      <c r="M19" s="219">
        <v>4.9999999999999973</v>
      </c>
      <c r="N19" s="219">
        <v>0.99999999999999944</v>
      </c>
      <c r="O19" s="219">
        <v>0</v>
      </c>
      <c r="P19" s="219">
        <v>0</v>
      </c>
      <c r="Q19" s="219">
        <v>0</v>
      </c>
      <c r="R19" s="219">
        <v>0</v>
      </c>
      <c r="S19" s="219">
        <v>0</v>
      </c>
      <c r="T19" s="219">
        <v>0</v>
      </c>
      <c r="U19" s="219">
        <v>0</v>
      </c>
      <c r="V19" s="219">
        <v>0</v>
      </c>
      <c r="W19" s="219">
        <v>104.35955056179778</v>
      </c>
      <c r="X19" s="219">
        <v>0</v>
      </c>
      <c r="Y19" s="219">
        <v>63.391377852916307</v>
      </c>
      <c r="Z19" s="219">
        <v>0</v>
      </c>
      <c r="AA19" s="219">
        <v>0</v>
      </c>
      <c r="AB19" s="219">
        <v>0</v>
      </c>
      <c r="AC19" s="277">
        <f t="shared" si="0"/>
        <v>989259.72000000009</v>
      </c>
      <c r="AD19" s="277">
        <f t="shared" si="1"/>
        <v>0</v>
      </c>
      <c r="AE19" s="277">
        <f t="shared" si="2"/>
        <v>0</v>
      </c>
      <c r="AF19" s="277">
        <f t="shared" si="3"/>
        <v>53321.760000000002</v>
      </c>
      <c r="AG19" s="277">
        <f t="shared" si="4"/>
        <v>0</v>
      </c>
      <c r="AH19" s="88">
        <f t="shared" si="5"/>
        <v>5157.2499999999982</v>
      </c>
      <c r="AI19" s="88">
        <f t="shared" si="6"/>
        <v>1052.4999999999995</v>
      </c>
      <c r="AJ19" s="88">
        <f t="shared" si="7"/>
        <v>1578.7499999999991</v>
      </c>
      <c r="AK19" s="88">
        <f t="shared" si="8"/>
        <v>420.99999999999977</v>
      </c>
      <c r="AL19" s="88">
        <f t="shared" si="9"/>
        <v>0</v>
      </c>
      <c r="AM19" s="88">
        <f t="shared" si="10"/>
        <v>0</v>
      </c>
      <c r="AN19" s="88">
        <f t="shared" si="11"/>
        <v>0</v>
      </c>
      <c r="AO19" s="88">
        <f t="shared" si="12"/>
        <v>0</v>
      </c>
      <c r="AP19" s="88">
        <f t="shared" si="13"/>
        <v>0</v>
      </c>
      <c r="AQ19" s="88">
        <f t="shared" si="14"/>
        <v>0</v>
      </c>
      <c r="AR19" s="88">
        <f t="shared" si="15"/>
        <v>0</v>
      </c>
      <c r="AS19" s="88">
        <f t="shared" si="16"/>
        <v>0</v>
      </c>
      <c r="AT19" s="88">
        <f t="shared" si="17"/>
        <v>82621.456179775298</v>
      </c>
      <c r="AU19" s="88">
        <f t="shared" si="18"/>
        <v>0</v>
      </c>
      <c r="AV19" s="88">
        <f t="shared" si="19"/>
        <v>40063.984716821637</v>
      </c>
      <c r="AW19" s="88">
        <f t="shared" si="20"/>
        <v>0</v>
      </c>
      <c r="AX19" s="88">
        <f t="shared" si="21"/>
        <v>0</v>
      </c>
      <c r="AY19" s="88">
        <f t="shared" si="22"/>
        <v>0</v>
      </c>
      <c r="AZ19" s="88">
        <v>140000</v>
      </c>
      <c r="BA19" s="88"/>
      <c r="BB19" s="88">
        <v>43710</v>
      </c>
      <c r="BC19" s="88"/>
      <c r="BD19" s="88"/>
      <c r="BE19" s="88"/>
      <c r="BF19" s="88"/>
      <c r="BG19" s="208">
        <f t="shared" si="23"/>
        <v>989259.72000000009</v>
      </c>
      <c r="BH19" s="208">
        <f t="shared" si="24"/>
        <v>184216.70089659694</v>
      </c>
      <c r="BI19" s="208">
        <f t="shared" si="25"/>
        <v>183710</v>
      </c>
      <c r="BJ19" s="208">
        <f t="shared" si="26"/>
        <v>40063.984716821637</v>
      </c>
      <c r="BK19" s="208">
        <f t="shared" si="27"/>
        <v>1357186.420896597</v>
      </c>
      <c r="BL19" s="222">
        <v>1173476.420896597</v>
      </c>
      <c r="BM19" s="222">
        <v>4548.358220529446</v>
      </c>
      <c r="BN19" s="222">
        <v>4476.9112426116835</v>
      </c>
      <c r="BO19" s="166">
        <v>1.5958989143613822E-2</v>
      </c>
      <c r="BP19" s="166">
        <v>0</v>
      </c>
      <c r="BQ19" s="222">
        <v>0</v>
      </c>
      <c r="BR19" s="213">
        <f t="shared" si="28"/>
        <v>1357186.420896597</v>
      </c>
      <c r="BS19" s="222">
        <v>-565.02</v>
      </c>
      <c r="BT19" s="222">
        <v>-327.66000000000003</v>
      </c>
      <c r="BU19" s="89">
        <f t="shared" si="29"/>
        <v>1312583.740896597</v>
      </c>
      <c r="BV19" s="100"/>
      <c r="BW19" s="258">
        <f>VLOOKUP(B19,'EYSFF (Universal)'!$A$6:$T$61,20,0)</f>
        <v>262998.53566612111</v>
      </c>
      <c r="BX19" s="258">
        <f>VLOOKUP(B19,'EYSFF (Additional)'!$A$6:$K$46,11,0)</f>
        <v>87126.860323719593</v>
      </c>
      <c r="BY19" s="217"/>
      <c r="BZ19" s="217"/>
      <c r="CA19" s="79"/>
      <c r="CB19" s="205"/>
      <c r="CC19" s="225">
        <f t="shared" si="32"/>
        <v>66480.000000000015</v>
      </c>
      <c r="CD19" s="226">
        <f>VLOOKUP(A19,'Grant data'!$A$3:$F$49,5,0)</f>
        <v>0</v>
      </c>
      <c r="CE19" s="226">
        <f>VLOOKUP(A19,'Grant data'!$A$3:$F$49,6,0)</f>
        <v>0</v>
      </c>
      <c r="CF19" s="226">
        <f>VLOOKUP(A19,'Grant data'!$A$3:$I$49,9,0)</f>
        <v>32276</v>
      </c>
      <c r="CG19" s="233"/>
      <c r="CH19" s="233"/>
      <c r="CI19" s="226">
        <f>VLOOKUP(A19,'Grant data'!A:G,7,0)</f>
        <v>7500</v>
      </c>
      <c r="CJ19" s="233">
        <f>VLOOKUP(A19,'Grant data'!A:H,8,0)</f>
        <v>100257.29999999999</v>
      </c>
      <c r="CK19" s="77"/>
      <c r="CL19" s="217"/>
      <c r="CM19" s="218"/>
      <c r="CN19" s="2"/>
    </row>
    <row r="20" spans="1:92" ht="14" x14ac:dyDescent="0.25">
      <c r="A20" s="266">
        <v>3122018</v>
      </c>
      <c r="B20" s="104">
        <v>2018</v>
      </c>
      <c r="C20" s="70" t="s">
        <v>79</v>
      </c>
      <c r="D20" s="219">
        <v>368</v>
      </c>
      <c r="E20" s="219">
        <v>368</v>
      </c>
      <c r="F20" s="219">
        <v>0</v>
      </c>
      <c r="G20" s="219">
        <v>0</v>
      </c>
      <c r="H20" s="219">
        <v>0</v>
      </c>
      <c r="I20" s="219">
        <v>75.000000000000014</v>
      </c>
      <c r="J20" s="219">
        <v>0</v>
      </c>
      <c r="K20" s="219">
        <v>69</v>
      </c>
      <c r="L20" s="219">
        <v>7.9999999999999973</v>
      </c>
      <c r="M20" s="219">
        <v>1.0000000000000013</v>
      </c>
      <c r="N20" s="219">
        <v>0</v>
      </c>
      <c r="O20" s="219">
        <v>1.0000000000000013</v>
      </c>
      <c r="P20" s="219">
        <v>0</v>
      </c>
      <c r="Q20" s="219">
        <v>0</v>
      </c>
      <c r="R20" s="219">
        <v>0</v>
      </c>
      <c r="S20" s="219">
        <v>0</v>
      </c>
      <c r="T20" s="219">
        <v>0</v>
      </c>
      <c r="U20" s="219">
        <v>0</v>
      </c>
      <c r="V20" s="219">
        <v>0</v>
      </c>
      <c r="W20" s="219">
        <v>54.000000000000149</v>
      </c>
      <c r="X20" s="219">
        <v>0</v>
      </c>
      <c r="Y20" s="219">
        <v>109.32815533980583</v>
      </c>
      <c r="Z20" s="219">
        <v>0</v>
      </c>
      <c r="AA20" s="219">
        <v>0</v>
      </c>
      <c r="AB20" s="219">
        <v>0</v>
      </c>
      <c r="AC20" s="277">
        <f t="shared" si="0"/>
        <v>1411037.12</v>
      </c>
      <c r="AD20" s="277">
        <f t="shared" si="1"/>
        <v>0</v>
      </c>
      <c r="AE20" s="277">
        <f t="shared" si="2"/>
        <v>0</v>
      </c>
      <c r="AF20" s="277">
        <f t="shared" si="3"/>
        <v>83315.250000000015</v>
      </c>
      <c r="AG20" s="277">
        <f t="shared" si="4"/>
        <v>0</v>
      </c>
      <c r="AH20" s="88">
        <f t="shared" si="5"/>
        <v>7262.25</v>
      </c>
      <c r="AI20" s="88">
        <f t="shared" si="6"/>
        <v>1683.9999999999995</v>
      </c>
      <c r="AJ20" s="88">
        <f t="shared" si="7"/>
        <v>315.7500000000004</v>
      </c>
      <c r="AK20" s="88">
        <f t="shared" si="8"/>
        <v>0</v>
      </c>
      <c r="AL20" s="88">
        <f t="shared" si="9"/>
        <v>526.25000000000068</v>
      </c>
      <c r="AM20" s="88">
        <f t="shared" si="10"/>
        <v>0</v>
      </c>
      <c r="AN20" s="88">
        <f t="shared" si="11"/>
        <v>0</v>
      </c>
      <c r="AO20" s="88">
        <f t="shared" si="12"/>
        <v>0</v>
      </c>
      <c r="AP20" s="88">
        <f t="shared" si="13"/>
        <v>0</v>
      </c>
      <c r="AQ20" s="88">
        <f t="shared" si="14"/>
        <v>0</v>
      </c>
      <c r="AR20" s="88">
        <f t="shared" si="15"/>
        <v>0</v>
      </c>
      <c r="AS20" s="88">
        <f t="shared" si="16"/>
        <v>0</v>
      </c>
      <c r="AT20" s="88">
        <f t="shared" si="17"/>
        <v>42751.800000000119</v>
      </c>
      <c r="AU20" s="88">
        <f t="shared" si="18"/>
        <v>0</v>
      </c>
      <c r="AV20" s="88">
        <f t="shared" si="19"/>
        <v>69096.487456310686</v>
      </c>
      <c r="AW20" s="88">
        <f t="shared" si="20"/>
        <v>0</v>
      </c>
      <c r="AX20" s="88">
        <f t="shared" si="21"/>
        <v>0</v>
      </c>
      <c r="AY20" s="88">
        <f t="shared" si="22"/>
        <v>0</v>
      </c>
      <c r="AZ20" s="88">
        <v>140000</v>
      </c>
      <c r="BA20" s="88"/>
      <c r="BB20" s="88">
        <v>43710</v>
      </c>
      <c r="BC20" s="88"/>
      <c r="BD20" s="88"/>
      <c r="BE20" s="88"/>
      <c r="BF20" s="88"/>
      <c r="BG20" s="208">
        <f t="shared" si="23"/>
        <v>1411037.12</v>
      </c>
      <c r="BH20" s="208">
        <f t="shared" si="24"/>
        <v>204951.78745631082</v>
      </c>
      <c r="BI20" s="208">
        <f t="shared" si="25"/>
        <v>183710</v>
      </c>
      <c r="BJ20" s="208">
        <f t="shared" si="26"/>
        <v>69096.487456310686</v>
      </c>
      <c r="BK20" s="208">
        <f t="shared" si="27"/>
        <v>1799698.9074563109</v>
      </c>
      <c r="BL20" s="222">
        <v>1615988.9074563109</v>
      </c>
      <c r="BM20" s="222">
        <v>4391.274205044323</v>
      </c>
      <c r="BN20" s="222">
        <v>4306.202057248157</v>
      </c>
      <c r="BO20" s="166">
        <v>1.9755725965755245E-2</v>
      </c>
      <c r="BP20" s="166">
        <v>0</v>
      </c>
      <c r="BQ20" s="222">
        <v>0</v>
      </c>
      <c r="BR20" s="213">
        <f t="shared" si="28"/>
        <v>1799698.9074563109</v>
      </c>
      <c r="BS20" s="222">
        <v>0</v>
      </c>
      <c r="BT20" s="222">
        <v>0</v>
      </c>
      <c r="BU20" s="89">
        <f t="shared" si="29"/>
        <v>1755988.9074563109</v>
      </c>
      <c r="BV20" s="100"/>
      <c r="BW20" s="216"/>
      <c r="BX20" s="217"/>
      <c r="BY20" s="217"/>
      <c r="BZ20" s="217"/>
      <c r="CA20" s="79"/>
      <c r="CB20" s="205"/>
      <c r="CC20" s="216"/>
      <c r="CD20" s="217"/>
      <c r="CE20" s="217"/>
      <c r="CF20" s="217"/>
      <c r="CG20" s="217"/>
      <c r="CH20" s="217"/>
      <c r="CI20" s="217"/>
      <c r="CJ20" s="217"/>
      <c r="CK20" s="217"/>
      <c r="CL20" s="217"/>
      <c r="CM20" s="218"/>
      <c r="CN20" s="2"/>
    </row>
    <row r="21" spans="1:92" ht="14" x14ac:dyDescent="0.25">
      <c r="A21" s="266">
        <v>3122076</v>
      </c>
      <c r="B21" s="104">
        <v>2076</v>
      </c>
      <c r="C21" s="70" t="s">
        <v>81</v>
      </c>
      <c r="D21" s="219">
        <v>385</v>
      </c>
      <c r="E21" s="219">
        <v>385</v>
      </c>
      <c r="F21" s="219">
        <v>0</v>
      </c>
      <c r="G21" s="219">
        <v>0</v>
      </c>
      <c r="H21" s="219">
        <v>0</v>
      </c>
      <c r="I21" s="219">
        <v>50.00000000000005</v>
      </c>
      <c r="J21" s="219">
        <v>0</v>
      </c>
      <c r="K21" s="219">
        <v>60.000000000000064</v>
      </c>
      <c r="L21" s="219">
        <v>0</v>
      </c>
      <c r="M21" s="219">
        <v>1.0000000000000011</v>
      </c>
      <c r="N21" s="219">
        <v>1.0000000000000011</v>
      </c>
      <c r="O21" s="219">
        <v>0</v>
      </c>
      <c r="P21" s="219">
        <v>0</v>
      </c>
      <c r="Q21" s="219">
        <v>0</v>
      </c>
      <c r="R21" s="219">
        <v>0</v>
      </c>
      <c r="S21" s="219">
        <v>0</v>
      </c>
      <c r="T21" s="219">
        <v>0</v>
      </c>
      <c r="U21" s="219">
        <v>0</v>
      </c>
      <c r="V21" s="219">
        <v>0</v>
      </c>
      <c r="W21" s="219">
        <v>73.500000000000028</v>
      </c>
      <c r="X21" s="219">
        <v>0</v>
      </c>
      <c r="Y21" s="219">
        <v>90</v>
      </c>
      <c r="Z21" s="219">
        <v>0</v>
      </c>
      <c r="AA21" s="219">
        <v>0</v>
      </c>
      <c r="AB21" s="219">
        <v>0</v>
      </c>
      <c r="AC21" s="277">
        <f t="shared" si="0"/>
        <v>1476220.9000000001</v>
      </c>
      <c r="AD21" s="277">
        <f t="shared" si="1"/>
        <v>0</v>
      </c>
      <c r="AE21" s="277">
        <f t="shared" si="2"/>
        <v>0</v>
      </c>
      <c r="AF21" s="277">
        <f t="shared" si="3"/>
        <v>55543.500000000051</v>
      </c>
      <c r="AG21" s="277">
        <f t="shared" si="4"/>
        <v>0</v>
      </c>
      <c r="AH21" s="88">
        <f t="shared" si="5"/>
        <v>6315.0000000000064</v>
      </c>
      <c r="AI21" s="88">
        <f t="shared" si="6"/>
        <v>0</v>
      </c>
      <c r="AJ21" s="88">
        <f t="shared" si="7"/>
        <v>315.75000000000034</v>
      </c>
      <c r="AK21" s="88">
        <f t="shared" si="8"/>
        <v>421.00000000000045</v>
      </c>
      <c r="AL21" s="88">
        <f t="shared" si="9"/>
        <v>0</v>
      </c>
      <c r="AM21" s="88">
        <f t="shared" si="10"/>
        <v>0</v>
      </c>
      <c r="AN21" s="88">
        <f t="shared" si="11"/>
        <v>0</v>
      </c>
      <c r="AO21" s="88">
        <f t="shared" si="12"/>
        <v>0</v>
      </c>
      <c r="AP21" s="88">
        <f t="shared" si="13"/>
        <v>0</v>
      </c>
      <c r="AQ21" s="88">
        <f t="shared" si="14"/>
        <v>0</v>
      </c>
      <c r="AR21" s="88">
        <f t="shared" si="15"/>
        <v>0</v>
      </c>
      <c r="AS21" s="88">
        <f t="shared" si="16"/>
        <v>0</v>
      </c>
      <c r="AT21" s="88">
        <f t="shared" si="17"/>
        <v>58189.950000000026</v>
      </c>
      <c r="AU21" s="88">
        <f t="shared" si="18"/>
        <v>0</v>
      </c>
      <c r="AV21" s="88">
        <f t="shared" si="19"/>
        <v>56880.9</v>
      </c>
      <c r="AW21" s="88">
        <f t="shared" si="20"/>
        <v>0</v>
      </c>
      <c r="AX21" s="88">
        <f t="shared" si="21"/>
        <v>0</v>
      </c>
      <c r="AY21" s="88">
        <f t="shared" si="22"/>
        <v>0</v>
      </c>
      <c r="AZ21" s="88">
        <v>140000</v>
      </c>
      <c r="BA21" s="88"/>
      <c r="BB21" s="88">
        <v>25124</v>
      </c>
      <c r="BC21" s="88"/>
      <c r="BD21" s="88"/>
      <c r="BE21" s="88"/>
      <c r="BF21" s="88"/>
      <c r="BG21" s="208">
        <f t="shared" si="23"/>
        <v>1476220.9000000001</v>
      </c>
      <c r="BH21" s="208">
        <f t="shared" si="24"/>
        <v>177666.10000000009</v>
      </c>
      <c r="BI21" s="208">
        <f t="shared" si="25"/>
        <v>165124</v>
      </c>
      <c r="BJ21" s="208">
        <f t="shared" si="26"/>
        <v>56880.9</v>
      </c>
      <c r="BK21" s="208">
        <f t="shared" si="27"/>
        <v>1819011.0000000002</v>
      </c>
      <c r="BL21" s="222">
        <v>1653887.0000000002</v>
      </c>
      <c r="BM21" s="222">
        <v>4295.8103896103903</v>
      </c>
      <c r="BN21" s="222">
        <v>4234.343725742574</v>
      </c>
      <c r="BO21" s="166">
        <v>1.4516219714080247E-2</v>
      </c>
      <c r="BP21" s="166">
        <v>0</v>
      </c>
      <c r="BQ21" s="222">
        <v>0</v>
      </c>
      <c r="BR21" s="213">
        <f t="shared" si="28"/>
        <v>1819011.0000000002</v>
      </c>
      <c r="BS21" s="222">
        <v>-843.15</v>
      </c>
      <c r="BT21" s="222">
        <v>-488.95</v>
      </c>
      <c r="BU21" s="89">
        <f t="shared" si="29"/>
        <v>1792554.9000000004</v>
      </c>
      <c r="BV21" s="167"/>
      <c r="BW21" s="258">
        <f>VLOOKUP(B21,'EYSFF (Universal)'!$A$6:$T$61,20,0)</f>
        <v>88375.525536929301</v>
      </c>
      <c r="BX21" s="258">
        <f>VLOOKUP(B21,'EYSFF (Additional)'!$A$6:$K$46,11,0)</f>
        <v>30662.534745782916</v>
      </c>
      <c r="BY21" s="217"/>
      <c r="BZ21" s="217"/>
      <c r="CA21" s="79"/>
      <c r="CB21" s="205"/>
      <c r="CC21" s="225">
        <f t="shared" ref="CC21:CC30" si="33">$I21*1385</f>
        <v>69250.000000000073</v>
      </c>
      <c r="CD21" s="226">
        <f>VLOOKUP(A21,'Grant data'!$A$3:$F$49,5,0)</f>
        <v>3520</v>
      </c>
      <c r="CE21" s="226">
        <f>VLOOKUP(A21,'Grant data'!$A$3:$F$49,6,0)</f>
        <v>9640</v>
      </c>
      <c r="CF21" s="226">
        <f>VLOOKUP(A21,'Grant data'!$A$3:$I$49,9,0)</f>
        <v>45020</v>
      </c>
      <c r="CG21" s="233"/>
      <c r="CH21" s="233"/>
      <c r="CI21" s="226">
        <f>VLOOKUP(A21,'Grant data'!A:G,7,0)</f>
        <v>8121</v>
      </c>
      <c r="CJ21" s="233">
        <f>VLOOKUP(A21,'Grant data'!A:H,8,0)</f>
        <v>61577.1</v>
      </c>
      <c r="CK21" s="77"/>
      <c r="CL21" s="217"/>
      <c r="CM21" s="218"/>
      <c r="CN21" s="2"/>
    </row>
    <row r="22" spans="1:92" ht="14" x14ac:dyDescent="0.25">
      <c r="A22" s="266">
        <v>3122020</v>
      </c>
      <c r="B22" s="104">
        <v>2020</v>
      </c>
      <c r="C22" s="70" t="s">
        <v>83</v>
      </c>
      <c r="D22" s="219">
        <v>601</v>
      </c>
      <c r="E22" s="219">
        <v>601</v>
      </c>
      <c r="F22" s="219">
        <v>0</v>
      </c>
      <c r="G22" s="219">
        <v>0</v>
      </c>
      <c r="H22" s="219">
        <v>0</v>
      </c>
      <c r="I22" s="219">
        <v>51.000000000000007</v>
      </c>
      <c r="J22" s="219">
        <v>0</v>
      </c>
      <c r="K22" s="219">
        <v>34.000000000000021</v>
      </c>
      <c r="L22" s="219">
        <v>21.000000000000021</v>
      </c>
      <c r="M22" s="219">
        <v>3.9999999999999991</v>
      </c>
      <c r="N22" s="219">
        <v>1.0000000000000013</v>
      </c>
      <c r="O22" s="219">
        <v>0</v>
      </c>
      <c r="P22" s="219">
        <v>0</v>
      </c>
      <c r="Q22" s="219">
        <v>0</v>
      </c>
      <c r="R22" s="219">
        <v>0</v>
      </c>
      <c r="S22" s="219">
        <v>0</v>
      </c>
      <c r="T22" s="219">
        <v>0</v>
      </c>
      <c r="U22" s="219">
        <v>0</v>
      </c>
      <c r="V22" s="219">
        <v>0</v>
      </c>
      <c r="W22" s="219">
        <v>59.748538011695921</v>
      </c>
      <c r="X22" s="219">
        <v>0</v>
      </c>
      <c r="Y22" s="219">
        <v>163.79713114754099</v>
      </c>
      <c r="Z22" s="219">
        <v>0</v>
      </c>
      <c r="AA22" s="219">
        <v>0</v>
      </c>
      <c r="AB22" s="219">
        <v>0</v>
      </c>
      <c r="AC22" s="277">
        <f t="shared" si="0"/>
        <v>2304438.3400000003</v>
      </c>
      <c r="AD22" s="277">
        <f t="shared" si="1"/>
        <v>0</v>
      </c>
      <c r="AE22" s="277">
        <f t="shared" si="2"/>
        <v>0</v>
      </c>
      <c r="AF22" s="277">
        <f t="shared" si="3"/>
        <v>56654.37</v>
      </c>
      <c r="AG22" s="277">
        <f t="shared" si="4"/>
        <v>0</v>
      </c>
      <c r="AH22" s="88">
        <f t="shared" si="5"/>
        <v>3578.5000000000023</v>
      </c>
      <c r="AI22" s="88">
        <f t="shared" si="6"/>
        <v>4420.5000000000045</v>
      </c>
      <c r="AJ22" s="88">
        <f t="shared" si="7"/>
        <v>1262.9999999999998</v>
      </c>
      <c r="AK22" s="88">
        <f t="shared" si="8"/>
        <v>421.00000000000057</v>
      </c>
      <c r="AL22" s="88">
        <f t="shared" si="9"/>
        <v>0</v>
      </c>
      <c r="AM22" s="88">
        <f t="shared" si="10"/>
        <v>0</v>
      </c>
      <c r="AN22" s="88">
        <f t="shared" si="11"/>
        <v>0</v>
      </c>
      <c r="AO22" s="88">
        <f t="shared" si="12"/>
        <v>0</v>
      </c>
      <c r="AP22" s="88">
        <f t="shared" si="13"/>
        <v>0</v>
      </c>
      <c r="AQ22" s="88">
        <f t="shared" si="14"/>
        <v>0</v>
      </c>
      <c r="AR22" s="88">
        <f t="shared" si="15"/>
        <v>0</v>
      </c>
      <c r="AS22" s="88">
        <f t="shared" si="16"/>
        <v>0</v>
      </c>
      <c r="AT22" s="88">
        <f t="shared" si="17"/>
        <v>47302.917543859665</v>
      </c>
      <c r="AU22" s="88">
        <f t="shared" si="18"/>
        <v>0</v>
      </c>
      <c r="AV22" s="88">
        <f t="shared" si="19"/>
        <v>103521.42485655738</v>
      </c>
      <c r="AW22" s="88">
        <f t="shared" si="20"/>
        <v>0</v>
      </c>
      <c r="AX22" s="88">
        <f t="shared" si="21"/>
        <v>0</v>
      </c>
      <c r="AY22" s="88">
        <f t="shared" si="22"/>
        <v>0</v>
      </c>
      <c r="AZ22" s="88">
        <v>140000</v>
      </c>
      <c r="BA22" s="88"/>
      <c r="BB22" s="88">
        <v>86856</v>
      </c>
      <c r="BC22" s="88"/>
      <c r="BD22" s="88"/>
      <c r="BE22" s="88"/>
      <c r="BF22" s="88"/>
      <c r="BG22" s="208">
        <f t="shared" si="23"/>
        <v>2304438.3400000003</v>
      </c>
      <c r="BH22" s="208">
        <f t="shared" si="24"/>
        <v>217161.71240041708</v>
      </c>
      <c r="BI22" s="208">
        <f t="shared" si="25"/>
        <v>226856</v>
      </c>
      <c r="BJ22" s="208">
        <f t="shared" si="26"/>
        <v>103521.42485655738</v>
      </c>
      <c r="BK22" s="208">
        <f t="shared" si="27"/>
        <v>2748456.0524004176</v>
      </c>
      <c r="BL22" s="222">
        <v>2521600.0524004176</v>
      </c>
      <c r="BM22" s="222">
        <v>4195.6739640605947</v>
      </c>
      <c r="BN22" s="222">
        <v>4114.4411558573856</v>
      </c>
      <c r="BO22" s="166">
        <v>1.9743339405295591E-2</v>
      </c>
      <c r="BP22" s="166">
        <v>0</v>
      </c>
      <c r="BQ22" s="222">
        <v>0</v>
      </c>
      <c r="BR22" s="213">
        <f t="shared" si="28"/>
        <v>2748456.0524004176</v>
      </c>
      <c r="BS22" s="222">
        <v>-1316.19</v>
      </c>
      <c r="BT22" s="222">
        <v>-763.27</v>
      </c>
      <c r="BU22" s="89">
        <f t="shared" si="29"/>
        <v>2659520.5924004177</v>
      </c>
      <c r="BV22" s="100"/>
      <c r="BW22" s="258">
        <f>VLOOKUP(B22,'EYSFF (Universal)'!$A$6:$T$61,20,0)</f>
        <v>139526.55618707003</v>
      </c>
      <c r="BX22" s="258">
        <f>VLOOKUP(B22,'EYSFF (Additional)'!$A$6:$K$46,11,0)</f>
        <v>63315.822373347743</v>
      </c>
      <c r="BY22" s="217"/>
      <c r="BZ22" s="217"/>
      <c r="CA22" s="79"/>
      <c r="CB22" s="205"/>
      <c r="CC22" s="225">
        <f t="shared" si="33"/>
        <v>70635.000000000015</v>
      </c>
      <c r="CD22" s="226">
        <f>VLOOKUP(A22,'Grant data'!$A$3:$F$49,5,0)</f>
        <v>22080</v>
      </c>
      <c r="CE22" s="226">
        <f>VLOOKUP(A22,'Grant data'!$A$3:$F$49,6,0)</f>
        <v>0</v>
      </c>
      <c r="CF22" s="226">
        <f>VLOOKUP(A22,'Grant data'!$A$3:$I$49,9,0)</f>
        <v>65717</v>
      </c>
      <c r="CG22" s="233"/>
      <c r="CH22" s="233"/>
      <c r="CI22" s="226">
        <f>VLOOKUP(A22,'Grant data'!A:G,7,0)</f>
        <v>8788</v>
      </c>
      <c r="CJ22" s="233">
        <f>VLOOKUP(A22,'Grant data'!A:H,8,0)</f>
        <v>103814.09999999999</v>
      </c>
      <c r="CK22" s="77"/>
      <c r="CL22" s="217"/>
      <c r="CM22" s="218"/>
      <c r="CN22" s="2"/>
    </row>
    <row r="23" spans="1:92" ht="14" x14ac:dyDescent="0.25">
      <c r="A23" s="266">
        <v>3125203</v>
      </c>
      <c r="B23" s="104">
        <v>5203</v>
      </c>
      <c r="C23" s="70" t="s">
        <v>85</v>
      </c>
      <c r="D23" s="219">
        <v>286</v>
      </c>
      <c r="E23" s="219">
        <v>286</v>
      </c>
      <c r="F23" s="219">
        <v>0</v>
      </c>
      <c r="G23" s="219">
        <v>0</v>
      </c>
      <c r="H23" s="219">
        <v>0</v>
      </c>
      <c r="I23" s="219">
        <v>48.00000000000005</v>
      </c>
      <c r="J23" s="219">
        <v>0</v>
      </c>
      <c r="K23" s="219">
        <v>76.999999999999929</v>
      </c>
      <c r="L23" s="219">
        <v>27</v>
      </c>
      <c r="M23" s="219">
        <v>8.0000000000000071</v>
      </c>
      <c r="N23" s="219">
        <v>0</v>
      </c>
      <c r="O23" s="219">
        <v>0</v>
      </c>
      <c r="P23" s="219">
        <v>0</v>
      </c>
      <c r="Q23" s="219">
        <v>0</v>
      </c>
      <c r="R23" s="219">
        <v>0</v>
      </c>
      <c r="S23" s="219">
        <v>0</v>
      </c>
      <c r="T23" s="219">
        <v>0</v>
      </c>
      <c r="U23" s="219">
        <v>0</v>
      </c>
      <c r="V23" s="219">
        <v>0</v>
      </c>
      <c r="W23" s="219">
        <v>212.97872340425536</v>
      </c>
      <c r="X23" s="219">
        <v>0</v>
      </c>
      <c r="Y23" s="219">
        <v>70.271062271062263</v>
      </c>
      <c r="Z23" s="219">
        <v>0</v>
      </c>
      <c r="AA23" s="219">
        <v>0</v>
      </c>
      <c r="AB23" s="219">
        <v>0</v>
      </c>
      <c r="AC23" s="277">
        <f t="shared" si="0"/>
        <v>1096621.24</v>
      </c>
      <c r="AD23" s="277">
        <f t="shared" si="1"/>
        <v>0</v>
      </c>
      <c r="AE23" s="277">
        <f t="shared" si="2"/>
        <v>0</v>
      </c>
      <c r="AF23" s="277">
        <f t="shared" si="3"/>
        <v>53321.760000000053</v>
      </c>
      <c r="AG23" s="277">
        <f t="shared" si="4"/>
        <v>0</v>
      </c>
      <c r="AH23" s="88">
        <f t="shared" si="5"/>
        <v>8104.2499999999927</v>
      </c>
      <c r="AI23" s="88">
        <f t="shared" si="6"/>
        <v>5683.5</v>
      </c>
      <c r="AJ23" s="88">
        <f t="shared" si="7"/>
        <v>2526.0000000000023</v>
      </c>
      <c r="AK23" s="88">
        <f t="shared" si="8"/>
        <v>0</v>
      </c>
      <c r="AL23" s="88">
        <f t="shared" si="9"/>
        <v>0</v>
      </c>
      <c r="AM23" s="88">
        <f t="shared" si="10"/>
        <v>0</v>
      </c>
      <c r="AN23" s="88">
        <f t="shared" si="11"/>
        <v>0</v>
      </c>
      <c r="AO23" s="88">
        <f t="shared" si="12"/>
        <v>0</v>
      </c>
      <c r="AP23" s="88">
        <f t="shared" si="13"/>
        <v>0</v>
      </c>
      <c r="AQ23" s="88">
        <f t="shared" si="14"/>
        <v>0</v>
      </c>
      <c r="AR23" s="88">
        <f t="shared" si="15"/>
        <v>0</v>
      </c>
      <c r="AS23" s="88">
        <f t="shared" si="16"/>
        <v>0</v>
      </c>
      <c r="AT23" s="88">
        <f t="shared" si="17"/>
        <v>168615.25531914897</v>
      </c>
      <c r="AU23" s="88">
        <f t="shared" si="18"/>
        <v>0</v>
      </c>
      <c r="AV23" s="88">
        <f t="shared" si="19"/>
        <v>44412.014065934061</v>
      </c>
      <c r="AW23" s="88">
        <f t="shared" si="20"/>
        <v>0</v>
      </c>
      <c r="AX23" s="88">
        <f t="shared" si="21"/>
        <v>0</v>
      </c>
      <c r="AY23" s="88">
        <f t="shared" si="22"/>
        <v>0</v>
      </c>
      <c r="AZ23" s="88">
        <v>140000</v>
      </c>
      <c r="BA23" s="88"/>
      <c r="BB23" s="88">
        <v>8742</v>
      </c>
      <c r="BC23" s="88"/>
      <c r="BD23" s="88"/>
      <c r="BE23" s="88"/>
      <c r="BF23" s="88"/>
      <c r="BG23" s="208">
        <f t="shared" si="23"/>
        <v>1096621.24</v>
      </c>
      <c r="BH23" s="208">
        <f t="shared" si="24"/>
        <v>282662.77938508306</v>
      </c>
      <c r="BI23" s="208">
        <f t="shared" si="25"/>
        <v>148742</v>
      </c>
      <c r="BJ23" s="208">
        <f t="shared" si="26"/>
        <v>44412.014065934061</v>
      </c>
      <c r="BK23" s="208">
        <f t="shared" si="27"/>
        <v>1528026.0193850831</v>
      </c>
      <c r="BL23" s="222">
        <v>1379284.0193850831</v>
      </c>
      <c r="BM23" s="222">
        <v>4822.6713964513392</v>
      </c>
      <c r="BN23" s="222">
        <v>4878.7408072327044</v>
      </c>
      <c r="BO23" s="166">
        <v>-1.1492598807102558E-2</v>
      </c>
      <c r="BP23" s="166">
        <v>1.6492598807102559E-2</v>
      </c>
      <c r="BQ23" s="222">
        <v>23012.450837813201</v>
      </c>
      <c r="BR23" s="213">
        <f t="shared" si="28"/>
        <v>1551038.4702228964</v>
      </c>
      <c r="BS23" s="222">
        <v>-626.34</v>
      </c>
      <c r="BT23" s="222">
        <v>-363.22</v>
      </c>
      <c r="BU23" s="89">
        <f t="shared" si="29"/>
        <v>1541306.9102228964</v>
      </c>
      <c r="BV23" s="167"/>
      <c r="BW23" s="258">
        <f>VLOOKUP(B23,'EYSFF (Universal)'!$A$6:$T$61,20,0)</f>
        <v>269652.5945432483</v>
      </c>
      <c r="BX23" s="217"/>
      <c r="BY23" s="217"/>
      <c r="BZ23" s="217"/>
      <c r="CA23" s="79"/>
      <c r="CB23" s="205"/>
      <c r="CC23" s="225">
        <f t="shared" si="33"/>
        <v>66480.000000000073</v>
      </c>
      <c r="CD23" s="226">
        <f>VLOOKUP(A23,'Grant data'!$A$3:$F$49,5,0)</f>
        <v>0</v>
      </c>
      <c r="CE23" s="226">
        <f>VLOOKUP(A23,'Grant data'!$A$3:$F$49,6,0)</f>
        <v>0</v>
      </c>
      <c r="CF23" s="226">
        <f>VLOOKUP(A23,'Grant data'!$A$3:$I$49,9,0)</f>
        <v>35587</v>
      </c>
      <c r="CG23" s="233"/>
      <c r="CH23" s="233"/>
      <c r="CI23" s="226">
        <f>VLOOKUP(A23,'Grant data'!A:G,7,0)</f>
        <v>7588</v>
      </c>
      <c r="CJ23" s="233">
        <f>VLOOKUP(A23,'Grant data'!A:H,8,0)</f>
        <v>111816.9</v>
      </c>
      <c r="CK23" s="77"/>
      <c r="CL23" s="217"/>
      <c r="CM23" s="218"/>
    </row>
    <row r="24" spans="1:92" ht="14" x14ac:dyDescent="0.25">
      <c r="A24" s="266">
        <v>3125202</v>
      </c>
      <c r="B24" s="104">
        <v>5202</v>
      </c>
      <c r="C24" s="70" t="s">
        <v>88</v>
      </c>
      <c r="D24" s="219">
        <v>400</v>
      </c>
      <c r="E24" s="219">
        <v>400</v>
      </c>
      <c r="F24" s="219">
        <v>0</v>
      </c>
      <c r="G24" s="219">
        <v>0</v>
      </c>
      <c r="H24" s="219">
        <v>0</v>
      </c>
      <c r="I24" s="219">
        <v>114.99999999999999</v>
      </c>
      <c r="J24" s="219">
        <v>0</v>
      </c>
      <c r="K24" s="219">
        <v>107</v>
      </c>
      <c r="L24" s="219">
        <v>41</v>
      </c>
      <c r="M24" s="219">
        <v>21</v>
      </c>
      <c r="N24" s="219">
        <v>0</v>
      </c>
      <c r="O24" s="219">
        <v>4</v>
      </c>
      <c r="P24" s="219">
        <v>0</v>
      </c>
      <c r="Q24" s="219">
        <v>0</v>
      </c>
      <c r="R24" s="219">
        <v>0</v>
      </c>
      <c r="S24" s="219">
        <v>0</v>
      </c>
      <c r="T24" s="219">
        <v>0</v>
      </c>
      <c r="U24" s="219">
        <v>0</v>
      </c>
      <c r="V24" s="219">
        <v>0</v>
      </c>
      <c r="W24" s="219">
        <v>108.81612090680119</v>
      </c>
      <c r="X24" s="219">
        <v>0</v>
      </c>
      <c r="Y24" s="219">
        <v>117.81305114638447</v>
      </c>
      <c r="Z24" s="219">
        <v>0</v>
      </c>
      <c r="AA24" s="219">
        <v>0</v>
      </c>
      <c r="AB24" s="219">
        <v>0</v>
      </c>
      <c r="AC24" s="277">
        <f t="shared" si="0"/>
        <v>1533736</v>
      </c>
      <c r="AD24" s="277">
        <f t="shared" si="1"/>
        <v>0</v>
      </c>
      <c r="AE24" s="277">
        <f t="shared" si="2"/>
        <v>0</v>
      </c>
      <c r="AF24" s="277">
        <f t="shared" si="3"/>
        <v>127750.04999999997</v>
      </c>
      <c r="AG24" s="277">
        <f t="shared" si="4"/>
        <v>0</v>
      </c>
      <c r="AH24" s="88">
        <f t="shared" si="5"/>
        <v>11261.75</v>
      </c>
      <c r="AI24" s="88">
        <f t="shared" si="6"/>
        <v>8630.5</v>
      </c>
      <c r="AJ24" s="88">
        <f t="shared" si="7"/>
        <v>6630.75</v>
      </c>
      <c r="AK24" s="88">
        <f t="shared" si="8"/>
        <v>0</v>
      </c>
      <c r="AL24" s="88">
        <f t="shared" si="9"/>
        <v>2105</v>
      </c>
      <c r="AM24" s="88">
        <f t="shared" si="10"/>
        <v>0</v>
      </c>
      <c r="AN24" s="88">
        <f t="shared" si="11"/>
        <v>0</v>
      </c>
      <c r="AO24" s="88">
        <f t="shared" si="12"/>
        <v>0</v>
      </c>
      <c r="AP24" s="88">
        <f t="shared" si="13"/>
        <v>0</v>
      </c>
      <c r="AQ24" s="88">
        <f t="shared" si="14"/>
        <v>0</v>
      </c>
      <c r="AR24" s="88">
        <f t="shared" si="15"/>
        <v>0</v>
      </c>
      <c r="AS24" s="88">
        <f t="shared" si="16"/>
        <v>0</v>
      </c>
      <c r="AT24" s="88">
        <f t="shared" si="17"/>
        <v>86149.722921914508</v>
      </c>
      <c r="AU24" s="88">
        <f t="shared" si="18"/>
        <v>0</v>
      </c>
      <c r="AV24" s="88">
        <f t="shared" si="19"/>
        <v>74459.02645502644</v>
      </c>
      <c r="AW24" s="88">
        <f t="shared" si="20"/>
        <v>0</v>
      </c>
      <c r="AX24" s="88">
        <f t="shared" si="21"/>
        <v>0</v>
      </c>
      <c r="AY24" s="88">
        <f t="shared" si="22"/>
        <v>0</v>
      </c>
      <c r="AZ24" s="88">
        <v>140000</v>
      </c>
      <c r="BA24" s="88"/>
      <c r="BB24" s="88">
        <v>8742</v>
      </c>
      <c r="BC24" s="88"/>
      <c r="BD24" s="88"/>
      <c r="BE24" s="88"/>
      <c r="BF24" s="88"/>
      <c r="BG24" s="208">
        <f>AC24</f>
        <v>1533736</v>
      </c>
      <c r="BH24" s="208">
        <f t="shared" si="24"/>
        <v>316986.79937694094</v>
      </c>
      <c r="BI24" s="208">
        <f t="shared" si="25"/>
        <v>148742</v>
      </c>
      <c r="BJ24" s="208">
        <f t="shared" si="26"/>
        <v>74459.02645502644</v>
      </c>
      <c r="BK24" s="208">
        <f t="shared" si="27"/>
        <v>1999464.7993769408</v>
      </c>
      <c r="BL24" s="222">
        <v>1850722.7993769408</v>
      </c>
      <c r="BM24" s="222">
        <v>4626.8069984423519</v>
      </c>
      <c r="BN24" s="222">
        <v>4570.3837342105262</v>
      </c>
      <c r="BO24" s="166">
        <v>1.2345410694835681E-2</v>
      </c>
      <c r="BP24" s="166">
        <v>0</v>
      </c>
      <c r="BQ24" s="222">
        <v>0</v>
      </c>
      <c r="BR24" s="213">
        <f t="shared" si="28"/>
        <v>1999464.7993769408</v>
      </c>
      <c r="BS24" s="222">
        <v>-876</v>
      </c>
      <c r="BT24" s="222">
        <v>-508</v>
      </c>
      <c r="BU24" s="89">
        <f t="shared" si="29"/>
        <v>1989338.7993769408</v>
      </c>
      <c r="BV24" s="167"/>
      <c r="BW24" s="216"/>
      <c r="BX24" s="217"/>
      <c r="BY24" s="217"/>
      <c r="BZ24" s="217"/>
      <c r="CA24" s="79"/>
      <c r="CB24" s="205"/>
      <c r="CC24" s="225">
        <f t="shared" si="33"/>
        <v>159274.99999999997</v>
      </c>
      <c r="CD24" s="226">
        <f>VLOOKUP(A24,'Grant data'!$A$3:$F$49,5,0)</f>
        <v>0</v>
      </c>
      <c r="CE24" s="226">
        <f>VLOOKUP(A24,'Grant data'!$A$3:$F$49,6,0)</f>
        <v>2410</v>
      </c>
      <c r="CF24" s="226">
        <f>VLOOKUP(A24,'Grant data'!$A$3:$I$49,9,0)</f>
        <v>51575</v>
      </c>
      <c r="CG24" s="233"/>
      <c r="CH24" s="233"/>
      <c r="CI24" s="226">
        <f>VLOOKUP(A24,'Grant data'!A:G,7,0)</f>
        <v>8225</v>
      </c>
      <c r="CJ24" s="233">
        <f>VLOOKUP(A24,'Grant data'!A:H,8,0)</f>
        <v>0</v>
      </c>
      <c r="CK24" s="77"/>
      <c r="CL24" s="217"/>
      <c r="CM24" s="218"/>
    </row>
    <row r="25" spans="1:92" ht="14" x14ac:dyDescent="0.25">
      <c r="A25" s="266">
        <v>3122024</v>
      </c>
      <c r="B25" s="104">
        <v>2024</v>
      </c>
      <c r="C25" s="70" t="s">
        <v>92</v>
      </c>
      <c r="D25" s="219">
        <v>171</v>
      </c>
      <c r="E25" s="219">
        <v>171</v>
      </c>
      <c r="F25" s="219">
        <v>0</v>
      </c>
      <c r="G25" s="219">
        <v>0</v>
      </c>
      <c r="H25" s="219">
        <v>0</v>
      </c>
      <c r="I25" s="219">
        <v>41.99999999999995</v>
      </c>
      <c r="J25" s="219">
        <v>0</v>
      </c>
      <c r="K25" s="219">
        <v>64.999999999999915</v>
      </c>
      <c r="L25" s="219">
        <v>37.999999999999957</v>
      </c>
      <c r="M25" s="219">
        <v>1.9999999999999933</v>
      </c>
      <c r="N25" s="219">
        <v>0</v>
      </c>
      <c r="O25" s="219">
        <v>0</v>
      </c>
      <c r="P25" s="219">
        <v>0</v>
      </c>
      <c r="Q25" s="219">
        <v>0</v>
      </c>
      <c r="R25" s="219">
        <v>0</v>
      </c>
      <c r="S25" s="219">
        <v>0</v>
      </c>
      <c r="T25" s="219">
        <v>0</v>
      </c>
      <c r="U25" s="219">
        <v>0</v>
      </c>
      <c r="V25" s="219">
        <v>0</v>
      </c>
      <c r="W25" s="219">
        <v>24.225000000000055</v>
      </c>
      <c r="X25" s="219">
        <v>0</v>
      </c>
      <c r="Y25" s="219">
        <v>42.015215553677088</v>
      </c>
      <c r="Z25" s="219">
        <v>0</v>
      </c>
      <c r="AA25" s="219">
        <v>0</v>
      </c>
      <c r="AB25" s="219">
        <v>0</v>
      </c>
      <c r="AC25" s="277">
        <f t="shared" si="0"/>
        <v>655672.14</v>
      </c>
      <c r="AD25" s="277">
        <f t="shared" si="1"/>
        <v>0</v>
      </c>
      <c r="AE25" s="277">
        <f t="shared" si="2"/>
        <v>0</v>
      </c>
      <c r="AF25" s="277">
        <f t="shared" si="3"/>
        <v>46656.539999999943</v>
      </c>
      <c r="AG25" s="277">
        <f t="shared" si="4"/>
        <v>0</v>
      </c>
      <c r="AH25" s="88">
        <f t="shared" si="5"/>
        <v>6841.2499999999909</v>
      </c>
      <c r="AI25" s="88">
        <f t="shared" si="6"/>
        <v>7998.9999999999909</v>
      </c>
      <c r="AJ25" s="88">
        <f t="shared" si="7"/>
        <v>631.49999999999784</v>
      </c>
      <c r="AK25" s="88">
        <f t="shared" si="8"/>
        <v>0</v>
      </c>
      <c r="AL25" s="88">
        <f t="shared" si="9"/>
        <v>0</v>
      </c>
      <c r="AM25" s="88">
        <f t="shared" si="10"/>
        <v>0</v>
      </c>
      <c r="AN25" s="88">
        <f t="shared" si="11"/>
        <v>0</v>
      </c>
      <c r="AO25" s="88">
        <f t="shared" si="12"/>
        <v>0</v>
      </c>
      <c r="AP25" s="88">
        <f t="shared" si="13"/>
        <v>0</v>
      </c>
      <c r="AQ25" s="88">
        <f t="shared" si="14"/>
        <v>0</v>
      </c>
      <c r="AR25" s="88">
        <f t="shared" si="15"/>
        <v>0</v>
      </c>
      <c r="AS25" s="88">
        <f t="shared" si="16"/>
        <v>0</v>
      </c>
      <c r="AT25" s="88">
        <f t="shared" si="17"/>
        <v>19178.932500000043</v>
      </c>
      <c r="AU25" s="88">
        <f t="shared" si="18"/>
        <v>0</v>
      </c>
      <c r="AV25" s="88">
        <f t="shared" si="19"/>
        <v>26554.036382079456</v>
      </c>
      <c r="AW25" s="88">
        <f t="shared" si="20"/>
        <v>0</v>
      </c>
      <c r="AX25" s="88">
        <f t="shared" si="21"/>
        <v>0</v>
      </c>
      <c r="AY25" s="88">
        <f t="shared" si="22"/>
        <v>0</v>
      </c>
      <c r="AZ25" s="88">
        <v>140000</v>
      </c>
      <c r="BA25" s="88"/>
      <c r="BB25" s="88">
        <v>23958</v>
      </c>
      <c r="BC25" s="88"/>
      <c r="BD25" s="88"/>
      <c r="BE25" s="88"/>
      <c r="BF25" s="88"/>
      <c r="BG25" s="208">
        <f t="shared" ref="BG25:BG71" si="34">AC25</f>
        <v>655672.14</v>
      </c>
      <c r="BH25" s="208">
        <f t="shared" si="24"/>
        <v>107861.25888207943</v>
      </c>
      <c r="BI25" s="208">
        <f t="shared" si="25"/>
        <v>163958</v>
      </c>
      <c r="BJ25" s="208">
        <f t="shared" si="26"/>
        <v>26554.036382079456</v>
      </c>
      <c r="BK25" s="208">
        <f t="shared" si="27"/>
        <v>927491.3988820794</v>
      </c>
      <c r="BL25" s="222">
        <v>763533.3988820794</v>
      </c>
      <c r="BM25" s="222">
        <v>4465.1075958016336</v>
      </c>
      <c r="BN25" s="222">
        <v>4435.3426165803112</v>
      </c>
      <c r="BO25" s="166">
        <v>6.7108635779464217E-3</v>
      </c>
      <c r="BP25" s="166">
        <v>0</v>
      </c>
      <c r="BQ25" s="222">
        <v>0</v>
      </c>
      <c r="BR25" s="213">
        <f t="shared" si="28"/>
        <v>927491.3988820794</v>
      </c>
      <c r="BS25" s="222">
        <v>-374.49</v>
      </c>
      <c r="BT25" s="222">
        <v>-217.17000000000002</v>
      </c>
      <c r="BU25" s="89">
        <f t="shared" si="29"/>
        <v>902941.73888207937</v>
      </c>
      <c r="BV25" s="100"/>
      <c r="BW25" s="258">
        <f>VLOOKUP(B25,'EYSFF (Universal)'!$A$6:$T$61,20,0)</f>
        <v>170566.62509181665</v>
      </c>
      <c r="BX25" s="258">
        <f>VLOOKUP(B25,'EYSFF (Additional)'!$A$6:$K$46,11,0)</f>
        <v>62524.663629514675</v>
      </c>
      <c r="BY25" s="217"/>
      <c r="BZ25" s="217"/>
      <c r="CA25" s="79"/>
      <c r="CB25" s="205"/>
      <c r="CC25" s="225">
        <f t="shared" si="33"/>
        <v>58169.999999999935</v>
      </c>
      <c r="CD25" s="226">
        <f>VLOOKUP(A25,'Grant data'!$A$3:$F$49,5,0)</f>
        <v>0</v>
      </c>
      <c r="CE25" s="226">
        <f>VLOOKUP(A25,'Grant data'!$A$3:$F$49,6,0)</f>
        <v>2410</v>
      </c>
      <c r="CF25" s="226">
        <f>VLOOKUP(A25,'Grant data'!$A$3:$I$49,9,0)</f>
        <v>23157</v>
      </c>
      <c r="CG25" s="233"/>
      <c r="CH25" s="233"/>
      <c r="CI25" s="226">
        <f>VLOOKUP(A25,'Grant data'!A:G,7,0)</f>
        <v>7208</v>
      </c>
      <c r="CJ25" s="233">
        <f>VLOOKUP(A25,'Grant data'!A:H,8,0)</f>
        <v>59354.1</v>
      </c>
      <c r="CK25" s="77"/>
      <c r="CL25" s="217"/>
      <c r="CM25" s="218"/>
      <c r="CN25" s="2"/>
    </row>
    <row r="26" spans="1:92" ht="14" x14ac:dyDescent="0.25">
      <c r="A26" s="266">
        <v>3122023</v>
      </c>
      <c r="B26" s="104">
        <v>2023</v>
      </c>
      <c r="C26" s="70" t="s">
        <v>94</v>
      </c>
      <c r="D26" s="219">
        <v>267</v>
      </c>
      <c r="E26" s="219">
        <v>267</v>
      </c>
      <c r="F26" s="219">
        <v>0</v>
      </c>
      <c r="G26" s="219">
        <v>0</v>
      </c>
      <c r="H26" s="219">
        <v>0</v>
      </c>
      <c r="I26" s="219">
        <v>68.000000000000014</v>
      </c>
      <c r="J26" s="219">
        <v>0</v>
      </c>
      <c r="K26" s="219">
        <v>94.000000000000014</v>
      </c>
      <c r="L26" s="219">
        <v>40</v>
      </c>
      <c r="M26" s="219">
        <v>1.0000000000000013</v>
      </c>
      <c r="N26" s="219">
        <v>0</v>
      </c>
      <c r="O26" s="219">
        <v>0</v>
      </c>
      <c r="P26" s="219">
        <v>0</v>
      </c>
      <c r="Q26" s="219">
        <v>0</v>
      </c>
      <c r="R26" s="219">
        <v>0</v>
      </c>
      <c r="S26" s="219">
        <v>0</v>
      </c>
      <c r="T26" s="219">
        <v>0</v>
      </c>
      <c r="U26" s="219">
        <v>0</v>
      </c>
      <c r="V26" s="219">
        <v>0</v>
      </c>
      <c r="W26" s="219">
        <v>16.120754716981121</v>
      </c>
      <c r="X26" s="219">
        <v>0</v>
      </c>
      <c r="Y26" s="219">
        <v>81.546798029556655</v>
      </c>
      <c r="Z26" s="219">
        <v>0</v>
      </c>
      <c r="AA26" s="219">
        <v>0</v>
      </c>
      <c r="AB26" s="219">
        <v>0</v>
      </c>
      <c r="AC26" s="277">
        <f t="shared" si="0"/>
        <v>1023768.78</v>
      </c>
      <c r="AD26" s="277">
        <f t="shared" si="1"/>
        <v>0</v>
      </c>
      <c r="AE26" s="277">
        <f t="shared" si="2"/>
        <v>0</v>
      </c>
      <c r="AF26" s="277">
        <f t="shared" si="3"/>
        <v>75539.16</v>
      </c>
      <c r="AG26" s="277">
        <f t="shared" si="4"/>
        <v>0</v>
      </c>
      <c r="AH26" s="88">
        <f t="shared" si="5"/>
        <v>9893.5000000000018</v>
      </c>
      <c r="AI26" s="88">
        <f t="shared" si="6"/>
        <v>8420</v>
      </c>
      <c r="AJ26" s="88">
        <f t="shared" si="7"/>
        <v>315.7500000000004</v>
      </c>
      <c r="AK26" s="88">
        <f t="shared" si="8"/>
        <v>0</v>
      </c>
      <c r="AL26" s="88">
        <f t="shared" si="9"/>
        <v>0</v>
      </c>
      <c r="AM26" s="88">
        <f t="shared" si="10"/>
        <v>0</v>
      </c>
      <c r="AN26" s="88">
        <f t="shared" si="11"/>
        <v>0</v>
      </c>
      <c r="AO26" s="88">
        <f t="shared" si="12"/>
        <v>0</v>
      </c>
      <c r="AP26" s="88">
        <f t="shared" si="13"/>
        <v>0</v>
      </c>
      <c r="AQ26" s="88">
        <f t="shared" si="14"/>
        <v>0</v>
      </c>
      <c r="AR26" s="88">
        <f t="shared" si="15"/>
        <v>0</v>
      </c>
      <c r="AS26" s="88">
        <f t="shared" si="16"/>
        <v>0</v>
      </c>
      <c r="AT26" s="88">
        <f t="shared" si="17"/>
        <v>12762.801509433955</v>
      </c>
      <c r="AU26" s="88">
        <f t="shared" si="18"/>
        <v>0</v>
      </c>
      <c r="AV26" s="88">
        <f t="shared" si="19"/>
        <v>51538.391822660102</v>
      </c>
      <c r="AW26" s="88">
        <f t="shared" si="20"/>
        <v>0</v>
      </c>
      <c r="AX26" s="88">
        <f t="shared" si="21"/>
        <v>0</v>
      </c>
      <c r="AY26" s="88">
        <f t="shared" si="22"/>
        <v>0</v>
      </c>
      <c r="AZ26" s="88">
        <v>140000</v>
      </c>
      <c r="BA26" s="88"/>
      <c r="BB26" s="88">
        <v>52170</v>
      </c>
      <c r="BC26" s="88"/>
      <c r="BD26" s="88"/>
      <c r="BE26" s="88"/>
      <c r="BF26" s="88"/>
      <c r="BG26" s="208">
        <f t="shared" si="34"/>
        <v>1023768.78</v>
      </c>
      <c r="BH26" s="208">
        <f t="shared" si="24"/>
        <v>158469.60333209406</v>
      </c>
      <c r="BI26" s="208">
        <f t="shared" si="25"/>
        <v>192170</v>
      </c>
      <c r="BJ26" s="208">
        <f t="shared" si="26"/>
        <v>51538.391822660102</v>
      </c>
      <c r="BK26" s="208">
        <f t="shared" si="27"/>
        <v>1374408.3833320942</v>
      </c>
      <c r="BL26" s="222">
        <v>1182238.3833320942</v>
      </c>
      <c r="BM26" s="222">
        <v>4427.8591136033492</v>
      </c>
      <c r="BN26" s="222">
        <v>4282.2237084558819</v>
      </c>
      <c r="BO26" s="166">
        <v>3.4009294017005393E-2</v>
      </c>
      <c r="BP26" s="166">
        <v>0</v>
      </c>
      <c r="BQ26" s="222">
        <v>0</v>
      </c>
      <c r="BR26" s="213">
        <f t="shared" si="28"/>
        <v>1374408.3833320942</v>
      </c>
      <c r="BS26" s="222">
        <v>-584.73</v>
      </c>
      <c r="BT26" s="222">
        <v>-339.09000000000003</v>
      </c>
      <c r="BU26" s="89">
        <f t="shared" si="29"/>
        <v>1321314.5633320941</v>
      </c>
      <c r="BV26" s="100"/>
      <c r="BW26" s="216"/>
      <c r="BX26" s="217"/>
      <c r="BY26" s="217"/>
      <c r="BZ26" s="217"/>
      <c r="CA26" s="79"/>
      <c r="CB26" s="205"/>
      <c r="CC26" s="225">
        <f t="shared" si="33"/>
        <v>94180.000000000015</v>
      </c>
      <c r="CD26" s="226">
        <f>VLOOKUP(A26,'Grant data'!$A$3:$F$49,5,0)</f>
        <v>320</v>
      </c>
      <c r="CE26" s="226">
        <f>VLOOKUP(A26,'Grant data'!$A$3:$F$49,6,0)</f>
        <v>4820</v>
      </c>
      <c r="CF26" s="226">
        <f>VLOOKUP(A26,'Grant data'!$A$3:$I$49,9,0)</f>
        <v>34254</v>
      </c>
      <c r="CG26" s="217"/>
      <c r="CH26" s="217"/>
      <c r="CI26" s="226">
        <f>VLOOKUP(A26,'Grant data'!A:G,7,0)</f>
        <v>7783</v>
      </c>
      <c r="CJ26" s="217"/>
      <c r="CK26" s="77"/>
      <c r="CL26" s="217"/>
      <c r="CM26" s="218"/>
      <c r="CN26" s="2"/>
    </row>
    <row r="27" spans="1:92" ht="14" x14ac:dyDescent="0.25">
      <c r="A27" s="266">
        <v>3122025</v>
      </c>
      <c r="B27" s="104">
        <v>2025</v>
      </c>
      <c r="C27" s="70" t="s">
        <v>97</v>
      </c>
      <c r="D27" s="219">
        <v>451</v>
      </c>
      <c r="E27" s="219">
        <v>451</v>
      </c>
      <c r="F27" s="219">
        <v>0</v>
      </c>
      <c r="G27" s="219">
        <v>0</v>
      </c>
      <c r="H27" s="219">
        <v>0</v>
      </c>
      <c r="I27" s="219">
        <v>67.000000000000057</v>
      </c>
      <c r="J27" s="219">
        <v>0</v>
      </c>
      <c r="K27" s="219">
        <v>69.15333333333318</v>
      </c>
      <c r="L27" s="219">
        <v>1.0022222222222212</v>
      </c>
      <c r="M27" s="219">
        <v>14.031111111111105</v>
      </c>
      <c r="N27" s="219">
        <v>0</v>
      </c>
      <c r="O27" s="219">
        <v>1.0022222222222212</v>
      </c>
      <c r="P27" s="219">
        <v>0</v>
      </c>
      <c r="Q27" s="219">
        <v>0</v>
      </c>
      <c r="R27" s="219">
        <v>0</v>
      </c>
      <c r="S27" s="219">
        <v>0</v>
      </c>
      <c r="T27" s="219">
        <v>0</v>
      </c>
      <c r="U27" s="219">
        <v>0</v>
      </c>
      <c r="V27" s="219">
        <v>0</v>
      </c>
      <c r="W27" s="219">
        <v>90.65326633165823</v>
      </c>
      <c r="X27" s="219">
        <v>0</v>
      </c>
      <c r="Y27" s="219">
        <v>143.72527472527472</v>
      </c>
      <c r="Z27" s="219">
        <v>0</v>
      </c>
      <c r="AA27" s="219">
        <v>4.9399999999999826</v>
      </c>
      <c r="AB27" s="219">
        <v>0</v>
      </c>
      <c r="AC27" s="277">
        <f t="shared" si="0"/>
        <v>1729287.34</v>
      </c>
      <c r="AD27" s="277">
        <f t="shared" si="1"/>
        <v>0</v>
      </c>
      <c r="AE27" s="277">
        <f t="shared" si="2"/>
        <v>0</v>
      </c>
      <c r="AF27" s="277">
        <f t="shared" si="3"/>
        <v>74428.290000000052</v>
      </c>
      <c r="AG27" s="277">
        <f t="shared" si="4"/>
        <v>0</v>
      </c>
      <c r="AH27" s="88">
        <f t="shared" si="5"/>
        <v>7278.388333333317</v>
      </c>
      <c r="AI27" s="88">
        <f t="shared" si="6"/>
        <v>210.96777777777757</v>
      </c>
      <c r="AJ27" s="88">
        <f t="shared" si="7"/>
        <v>4430.3233333333319</v>
      </c>
      <c r="AK27" s="88">
        <f t="shared" si="8"/>
        <v>0</v>
      </c>
      <c r="AL27" s="88">
        <f t="shared" si="9"/>
        <v>527.41944444444391</v>
      </c>
      <c r="AM27" s="88">
        <f t="shared" si="10"/>
        <v>0</v>
      </c>
      <c r="AN27" s="88">
        <f t="shared" si="11"/>
        <v>0</v>
      </c>
      <c r="AO27" s="88">
        <f t="shared" si="12"/>
        <v>0</v>
      </c>
      <c r="AP27" s="88">
        <f t="shared" si="13"/>
        <v>0</v>
      </c>
      <c r="AQ27" s="88">
        <f t="shared" si="14"/>
        <v>0</v>
      </c>
      <c r="AR27" s="88">
        <f t="shared" si="15"/>
        <v>0</v>
      </c>
      <c r="AS27" s="88">
        <f t="shared" si="16"/>
        <v>0</v>
      </c>
      <c r="AT27" s="88">
        <f t="shared" si="17"/>
        <v>71770.190954773818</v>
      </c>
      <c r="AU27" s="88">
        <f t="shared" si="18"/>
        <v>0</v>
      </c>
      <c r="AV27" s="88">
        <f t="shared" si="19"/>
        <v>90835.810879120865</v>
      </c>
      <c r="AW27" s="88">
        <f t="shared" si="20"/>
        <v>0</v>
      </c>
      <c r="AX27" s="88">
        <f t="shared" si="21"/>
        <v>4886.1539999999832</v>
      </c>
      <c r="AY27" s="88">
        <f t="shared" si="22"/>
        <v>0</v>
      </c>
      <c r="AZ27" s="88">
        <v>140000</v>
      </c>
      <c r="BA27" s="88"/>
      <c r="BB27" s="88">
        <v>71628</v>
      </c>
      <c r="BC27" s="88"/>
      <c r="BD27" s="88"/>
      <c r="BE27" s="88"/>
      <c r="BF27" s="88"/>
      <c r="BG27" s="208">
        <f t="shared" si="34"/>
        <v>1729287.34</v>
      </c>
      <c r="BH27" s="208">
        <f t="shared" si="24"/>
        <v>254367.54472278358</v>
      </c>
      <c r="BI27" s="208">
        <f t="shared" si="25"/>
        <v>211628</v>
      </c>
      <c r="BJ27" s="208">
        <f t="shared" si="26"/>
        <v>90835.810879120865</v>
      </c>
      <c r="BK27" s="208">
        <f t="shared" si="27"/>
        <v>2195282.8847227837</v>
      </c>
      <c r="BL27" s="222">
        <v>1983654.8847227837</v>
      </c>
      <c r="BM27" s="222">
        <v>4398.3478596957511</v>
      </c>
      <c r="BN27" s="222">
        <v>4286.2257407480311</v>
      </c>
      <c r="BO27" s="166">
        <v>2.6158705987368868E-2</v>
      </c>
      <c r="BP27" s="166">
        <v>0</v>
      </c>
      <c r="BQ27" s="222">
        <v>0</v>
      </c>
      <c r="BR27" s="213">
        <f t="shared" si="28"/>
        <v>2195282.8847227837</v>
      </c>
      <c r="BS27" s="222">
        <v>-987.68999999999994</v>
      </c>
      <c r="BT27" s="222">
        <v>-572.77</v>
      </c>
      <c r="BU27" s="89">
        <f t="shared" si="29"/>
        <v>2122094.4247227837</v>
      </c>
      <c r="BV27" s="167"/>
      <c r="BW27" s="258">
        <f>VLOOKUP(B27,'EYSFF (Universal)'!$A$6:$T$61,20,0)</f>
        <v>126321.19448693324</v>
      </c>
      <c r="BX27" s="217"/>
      <c r="BY27" s="217"/>
      <c r="BZ27" s="217"/>
      <c r="CA27" s="79"/>
      <c r="CB27" s="205"/>
      <c r="CC27" s="225">
        <f t="shared" si="33"/>
        <v>92795.000000000073</v>
      </c>
      <c r="CD27" s="226">
        <f>VLOOKUP(A27,'Grant data'!$A$3:$F$49,5,0)</f>
        <v>3840</v>
      </c>
      <c r="CE27" s="226">
        <f>VLOOKUP(A27,'Grant data'!$A$3:$F$49,6,0)</f>
        <v>4820</v>
      </c>
      <c r="CF27" s="226">
        <f>VLOOKUP(A27,'Grant data'!$A$3:$I$49,9,0)</f>
        <v>52187</v>
      </c>
      <c r="CG27" s="233"/>
      <c r="CH27" s="233"/>
      <c r="CI27" s="226">
        <f>VLOOKUP(A27,'Grant data'!A:G,7,0)</f>
        <v>8492</v>
      </c>
      <c r="CJ27" s="233">
        <f>VLOOKUP(A27,'Grant data'!A:H,8,0)</f>
        <v>52907.399999999994</v>
      </c>
      <c r="CK27" s="77"/>
      <c r="CL27" s="217"/>
      <c r="CM27" s="218"/>
      <c r="CN27" s="2"/>
    </row>
    <row r="28" spans="1:92" ht="14" x14ac:dyDescent="0.25">
      <c r="A28" s="266">
        <v>3122026</v>
      </c>
      <c r="B28" s="104">
        <v>2026</v>
      </c>
      <c r="C28" s="70" t="s">
        <v>99</v>
      </c>
      <c r="D28" s="219">
        <v>192</v>
      </c>
      <c r="E28" s="219">
        <v>192</v>
      </c>
      <c r="F28" s="219">
        <v>0</v>
      </c>
      <c r="G28" s="219">
        <v>0</v>
      </c>
      <c r="H28" s="219">
        <v>0</v>
      </c>
      <c r="I28" s="219">
        <v>48</v>
      </c>
      <c r="J28" s="219">
        <v>0</v>
      </c>
      <c r="K28" s="219">
        <v>105</v>
      </c>
      <c r="L28" s="219">
        <v>39</v>
      </c>
      <c r="M28" s="219">
        <v>0</v>
      </c>
      <c r="N28" s="219">
        <v>12.999999999999993</v>
      </c>
      <c r="O28" s="219">
        <v>0</v>
      </c>
      <c r="P28" s="219">
        <v>0</v>
      </c>
      <c r="Q28" s="219">
        <v>0</v>
      </c>
      <c r="R28" s="219">
        <v>0</v>
      </c>
      <c r="S28" s="219">
        <v>0</v>
      </c>
      <c r="T28" s="219">
        <v>0</v>
      </c>
      <c r="U28" s="219">
        <v>0</v>
      </c>
      <c r="V28" s="219">
        <v>0</v>
      </c>
      <c r="W28" s="219">
        <v>48.294478527607296</v>
      </c>
      <c r="X28" s="219">
        <v>0</v>
      </c>
      <c r="Y28" s="219">
        <v>39.822222222222216</v>
      </c>
      <c r="Z28" s="219">
        <v>0</v>
      </c>
      <c r="AA28" s="219">
        <v>4.4799999999999942</v>
      </c>
      <c r="AB28" s="219">
        <v>0</v>
      </c>
      <c r="AC28" s="277">
        <f t="shared" si="0"/>
        <v>736193.28</v>
      </c>
      <c r="AD28" s="277">
        <f t="shared" si="1"/>
        <v>0</v>
      </c>
      <c r="AE28" s="277">
        <f t="shared" si="2"/>
        <v>0</v>
      </c>
      <c r="AF28" s="277">
        <f t="shared" si="3"/>
        <v>53321.759999999995</v>
      </c>
      <c r="AG28" s="277">
        <f t="shared" si="4"/>
        <v>0</v>
      </c>
      <c r="AH28" s="88">
        <f t="shared" si="5"/>
        <v>11051.25</v>
      </c>
      <c r="AI28" s="88">
        <f t="shared" si="6"/>
        <v>8209.5</v>
      </c>
      <c r="AJ28" s="88">
        <f t="shared" si="7"/>
        <v>0</v>
      </c>
      <c r="AK28" s="88">
        <f t="shared" si="8"/>
        <v>5472.9999999999973</v>
      </c>
      <c r="AL28" s="88">
        <f t="shared" si="9"/>
        <v>0</v>
      </c>
      <c r="AM28" s="88">
        <f t="shared" si="10"/>
        <v>0</v>
      </c>
      <c r="AN28" s="88">
        <f t="shared" si="11"/>
        <v>0</v>
      </c>
      <c r="AO28" s="88">
        <f t="shared" si="12"/>
        <v>0</v>
      </c>
      <c r="AP28" s="88">
        <f t="shared" si="13"/>
        <v>0</v>
      </c>
      <c r="AQ28" s="88">
        <f t="shared" si="14"/>
        <v>0</v>
      </c>
      <c r="AR28" s="88">
        <f t="shared" si="15"/>
        <v>0</v>
      </c>
      <c r="AS28" s="88">
        <f t="shared" si="16"/>
        <v>0</v>
      </c>
      <c r="AT28" s="88">
        <f t="shared" si="17"/>
        <v>38234.738650306695</v>
      </c>
      <c r="AU28" s="88">
        <f t="shared" si="18"/>
        <v>0</v>
      </c>
      <c r="AV28" s="88">
        <f t="shared" si="19"/>
        <v>25168.042666666661</v>
      </c>
      <c r="AW28" s="88">
        <f t="shared" si="20"/>
        <v>0</v>
      </c>
      <c r="AX28" s="88">
        <f t="shared" si="21"/>
        <v>4431.1679999999942</v>
      </c>
      <c r="AY28" s="88">
        <f t="shared" si="22"/>
        <v>0</v>
      </c>
      <c r="AZ28" s="88">
        <v>140000</v>
      </c>
      <c r="BA28" s="88"/>
      <c r="BB28" s="88">
        <v>17612</v>
      </c>
      <c r="BC28" s="88"/>
      <c r="BD28" s="88"/>
      <c r="BE28" s="88"/>
      <c r="BF28" s="88"/>
      <c r="BG28" s="208">
        <f t="shared" si="34"/>
        <v>736193.28</v>
      </c>
      <c r="BH28" s="208">
        <f t="shared" si="24"/>
        <v>145889.45931697334</v>
      </c>
      <c r="BI28" s="208">
        <f t="shared" si="25"/>
        <v>157612</v>
      </c>
      <c r="BJ28" s="208">
        <f t="shared" si="26"/>
        <v>25168.042666666661</v>
      </c>
      <c r="BK28" s="208">
        <f t="shared" si="27"/>
        <v>1039694.7393169734</v>
      </c>
      <c r="BL28" s="222">
        <v>882082.73931697337</v>
      </c>
      <c r="BM28" s="222">
        <v>4594.1809339425699</v>
      </c>
      <c r="BN28" s="222">
        <v>4527.8000021621619</v>
      </c>
      <c r="BO28" s="166">
        <v>1.4660747327335369E-2</v>
      </c>
      <c r="BP28" s="166">
        <v>0</v>
      </c>
      <c r="BQ28" s="222">
        <v>0</v>
      </c>
      <c r="BR28" s="213">
        <f t="shared" si="28"/>
        <v>1039694.7393169734</v>
      </c>
      <c r="BS28" s="222">
        <v>-420.48</v>
      </c>
      <c r="BT28" s="222">
        <v>-243.84</v>
      </c>
      <c r="BU28" s="89">
        <f t="shared" si="29"/>
        <v>1021418.4193169734</v>
      </c>
      <c r="BV28" s="167"/>
      <c r="BW28" s="258">
        <f>VLOOKUP(B28,'EYSFF (Universal)'!$A$6:$T$61,20,0)</f>
        <v>82540.661004639682</v>
      </c>
      <c r="BX28" s="258">
        <f>VLOOKUP(B28,'EYSFF (Additional)'!$A$6:$K$46,11,0)</f>
        <v>4645.145424503532</v>
      </c>
      <c r="BY28" s="217"/>
      <c r="BZ28" s="217"/>
      <c r="CA28" s="79"/>
      <c r="CB28" s="205"/>
      <c r="CC28" s="225">
        <f t="shared" si="33"/>
        <v>66480</v>
      </c>
      <c r="CD28" s="226">
        <f>VLOOKUP(A28,'Grant data'!$A$3:$F$49,5,0)</f>
        <v>0</v>
      </c>
      <c r="CE28" s="226">
        <f>VLOOKUP(A28,'Grant data'!$A$3:$F$49,6,0)</f>
        <v>4820</v>
      </c>
      <c r="CF28" s="226">
        <f>VLOOKUP(A28,'Grant data'!$A$3:$I$49,9,0)</f>
        <v>26214</v>
      </c>
      <c r="CG28" s="233"/>
      <c r="CH28" s="233"/>
      <c r="CI28" s="226">
        <f>VLOOKUP(A28,'Grant data'!A:G,7,0)</f>
        <v>7342</v>
      </c>
      <c r="CJ28" s="233">
        <f>VLOOKUP(A28,'Grant data'!A:H,8,0)</f>
        <v>22452.3</v>
      </c>
      <c r="CK28" s="77"/>
      <c r="CL28" s="217"/>
      <c r="CM28" s="218"/>
      <c r="CN28" s="2"/>
    </row>
    <row r="29" spans="1:92" ht="14" x14ac:dyDescent="0.25">
      <c r="A29" s="266">
        <v>3125211</v>
      </c>
      <c r="B29" s="104">
        <v>5211</v>
      </c>
      <c r="C29" s="70" t="s">
        <v>274</v>
      </c>
      <c r="D29" s="219">
        <v>610</v>
      </c>
      <c r="E29" s="219">
        <v>610</v>
      </c>
      <c r="F29" s="219">
        <v>0</v>
      </c>
      <c r="G29" s="219">
        <v>0</v>
      </c>
      <c r="H29" s="219">
        <v>0</v>
      </c>
      <c r="I29" s="219">
        <v>88.999999999999829</v>
      </c>
      <c r="J29" s="219">
        <v>0</v>
      </c>
      <c r="K29" s="219">
        <v>98.999999999999943</v>
      </c>
      <c r="L29" s="219">
        <v>39.000000000000007</v>
      </c>
      <c r="M29" s="219">
        <v>19.999999999999975</v>
      </c>
      <c r="N29" s="219">
        <v>0.99999999999999878</v>
      </c>
      <c r="O29" s="219">
        <v>0</v>
      </c>
      <c r="P29" s="219">
        <v>0</v>
      </c>
      <c r="Q29" s="219">
        <v>0</v>
      </c>
      <c r="R29" s="219">
        <v>0</v>
      </c>
      <c r="S29" s="219">
        <v>0</v>
      </c>
      <c r="T29" s="219">
        <v>0</v>
      </c>
      <c r="U29" s="219">
        <v>0</v>
      </c>
      <c r="V29" s="219">
        <v>0</v>
      </c>
      <c r="W29" s="219">
        <v>190.98671726755236</v>
      </c>
      <c r="X29" s="219">
        <v>0</v>
      </c>
      <c r="Y29" s="219">
        <v>156.37964774951075</v>
      </c>
      <c r="Z29" s="219">
        <v>0</v>
      </c>
      <c r="AA29" s="219">
        <v>0</v>
      </c>
      <c r="AB29" s="219">
        <v>0</v>
      </c>
      <c r="AC29" s="277">
        <f t="shared" si="0"/>
        <v>2338947.4</v>
      </c>
      <c r="AD29" s="277">
        <f t="shared" si="1"/>
        <v>0</v>
      </c>
      <c r="AE29" s="277">
        <f t="shared" si="2"/>
        <v>0</v>
      </c>
      <c r="AF29" s="277">
        <f t="shared" si="3"/>
        <v>98867.429999999804</v>
      </c>
      <c r="AG29" s="277">
        <f t="shared" si="4"/>
        <v>0</v>
      </c>
      <c r="AH29" s="88">
        <f t="shared" si="5"/>
        <v>10419.749999999995</v>
      </c>
      <c r="AI29" s="88">
        <f t="shared" si="6"/>
        <v>8209.5000000000018</v>
      </c>
      <c r="AJ29" s="88">
        <f t="shared" si="7"/>
        <v>6314.9999999999918</v>
      </c>
      <c r="AK29" s="88">
        <f t="shared" si="8"/>
        <v>420.99999999999949</v>
      </c>
      <c r="AL29" s="88">
        <f t="shared" si="9"/>
        <v>0</v>
      </c>
      <c r="AM29" s="88">
        <f t="shared" si="10"/>
        <v>0</v>
      </c>
      <c r="AN29" s="88">
        <f t="shared" si="11"/>
        <v>0</v>
      </c>
      <c r="AO29" s="88">
        <f t="shared" si="12"/>
        <v>0</v>
      </c>
      <c r="AP29" s="88">
        <f t="shared" si="13"/>
        <v>0</v>
      </c>
      <c r="AQ29" s="88">
        <f t="shared" si="14"/>
        <v>0</v>
      </c>
      <c r="AR29" s="88">
        <f t="shared" si="15"/>
        <v>0</v>
      </c>
      <c r="AS29" s="88">
        <f t="shared" si="16"/>
        <v>0</v>
      </c>
      <c r="AT29" s="88">
        <f t="shared" si="17"/>
        <v>151204.18406072122</v>
      </c>
      <c r="AU29" s="88">
        <f t="shared" si="18"/>
        <v>0</v>
      </c>
      <c r="AV29" s="88">
        <f t="shared" si="19"/>
        <v>98833.501174168283</v>
      </c>
      <c r="AW29" s="88">
        <f t="shared" si="20"/>
        <v>0</v>
      </c>
      <c r="AX29" s="88">
        <f t="shared" si="21"/>
        <v>0</v>
      </c>
      <c r="AY29" s="88">
        <f t="shared" si="22"/>
        <v>0</v>
      </c>
      <c r="AZ29" s="88">
        <v>140000</v>
      </c>
      <c r="BA29" s="88"/>
      <c r="BB29" s="88">
        <v>12972</v>
      </c>
      <c r="BC29" s="88"/>
      <c r="BD29" s="88"/>
      <c r="BE29" s="88"/>
      <c r="BF29" s="88"/>
      <c r="BG29" s="208">
        <f t="shared" si="34"/>
        <v>2338947.4</v>
      </c>
      <c r="BH29" s="208">
        <f t="shared" si="24"/>
        <v>374270.36523488932</v>
      </c>
      <c r="BI29" s="208">
        <f t="shared" si="25"/>
        <v>152972</v>
      </c>
      <c r="BJ29" s="208">
        <f t="shared" si="26"/>
        <v>98833.501174168283</v>
      </c>
      <c r="BK29" s="208">
        <f t="shared" si="27"/>
        <v>2866189.7652348895</v>
      </c>
      <c r="BL29" s="222">
        <v>2713217.7652348895</v>
      </c>
      <c r="BM29" s="222">
        <v>4447.897975794901</v>
      </c>
      <c r="BN29" s="222">
        <v>4411.0067180645165</v>
      </c>
      <c r="BO29" s="166">
        <v>8.3634553489349076E-3</v>
      </c>
      <c r="BP29" s="166">
        <v>0</v>
      </c>
      <c r="BQ29" s="222">
        <v>0</v>
      </c>
      <c r="BR29" s="213">
        <f t="shared" si="28"/>
        <v>2866189.7652348895</v>
      </c>
      <c r="BS29" s="222">
        <v>-1335.8999999999999</v>
      </c>
      <c r="BT29" s="222">
        <v>-774.7</v>
      </c>
      <c r="BU29" s="89">
        <f t="shared" si="29"/>
        <v>2851107.1652348894</v>
      </c>
      <c r="BV29" s="167"/>
      <c r="BW29" s="258">
        <f>VLOOKUP(B29,'EYSFF (Universal)'!$A$6:$T$61,20,0)</f>
        <v>181019.00371822223</v>
      </c>
      <c r="BX29" s="258">
        <f>VLOOKUP(B29,'EYSFF (Additional)'!$A$6:$K$46,11,0)</f>
        <v>41773.616242666671</v>
      </c>
      <c r="BY29" s="217"/>
      <c r="BZ29" s="217"/>
      <c r="CA29" s="79"/>
      <c r="CB29" s="205"/>
      <c r="CC29" s="225">
        <f t="shared" si="33"/>
        <v>123264.99999999977</v>
      </c>
      <c r="CD29" s="226">
        <f>VLOOKUP(A29,'Grant data'!$A$3:$F$49,5,0)</f>
        <v>0</v>
      </c>
      <c r="CE29" s="226">
        <f>VLOOKUP(A29,'Grant data'!$A$3:$F$49,6,0)</f>
        <v>9640</v>
      </c>
      <c r="CF29" s="226">
        <f>VLOOKUP(A29,'Grant data'!$A$3:$I$49,9,0)</f>
        <v>71095</v>
      </c>
      <c r="CG29" s="233"/>
      <c r="CH29" s="233"/>
      <c r="CI29" s="226">
        <f>VLOOKUP(A29,'Grant data'!A:G,7,0)</f>
        <v>8892</v>
      </c>
      <c r="CJ29" s="233">
        <f>VLOOKUP(A29,'Grant data'!A:H,8,0)</f>
        <v>81584.099999999991</v>
      </c>
      <c r="CK29" s="77"/>
      <c r="CL29" s="217"/>
      <c r="CM29" s="218"/>
    </row>
    <row r="30" spans="1:92" ht="14" x14ac:dyDescent="0.25">
      <c r="A30" s="266">
        <v>3122029</v>
      </c>
      <c r="B30" s="104">
        <v>2029</v>
      </c>
      <c r="C30" s="70" t="s">
        <v>106</v>
      </c>
      <c r="D30" s="219">
        <v>382</v>
      </c>
      <c r="E30" s="219">
        <v>382</v>
      </c>
      <c r="F30" s="219">
        <v>0</v>
      </c>
      <c r="G30" s="219">
        <v>0</v>
      </c>
      <c r="H30" s="219">
        <v>0</v>
      </c>
      <c r="I30" s="219">
        <v>86</v>
      </c>
      <c r="J30" s="219">
        <v>0</v>
      </c>
      <c r="K30" s="219">
        <v>121.00000000000011</v>
      </c>
      <c r="L30" s="219">
        <v>121.99999999999996</v>
      </c>
      <c r="M30" s="219">
        <v>3.0000000000000013</v>
      </c>
      <c r="N30" s="219">
        <v>1.0000000000000004</v>
      </c>
      <c r="O30" s="219">
        <v>0</v>
      </c>
      <c r="P30" s="219">
        <v>0</v>
      </c>
      <c r="Q30" s="219">
        <v>0</v>
      </c>
      <c r="R30" s="219">
        <v>0</v>
      </c>
      <c r="S30" s="219">
        <v>0</v>
      </c>
      <c r="T30" s="219">
        <v>0</v>
      </c>
      <c r="U30" s="219">
        <v>0</v>
      </c>
      <c r="V30" s="219">
        <v>0</v>
      </c>
      <c r="W30" s="219">
        <v>83.196319018404992</v>
      </c>
      <c r="X30" s="219">
        <v>0</v>
      </c>
      <c r="Y30" s="219">
        <v>94.832167832167841</v>
      </c>
      <c r="Z30" s="219">
        <v>0</v>
      </c>
      <c r="AA30" s="219">
        <v>7.0800000000000169</v>
      </c>
      <c r="AB30" s="219">
        <v>0</v>
      </c>
      <c r="AC30" s="277">
        <f t="shared" si="0"/>
        <v>1464717.8800000001</v>
      </c>
      <c r="AD30" s="277">
        <f t="shared" si="1"/>
        <v>0</v>
      </c>
      <c r="AE30" s="277">
        <f t="shared" si="2"/>
        <v>0</v>
      </c>
      <c r="AF30" s="277">
        <f t="shared" si="3"/>
        <v>95534.819999999992</v>
      </c>
      <c r="AG30" s="277">
        <f t="shared" si="4"/>
        <v>0</v>
      </c>
      <c r="AH30" s="88">
        <f t="shared" si="5"/>
        <v>12735.250000000013</v>
      </c>
      <c r="AI30" s="88">
        <f t="shared" si="6"/>
        <v>25680.999999999993</v>
      </c>
      <c r="AJ30" s="88">
        <f t="shared" si="7"/>
        <v>947.25000000000045</v>
      </c>
      <c r="AK30" s="88">
        <f t="shared" si="8"/>
        <v>421.00000000000017</v>
      </c>
      <c r="AL30" s="88">
        <f t="shared" si="9"/>
        <v>0</v>
      </c>
      <c r="AM30" s="88">
        <f t="shared" si="10"/>
        <v>0</v>
      </c>
      <c r="AN30" s="88">
        <f t="shared" si="11"/>
        <v>0</v>
      </c>
      <c r="AO30" s="88">
        <f t="shared" si="12"/>
        <v>0</v>
      </c>
      <c r="AP30" s="88">
        <f t="shared" si="13"/>
        <v>0</v>
      </c>
      <c r="AQ30" s="88">
        <f t="shared" si="14"/>
        <v>0</v>
      </c>
      <c r="AR30" s="88">
        <f t="shared" si="15"/>
        <v>0</v>
      </c>
      <c r="AS30" s="88">
        <f t="shared" si="16"/>
        <v>0</v>
      </c>
      <c r="AT30" s="88">
        <f t="shared" si="17"/>
        <v>65866.525766871229</v>
      </c>
      <c r="AU30" s="88">
        <f t="shared" si="18"/>
        <v>0</v>
      </c>
      <c r="AV30" s="88">
        <f t="shared" si="19"/>
        <v>59934.878391608399</v>
      </c>
      <c r="AW30" s="88">
        <f t="shared" si="20"/>
        <v>0</v>
      </c>
      <c r="AX30" s="88">
        <f t="shared" si="21"/>
        <v>7002.8280000000168</v>
      </c>
      <c r="AY30" s="88">
        <f t="shared" si="22"/>
        <v>0</v>
      </c>
      <c r="AZ30" s="88">
        <v>140000</v>
      </c>
      <c r="BA30" s="88"/>
      <c r="BB30" s="88">
        <v>54708</v>
      </c>
      <c r="BC30" s="88"/>
      <c r="BD30" s="88"/>
      <c r="BE30" s="88"/>
      <c r="BF30" s="88"/>
      <c r="BG30" s="208">
        <f t="shared" si="34"/>
        <v>1464717.8800000001</v>
      </c>
      <c r="BH30" s="208">
        <f t="shared" si="24"/>
        <v>268123.55215847964</v>
      </c>
      <c r="BI30" s="208">
        <f t="shared" si="25"/>
        <v>194708</v>
      </c>
      <c r="BJ30" s="208">
        <f t="shared" si="26"/>
        <v>59934.878391608399</v>
      </c>
      <c r="BK30" s="208">
        <f t="shared" si="27"/>
        <v>1927549.4321584797</v>
      </c>
      <c r="BL30" s="222">
        <v>1732841.4321584797</v>
      </c>
      <c r="BM30" s="222">
        <v>4536.2341155981148</v>
      </c>
      <c r="BN30" s="222">
        <v>4345.2349615979383</v>
      </c>
      <c r="BO30" s="166">
        <v>4.3956001387307618E-2</v>
      </c>
      <c r="BP30" s="166">
        <v>0</v>
      </c>
      <c r="BQ30" s="222">
        <v>0</v>
      </c>
      <c r="BR30" s="213">
        <f t="shared" si="28"/>
        <v>1927549.4321584797</v>
      </c>
      <c r="BS30" s="222">
        <v>-836.57999999999993</v>
      </c>
      <c r="BT30" s="222">
        <v>-485.14</v>
      </c>
      <c r="BU30" s="89">
        <f t="shared" si="29"/>
        <v>1871519.7121584797</v>
      </c>
      <c r="BV30" s="167"/>
      <c r="BW30" s="258">
        <f>VLOOKUP(B30,'EYSFF (Universal)'!$A$6:$T$61,20,0)</f>
        <v>83390.296529840474</v>
      </c>
      <c r="BX30" s="258">
        <f>VLOOKUP(B30,'EYSFF (Additional)'!$A$6:$K$46,11,0)</f>
        <v>25581.883796006838</v>
      </c>
      <c r="BY30" s="217"/>
      <c r="BZ30" s="217"/>
      <c r="CA30" s="79"/>
      <c r="CB30" s="205"/>
      <c r="CC30" s="225">
        <f t="shared" si="33"/>
        <v>119110</v>
      </c>
      <c r="CD30" s="226">
        <f>VLOOKUP(A30,'Grant data'!$A$3:$F$49,5,0)</f>
        <v>0</v>
      </c>
      <c r="CE30" s="226">
        <f>VLOOKUP(A30,'Grant data'!$A$3:$F$49,6,0)</f>
        <v>2410</v>
      </c>
      <c r="CF30" s="226">
        <f>VLOOKUP(A30,'Grant data'!$A$3:$I$49,9,0)</f>
        <v>46089</v>
      </c>
      <c r="CG30" s="233"/>
      <c r="CH30" s="233"/>
      <c r="CI30" s="226">
        <f>VLOOKUP(A30,'Grant data'!A:G,7,0)</f>
        <v>8042</v>
      </c>
      <c r="CJ30" s="233">
        <f>VLOOKUP(A30,'Grant data'!A:H,8,0)</f>
        <v>60020.999999999993</v>
      </c>
      <c r="CK30" s="77"/>
      <c r="CL30" s="217"/>
      <c r="CM30" s="218"/>
      <c r="CN30" s="2"/>
    </row>
    <row r="31" spans="1:92" ht="14" x14ac:dyDescent="0.25">
      <c r="A31" s="266">
        <v>3122061</v>
      </c>
      <c r="B31" s="104">
        <v>2061</v>
      </c>
      <c r="C31" s="70" t="s">
        <v>108</v>
      </c>
      <c r="D31" s="219">
        <v>414</v>
      </c>
      <c r="E31" s="219">
        <v>414</v>
      </c>
      <c r="F31" s="219">
        <v>0</v>
      </c>
      <c r="G31" s="219">
        <v>0</v>
      </c>
      <c r="H31" s="219">
        <v>0</v>
      </c>
      <c r="I31" s="219">
        <v>83.000000000000156</v>
      </c>
      <c r="J31" s="219">
        <v>0</v>
      </c>
      <c r="K31" s="219">
        <v>64.999999999999844</v>
      </c>
      <c r="L31" s="219">
        <v>47.999999999999901</v>
      </c>
      <c r="M31" s="219">
        <v>31</v>
      </c>
      <c r="N31" s="219">
        <v>0</v>
      </c>
      <c r="O31" s="219">
        <v>0</v>
      </c>
      <c r="P31" s="219">
        <v>0</v>
      </c>
      <c r="Q31" s="219">
        <v>0</v>
      </c>
      <c r="R31" s="219">
        <v>0</v>
      </c>
      <c r="S31" s="219">
        <v>0</v>
      </c>
      <c r="T31" s="219">
        <v>0</v>
      </c>
      <c r="U31" s="219">
        <v>0</v>
      </c>
      <c r="V31" s="219">
        <v>0</v>
      </c>
      <c r="W31" s="219">
        <v>92.389830508474731</v>
      </c>
      <c r="X31" s="219">
        <v>0</v>
      </c>
      <c r="Y31" s="219">
        <v>78.727868852459011</v>
      </c>
      <c r="Z31" s="219">
        <v>0</v>
      </c>
      <c r="AA31" s="219">
        <v>2.1599999999999886</v>
      </c>
      <c r="AB31" s="219">
        <v>0</v>
      </c>
      <c r="AC31" s="277">
        <f t="shared" si="0"/>
        <v>1587416.76</v>
      </c>
      <c r="AD31" s="277">
        <f t="shared" si="1"/>
        <v>0</v>
      </c>
      <c r="AE31" s="277">
        <f t="shared" si="2"/>
        <v>0</v>
      </c>
      <c r="AF31" s="277">
        <f t="shared" si="3"/>
        <v>92202.210000000166</v>
      </c>
      <c r="AG31" s="277">
        <f t="shared" si="4"/>
        <v>0</v>
      </c>
      <c r="AH31" s="88">
        <f t="shared" si="5"/>
        <v>6841.2499999999836</v>
      </c>
      <c r="AI31" s="88">
        <f t="shared" si="6"/>
        <v>10103.999999999978</v>
      </c>
      <c r="AJ31" s="88">
        <f t="shared" si="7"/>
        <v>9788.25</v>
      </c>
      <c r="AK31" s="88">
        <f t="shared" si="8"/>
        <v>0</v>
      </c>
      <c r="AL31" s="88">
        <f t="shared" si="9"/>
        <v>0</v>
      </c>
      <c r="AM31" s="88">
        <f t="shared" si="10"/>
        <v>0</v>
      </c>
      <c r="AN31" s="88">
        <f t="shared" si="11"/>
        <v>0</v>
      </c>
      <c r="AO31" s="88">
        <f t="shared" si="12"/>
        <v>0</v>
      </c>
      <c r="AP31" s="88">
        <f t="shared" si="13"/>
        <v>0</v>
      </c>
      <c r="AQ31" s="88">
        <f t="shared" si="14"/>
        <v>0</v>
      </c>
      <c r="AR31" s="88">
        <f t="shared" si="15"/>
        <v>0</v>
      </c>
      <c r="AS31" s="88">
        <f t="shared" si="16"/>
        <v>0</v>
      </c>
      <c r="AT31" s="88">
        <f t="shared" si="17"/>
        <v>73145.028813559446</v>
      </c>
      <c r="AU31" s="88">
        <f t="shared" si="18"/>
        <v>0</v>
      </c>
      <c r="AV31" s="88">
        <f t="shared" si="19"/>
        <v>49756.800393442616</v>
      </c>
      <c r="AW31" s="88">
        <f t="shared" si="20"/>
        <v>0</v>
      </c>
      <c r="AX31" s="88">
        <f t="shared" si="21"/>
        <v>2136.4559999999888</v>
      </c>
      <c r="AY31" s="88">
        <f t="shared" si="22"/>
        <v>0</v>
      </c>
      <c r="AZ31" s="88">
        <v>140000</v>
      </c>
      <c r="BA31" s="88"/>
      <c r="BB31" s="88">
        <v>67116</v>
      </c>
      <c r="BC31" s="88"/>
      <c r="BD31" s="88"/>
      <c r="BE31" s="88"/>
      <c r="BF31" s="88"/>
      <c r="BG31" s="208">
        <f t="shared" si="34"/>
        <v>1587416.76</v>
      </c>
      <c r="BH31" s="208">
        <f t="shared" si="24"/>
        <v>243973.99520700218</v>
      </c>
      <c r="BI31" s="208">
        <f t="shared" si="25"/>
        <v>207116</v>
      </c>
      <c r="BJ31" s="208">
        <f t="shared" si="26"/>
        <v>49756.800393442616</v>
      </c>
      <c r="BK31" s="208">
        <f t="shared" si="27"/>
        <v>2038506.7552070022</v>
      </c>
      <c r="BL31" s="222">
        <v>1831390.7552070022</v>
      </c>
      <c r="BM31" s="222">
        <v>4423.6491671666718</v>
      </c>
      <c r="BN31" s="222">
        <v>4304.5778997524749</v>
      </c>
      <c r="BO31" s="166">
        <v>2.7661543172686875E-2</v>
      </c>
      <c r="BP31" s="166">
        <v>0</v>
      </c>
      <c r="BQ31" s="222">
        <v>0</v>
      </c>
      <c r="BR31" s="213">
        <f t="shared" si="28"/>
        <v>2038506.7552070022</v>
      </c>
      <c r="BS31" s="222">
        <v>0</v>
      </c>
      <c r="BT31" s="222">
        <v>0</v>
      </c>
      <c r="BU31" s="89">
        <f t="shared" si="29"/>
        <v>1971390.7552070022</v>
      </c>
      <c r="BV31" s="167"/>
      <c r="BW31" s="258">
        <f>VLOOKUP(B31,'EYSFF (Universal)'!$A$6:$T$61,20,0)</f>
        <v>103749.77473673903</v>
      </c>
      <c r="BX31" s="217"/>
      <c r="BY31" s="217"/>
      <c r="BZ31" s="217"/>
      <c r="CA31" s="79"/>
      <c r="CB31" s="205"/>
      <c r="CC31" s="216"/>
      <c r="CD31" s="217"/>
      <c r="CE31" s="217"/>
      <c r="CF31" s="217"/>
      <c r="CG31" s="217"/>
      <c r="CH31" s="217"/>
      <c r="CI31" s="217"/>
      <c r="CJ31" s="217"/>
      <c r="CK31" s="217"/>
      <c r="CL31" s="217"/>
      <c r="CM31" s="218"/>
      <c r="CN31" s="2"/>
    </row>
    <row r="32" spans="1:92" ht="14" x14ac:dyDescent="0.25">
      <c r="A32" s="266">
        <v>3122021</v>
      </c>
      <c r="B32" s="104">
        <v>2021</v>
      </c>
      <c r="C32" s="70" t="s">
        <v>112</v>
      </c>
      <c r="D32" s="219">
        <v>378</v>
      </c>
      <c r="E32" s="219">
        <v>378</v>
      </c>
      <c r="F32" s="219">
        <v>0</v>
      </c>
      <c r="G32" s="219">
        <v>0</v>
      </c>
      <c r="H32" s="219">
        <v>0</v>
      </c>
      <c r="I32" s="219">
        <v>71.000000000000057</v>
      </c>
      <c r="J32" s="219">
        <v>0</v>
      </c>
      <c r="K32" s="219">
        <v>125.00000000000011</v>
      </c>
      <c r="L32" s="219">
        <v>63.999999999999879</v>
      </c>
      <c r="M32" s="219">
        <v>1.0000000000000018</v>
      </c>
      <c r="N32" s="219">
        <v>3.0000000000000013</v>
      </c>
      <c r="O32" s="219">
        <v>6.0000000000000098</v>
      </c>
      <c r="P32" s="219">
        <v>0</v>
      </c>
      <c r="Q32" s="219">
        <v>0</v>
      </c>
      <c r="R32" s="219">
        <v>0</v>
      </c>
      <c r="S32" s="219">
        <v>0</v>
      </c>
      <c r="T32" s="219">
        <v>0</v>
      </c>
      <c r="U32" s="219">
        <v>0</v>
      </c>
      <c r="V32" s="219">
        <v>0</v>
      </c>
      <c r="W32" s="219">
        <v>144.66666666666663</v>
      </c>
      <c r="X32" s="219">
        <v>0</v>
      </c>
      <c r="Y32" s="219">
        <v>72.127208480565372</v>
      </c>
      <c r="Z32" s="219">
        <v>0</v>
      </c>
      <c r="AA32" s="219">
        <v>14.418143236074288</v>
      </c>
      <c r="AB32" s="219">
        <v>0</v>
      </c>
      <c r="AC32" s="277">
        <f t="shared" si="0"/>
        <v>1449380.52</v>
      </c>
      <c r="AD32" s="277">
        <f t="shared" si="1"/>
        <v>0</v>
      </c>
      <c r="AE32" s="277">
        <f t="shared" si="2"/>
        <v>0</v>
      </c>
      <c r="AF32" s="277">
        <f t="shared" si="3"/>
        <v>78871.770000000062</v>
      </c>
      <c r="AG32" s="277">
        <f t="shared" si="4"/>
        <v>0</v>
      </c>
      <c r="AH32" s="88">
        <f t="shared" si="5"/>
        <v>13156.250000000013</v>
      </c>
      <c r="AI32" s="88">
        <f t="shared" si="6"/>
        <v>13471.999999999975</v>
      </c>
      <c r="AJ32" s="88">
        <f t="shared" si="7"/>
        <v>315.75000000000057</v>
      </c>
      <c r="AK32" s="88">
        <f t="shared" si="8"/>
        <v>1263.0000000000005</v>
      </c>
      <c r="AL32" s="88">
        <f t="shared" si="9"/>
        <v>3157.500000000005</v>
      </c>
      <c r="AM32" s="88">
        <f t="shared" si="10"/>
        <v>0</v>
      </c>
      <c r="AN32" s="88">
        <f t="shared" si="11"/>
        <v>0</v>
      </c>
      <c r="AO32" s="88">
        <f t="shared" si="12"/>
        <v>0</v>
      </c>
      <c r="AP32" s="88">
        <f t="shared" si="13"/>
        <v>0</v>
      </c>
      <c r="AQ32" s="88">
        <f t="shared" si="14"/>
        <v>0</v>
      </c>
      <c r="AR32" s="88">
        <f t="shared" si="15"/>
        <v>0</v>
      </c>
      <c r="AS32" s="88">
        <f t="shared" si="16"/>
        <v>0</v>
      </c>
      <c r="AT32" s="88">
        <f t="shared" si="17"/>
        <v>114532.59999999998</v>
      </c>
      <c r="AU32" s="88">
        <f t="shared" si="18"/>
        <v>0</v>
      </c>
      <c r="AV32" s="88">
        <f t="shared" si="19"/>
        <v>45585.117031802118</v>
      </c>
      <c r="AW32" s="88">
        <f t="shared" si="20"/>
        <v>0</v>
      </c>
      <c r="AX32" s="88">
        <f t="shared" si="21"/>
        <v>14260.985474801078</v>
      </c>
      <c r="AY32" s="88">
        <f t="shared" si="22"/>
        <v>0</v>
      </c>
      <c r="AZ32" s="88">
        <v>140000</v>
      </c>
      <c r="BA32" s="88"/>
      <c r="BB32" s="88">
        <v>0</v>
      </c>
      <c r="BC32" s="88"/>
      <c r="BD32" s="88"/>
      <c r="BE32" s="88"/>
      <c r="BF32" s="88"/>
      <c r="BG32" s="208">
        <f t="shared" si="34"/>
        <v>1449380.52</v>
      </c>
      <c r="BH32" s="208">
        <f t="shared" si="24"/>
        <v>284614.97250660323</v>
      </c>
      <c r="BI32" s="208">
        <f t="shared" si="25"/>
        <v>140000</v>
      </c>
      <c r="BJ32" s="208">
        <f t="shared" si="26"/>
        <v>45585.117031802118</v>
      </c>
      <c r="BK32" s="208">
        <f t="shared" si="27"/>
        <v>1873995.4925066032</v>
      </c>
      <c r="BL32" s="222">
        <v>1733995.4925066032</v>
      </c>
      <c r="BM32" s="222">
        <v>4587.2896627158816</v>
      </c>
      <c r="BN32" s="222">
        <v>4479.3637107692302</v>
      </c>
      <c r="BO32" s="166">
        <v>2.4094036321984112E-2</v>
      </c>
      <c r="BP32" s="166">
        <v>0</v>
      </c>
      <c r="BQ32" s="222">
        <v>0</v>
      </c>
      <c r="BR32" s="213">
        <f t="shared" si="28"/>
        <v>1873995.4925066032</v>
      </c>
      <c r="BS32" s="222">
        <v>0</v>
      </c>
      <c r="BT32" s="222">
        <v>0</v>
      </c>
      <c r="BU32" s="89">
        <f t="shared" si="29"/>
        <v>1873995.4925066032</v>
      </c>
      <c r="BV32" s="100"/>
      <c r="BW32" s="258">
        <f>VLOOKUP(B32,'EYSFF (Universal)'!$A$6:$T$61,20,0)</f>
        <v>125035.46956733099</v>
      </c>
      <c r="BX32" s="217"/>
      <c r="BY32" s="217"/>
      <c r="BZ32" s="217"/>
      <c r="CA32" s="79"/>
      <c r="CC32" s="216"/>
      <c r="CD32" s="217"/>
      <c r="CE32" s="217"/>
      <c r="CF32" s="217"/>
      <c r="CG32" s="217"/>
      <c r="CH32" s="217"/>
      <c r="CI32" s="217"/>
      <c r="CJ32" s="217"/>
      <c r="CK32" s="217"/>
      <c r="CL32" s="217"/>
      <c r="CM32" s="218"/>
      <c r="CN32" s="2"/>
    </row>
    <row r="33" spans="1:92" ht="14" x14ac:dyDescent="0.25">
      <c r="A33" s="266">
        <v>3122063</v>
      </c>
      <c r="B33" s="104">
        <v>2063</v>
      </c>
      <c r="C33" s="70" t="s">
        <v>113</v>
      </c>
      <c r="D33" s="219">
        <v>295</v>
      </c>
      <c r="E33" s="219">
        <v>295</v>
      </c>
      <c r="F33" s="219">
        <v>0</v>
      </c>
      <c r="G33" s="219">
        <v>0</v>
      </c>
      <c r="H33" s="219">
        <v>0</v>
      </c>
      <c r="I33" s="219">
        <v>69.000000000000071</v>
      </c>
      <c r="J33" s="219">
        <v>0</v>
      </c>
      <c r="K33" s="219">
        <v>67.000000000000114</v>
      </c>
      <c r="L33" s="219">
        <v>76.999999999999886</v>
      </c>
      <c r="M33" s="219">
        <v>5.0000000000000053</v>
      </c>
      <c r="N33" s="219">
        <v>2.9999999999999916</v>
      </c>
      <c r="O33" s="219">
        <v>1.0000000000000011</v>
      </c>
      <c r="P33" s="219">
        <v>0</v>
      </c>
      <c r="Q33" s="219">
        <v>0</v>
      </c>
      <c r="R33" s="219">
        <v>0</v>
      </c>
      <c r="S33" s="219">
        <v>0</v>
      </c>
      <c r="T33" s="219">
        <v>0</v>
      </c>
      <c r="U33" s="219">
        <v>0</v>
      </c>
      <c r="V33" s="219">
        <v>0</v>
      </c>
      <c r="W33" s="219">
        <v>54.832713754646718</v>
      </c>
      <c r="X33" s="219">
        <v>0</v>
      </c>
      <c r="Y33" s="219">
        <v>57.193877551020407</v>
      </c>
      <c r="Z33" s="219">
        <v>0</v>
      </c>
      <c r="AA33" s="219">
        <v>0</v>
      </c>
      <c r="AB33" s="219">
        <v>0</v>
      </c>
      <c r="AC33" s="277">
        <f t="shared" si="0"/>
        <v>1131130.3</v>
      </c>
      <c r="AD33" s="277">
        <f t="shared" si="1"/>
        <v>0</v>
      </c>
      <c r="AE33" s="277">
        <f t="shared" si="2"/>
        <v>0</v>
      </c>
      <c r="AF33" s="277">
        <f t="shared" si="3"/>
        <v>76650.030000000072</v>
      </c>
      <c r="AG33" s="277">
        <f t="shared" si="4"/>
        <v>0</v>
      </c>
      <c r="AH33" s="88">
        <f t="shared" si="5"/>
        <v>7051.7500000000118</v>
      </c>
      <c r="AI33" s="88">
        <f t="shared" si="6"/>
        <v>16208.499999999976</v>
      </c>
      <c r="AJ33" s="88">
        <f t="shared" si="7"/>
        <v>1578.7500000000016</v>
      </c>
      <c r="AK33" s="88">
        <f t="shared" si="8"/>
        <v>1262.9999999999964</v>
      </c>
      <c r="AL33" s="88">
        <f t="shared" si="9"/>
        <v>526.25000000000057</v>
      </c>
      <c r="AM33" s="88">
        <f t="shared" si="10"/>
        <v>0</v>
      </c>
      <c r="AN33" s="88">
        <f t="shared" si="11"/>
        <v>0</v>
      </c>
      <c r="AO33" s="88">
        <f t="shared" si="12"/>
        <v>0</v>
      </c>
      <c r="AP33" s="88">
        <f t="shared" si="13"/>
        <v>0</v>
      </c>
      <c r="AQ33" s="88">
        <f t="shared" si="14"/>
        <v>0</v>
      </c>
      <c r="AR33" s="88">
        <f t="shared" si="15"/>
        <v>0</v>
      </c>
      <c r="AS33" s="88">
        <f t="shared" si="16"/>
        <v>0</v>
      </c>
      <c r="AT33" s="88">
        <f t="shared" si="17"/>
        <v>43411.059479553813</v>
      </c>
      <c r="AU33" s="88">
        <f t="shared" si="18"/>
        <v>0</v>
      </c>
      <c r="AV33" s="88">
        <f t="shared" si="19"/>
        <v>36147.102551020405</v>
      </c>
      <c r="AW33" s="88">
        <f t="shared" si="20"/>
        <v>0</v>
      </c>
      <c r="AX33" s="88">
        <f t="shared" si="21"/>
        <v>0</v>
      </c>
      <c r="AY33" s="88">
        <f t="shared" si="22"/>
        <v>0</v>
      </c>
      <c r="AZ33" s="88">
        <v>140000</v>
      </c>
      <c r="BA33" s="88"/>
      <c r="BB33" s="88">
        <v>57528</v>
      </c>
      <c r="BC33" s="88"/>
      <c r="BD33" s="88"/>
      <c r="BE33" s="88"/>
      <c r="BF33" s="88"/>
      <c r="BG33" s="208">
        <f t="shared" si="34"/>
        <v>1131130.3</v>
      </c>
      <c r="BH33" s="208">
        <f t="shared" si="24"/>
        <v>182836.44203057425</v>
      </c>
      <c r="BI33" s="208">
        <f t="shared" si="25"/>
        <v>197528</v>
      </c>
      <c r="BJ33" s="208">
        <f t="shared" si="26"/>
        <v>36147.102551020405</v>
      </c>
      <c r="BK33" s="208">
        <f t="shared" si="27"/>
        <v>1511494.7420305742</v>
      </c>
      <c r="BL33" s="222">
        <v>1313966.7420305742</v>
      </c>
      <c r="BM33" s="222">
        <v>4454.1245492561839</v>
      </c>
      <c r="BN33" s="222">
        <v>4379.5120587878791</v>
      </c>
      <c r="BO33" s="166">
        <v>1.7036713101083518E-2</v>
      </c>
      <c r="BP33" s="166">
        <v>0</v>
      </c>
      <c r="BQ33" s="222">
        <v>0</v>
      </c>
      <c r="BR33" s="213">
        <f t="shared" si="28"/>
        <v>1511494.7420305742</v>
      </c>
      <c r="BS33" s="222">
        <v>-646.04999999999995</v>
      </c>
      <c r="BT33" s="222">
        <v>-374.65</v>
      </c>
      <c r="BU33" s="89">
        <f t="shared" si="29"/>
        <v>1452946.0420305743</v>
      </c>
      <c r="BV33" s="167"/>
      <c r="BW33" s="258">
        <f>VLOOKUP(B33,'EYSFF (Universal)'!$A$6:$T$61,20,0)</f>
        <v>74237.285465547873</v>
      </c>
      <c r="BX33" s="258">
        <f>VLOOKUP(B33,'EYSFF (Additional)'!$A$6:$K$46,11,0)</f>
        <v>24129.219624702426</v>
      </c>
      <c r="BY33" s="217"/>
      <c r="BZ33" s="217"/>
      <c r="CA33" s="79"/>
      <c r="CB33" s="205"/>
      <c r="CC33" s="225">
        <f t="shared" ref="CC33" si="35">$I33*1385</f>
        <v>95565.000000000102</v>
      </c>
      <c r="CD33" s="226">
        <f>VLOOKUP(A33,'Grant data'!$A$3:$F$49,5,0)</f>
        <v>640</v>
      </c>
      <c r="CE33" s="226">
        <f>VLOOKUP(A33,'Grant data'!$A$3:$F$49,6,0)</f>
        <v>0</v>
      </c>
      <c r="CF33" s="226">
        <f>VLOOKUP(A33,'Grant data'!$A$3:$I$49,9,0)</f>
        <v>38330</v>
      </c>
      <c r="CG33" s="233"/>
      <c r="CH33" s="233"/>
      <c r="CI33" s="226">
        <f>VLOOKUP(A33,'Grant data'!A:G,7,0)</f>
        <v>7796</v>
      </c>
      <c r="CJ33" s="233">
        <f>VLOOKUP(A33,'Grant data'!A:H,8,0)</f>
        <v>38013.299999999996</v>
      </c>
      <c r="CK33" s="77"/>
      <c r="CL33" s="217"/>
      <c r="CM33" s="218"/>
      <c r="CN33" s="2"/>
    </row>
    <row r="34" spans="1:92" ht="14" x14ac:dyDescent="0.25">
      <c r="A34" s="266">
        <v>3122081</v>
      </c>
      <c r="B34" s="104">
        <v>2081</v>
      </c>
      <c r="C34" s="70" t="s">
        <v>115</v>
      </c>
      <c r="D34" s="219">
        <v>632</v>
      </c>
      <c r="E34" s="219">
        <v>632</v>
      </c>
      <c r="F34" s="219">
        <v>0</v>
      </c>
      <c r="G34" s="219">
        <v>0</v>
      </c>
      <c r="H34" s="219">
        <v>0</v>
      </c>
      <c r="I34" s="219">
        <v>124.00000000000024</v>
      </c>
      <c r="J34" s="219">
        <v>0</v>
      </c>
      <c r="K34" s="219">
        <v>145.99999999999994</v>
      </c>
      <c r="L34" s="219">
        <v>118.00000000000021</v>
      </c>
      <c r="M34" s="219">
        <v>4.9999999999999991</v>
      </c>
      <c r="N34" s="219">
        <v>2.9999999999999969</v>
      </c>
      <c r="O34" s="219">
        <v>3.9999999999999982</v>
      </c>
      <c r="P34" s="219">
        <v>0</v>
      </c>
      <c r="Q34" s="219">
        <v>0</v>
      </c>
      <c r="R34" s="219">
        <v>0</v>
      </c>
      <c r="S34" s="219">
        <v>0</v>
      </c>
      <c r="T34" s="219">
        <v>0</v>
      </c>
      <c r="U34" s="219">
        <v>0</v>
      </c>
      <c r="V34" s="219">
        <v>0</v>
      </c>
      <c r="W34" s="219">
        <v>211.05535055350563</v>
      </c>
      <c r="X34" s="219">
        <v>0</v>
      </c>
      <c r="Y34" s="219">
        <v>209.85796545105566</v>
      </c>
      <c r="Z34" s="219">
        <v>0</v>
      </c>
      <c r="AA34" s="219">
        <v>0</v>
      </c>
      <c r="AB34" s="219">
        <v>0</v>
      </c>
      <c r="AC34" s="277">
        <f t="shared" si="0"/>
        <v>2423302.88</v>
      </c>
      <c r="AD34" s="277">
        <f t="shared" si="1"/>
        <v>0</v>
      </c>
      <c r="AE34" s="277">
        <f t="shared" si="2"/>
        <v>0</v>
      </c>
      <c r="AF34" s="277">
        <f t="shared" si="3"/>
        <v>137747.88000000027</v>
      </c>
      <c r="AG34" s="277">
        <f t="shared" si="4"/>
        <v>0</v>
      </c>
      <c r="AH34" s="88">
        <f t="shared" si="5"/>
        <v>15366.499999999995</v>
      </c>
      <c r="AI34" s="88">
        <f t="shared" si="6"/>
        <v>24839.000000000044</v>
      </c>
      <c r="AJ34" s="88">
        <f t="shared" si="7"/>
        <v>1578.7499999999998</v>
      </c>
      <c r="AK34" s="88">
        <f t="shared" si="8"/>
        <v>1262.9999999999986</v>
      </c>
      <c r="AL34" s="88">
        <f t="shared" si="9"/>
        <v>2104.9999999999991</v>
      </c>
      <c r="AM34" s="88">
        <f t="shared" si="10"/>
        <v>0</v>
      </c>
      <c r="AN34" s="88">
        <f t="shared" si="11"/>
        <v>0</v>
      </c>
      <c r="AO34" s="88">
        <f t="shared" si="12"/>
        <v>0</v>
      </c>
      <c r="AP34" s="88">
        <f t="shared" si="13"/>
        <v>0</v>
      </c>
      <c r="AQ34" s="88">
        <f t="shared" si="14"/>
        <v>0</v>
      </c>
      <c r="AR34" s="88">
        <f t="shared" si="15"/>
        <v>0</v>
      </c>
      <c r="AS34" s="88">
        <f t="shared" si="16"/>
        <v>0</v>
      </c>
      <c r="AT34" s="88">
        <f t="shared" si="17"/>
        <v>167092.52103321042</v>
      </c>
      <c r="AU34" s="88">
        <f t="shared" si="18"/>
        <v>0</v>
      </c>
      <c r="AV34" s="88">
        <f t="shared" si="19"/>
        <v>132632.3327447217</v>
      </c>
      <c r="AW34" s="88">
        <f t="shared" si="20"/>
        <v>0</v>
      </c>
      <c r="AX34" s="88">
        <f t="shared" si="21"/>
        <v>0</v>
      </c>
      <c r="AY34" s="88">
        <f t="shared" si="22"/>
        <v>0</v>
      </c>
      <c r="AZ34" s="88">
        <v>140000</v>
      </c>
      <c r="BA34" s="88"/>
      <c r="BB34" s="88">
        <v>14864</v>
      </c>
      <c r="BC34" s="88"/>
      <c r="BD34" s="88"/>
      <c r="BE34" s="88"/>
      <c r="BF34" s="88"/>
      <c r="BG34" s="208">
        <f t="shared" si="34"/>
        <v>2423302.88</v>
      </c>
      <c r="BH34" s="208">
        <f t="shared" si="24"/>
        <v>482624.98377793236</v>
      </c>
      <c r="BI34" s="208">
        <f t="shared" si="25"/>
        <v>154864</v>
      </c>
      <c r="BJ34" s="208">
        <f t="shared" si="26"/>
        <v>132632.3327447217</v>
      </c>
      <c r="BK34" s="208">
        <f t="shared" si="27"/>
        <v>3060791.8637779322</v>
      </c>
      <c r="BL34" s="222">
        <v>2905927.8637779322</v>
      </c>
      <c r="BM34" s="222">
        <v>4597.9871262309052</v>
      </c>
      <c r="BN34" s="222">
        <v>4481.7075587677718</v>
      </c>
      <c r="BO34" s="166">
        <v>2.5945371476916269E-2</v>
      </c>
      <c r="BP34" s="166">
        <v>0</v>
      </c>
      <c r="BQ34" s="222">
        <v>0</v>
      </c>
      <c r="BR34" s="213">
        <f t="shared" si="28"/>
        <v>3060791.8637779322</v>
      </c>
      <c r="BS34" s="222">
        <v>0</v>
      </c>
      <c r="BT34" s="222">
        <v>0</v>
      </c>
      <c r="BU34" s="89">
        <f t="shared" si="29"/>
        <v>3045927.8637779322</v>
      </c>
      <c r="BV34" s="167"/>
      <c r="BW34" s="258">
        <f>VLOOKUP(B34,'EYSFF (Universal)'!$A$6:$T$61,20,0)</f>
        <v>187970.04116842683</v>
      </c>
      <c r="BX34" s="258">
        <f>VLOOKUP(B34,'EYSFF (Additional)'!$A$6:$K$46,11,0)</f>
        <v>57233.665442317266</v>
      </c>
      <c r="BY34" s="217"/>
      <c r="BZ34" s="217"/>
      <c r="CA34" s="79"/>
      <c r="CC34" s="216"/>
      <c r="CD34" s="217"/>
      <c r="CE34" s="217"/>
      <c r="CF34" s="217"/>
      <c r="CG34" s="217"/>
      <c r="CH34" s="217"/>
      <c r="CI34" s="217"/>
      <c r="CJ34" s="217"/>
      <c r="CK34" s="217"/>
      <c r="CL34" s="217"/>
      <c r="CM34" s="218"/>
      <c r="CN34" s="2"/>
    </row>
    <row r="35" spans="1:92" ht="14" x14ac:dyDescent="0.25">
      <c r="A35" s="266">
        <v>3125204</v>
      </c>
      <c r="B35" s="104">
        <v>5204</v>
      </c>
      <c r="C35" s="70" t="s">
        <v>116</v>
      </c>
      <c r="D35" s="219">
        <v>171</v>
      </c>
      <c r="E35" s="219">
        <v>171</v>
      </c>
      <c r="F35" s="219">
        <v>0</v>
      </c>
      <c r="G35" s="219">
        <v>0</v>
      </c>
      <c r="H35" s="219">
        <v>0</v>
      </c>
      <c r="I35" s="219">
        <v>25.000000000000046</v>
      </c>
      <c r="J35" s="219">
        <v>0</v>
      </c>
      <c r="K35" s="219">
        <v>38.22352941176473</v>
      </c>
      <c r="L35" s="219">
        <v>1.0058823529411762</v>
      </c>
      <c r="M35" s="219">
        <v>4.0235294117647085</v>
      </c>
      <c r="N35" s="219">
        <v>0</v>
      </c>
      <c r="O35" s="219">
        <v>0</v>
      </c>
      <c r="P35" s="219">
        <v>0</v>
      </c>
      <c r="Q35" s="219">
        <v>0</v>
      </c>
      <c r="R35" s="219">
        <v>0</v>
      </c>
      <c r="S35" s="219">
        <v>0</v>
      </c>
      <c r="T35" s="219">
        <v>0</v>
      </c>
      <c r="U35" s="219">
        <v>0</v>
      </c>
      <c r="V35" s="219">
        <v>0</v>
      </c>
      <c r="W35" s="219">
        <v>115.54054054054059</v>
      </c>
      <c r="X35" s="219">
        <v>0</v>
      </c>
      <c r="Y35" s="219">
        <v>42.015215553677095</v>
      </c>
      <c r="Z35" s="219">
        <v>0</v>
      </c>
      <c r="AA35" s="219">
        <v>0</v>
      </c>
      <c r="AB35" s="219">
        <v>0</v>
      </c>
      <c r="AC35" s="277">
        <f t="shared" si="0"/>
        <v>655672.14</v>
      </c>
      <c r="AD35" s="277">
        <f t="shared" si="1"/>
        <v>0</v>
      </c>
      <c r="AE35" s="277">
        <f t="shared" si="2"/>
        <v>0</v>
      </c>
      <c r="AF35" s="277">
        <f t="shared" si="3"/>
        <v>27771.750000000047</v>
      </c>
      <c r="AG35" s="277">
        <f t="shared" si="4"/>
        <v>0</v>
      </c>
      <c r="AH35" s="88">
        <f t="shared" si="5"/>
        <v>4023.0264705882378</v>
      </c>
      <c r="AI35" s="88">
        <f t="shared" si="6"/>
        <v>211.7382352941176</v>
      </c>
      <c r="AJ35" s="88">
        <f t="shared" si="7"/>
        <v>1270.4294117647066</v>
      </c>
      <c r="AK35" s="88">
        <f t="shared" si="8"/>
        <v>0</v>
      </c>
      <c r="AL35" s="88">
        <f t="shared" si="9"/>
        <v>0</v>
      </c>
      <c r="AM35" s="88">
        <f t="shared" si="10"/>
        <v>0</v>
      </c>
      <c r="AN35" s="88">
        <f t="shared" si="11"/>
        <v>0</v>
      </c>
      <c r="AO35" s="88">
        <f t="shared" si="12"/>
        <v>0</v>
      </c>
      <c r="AP35" s="88">
        <f t="shared" si="13"/>
        <v>0</v>
      </c>
      <c r="AQ35" s="88">
        <f t="shared" si="14"/>
        <v>0</v>
      </c>
      <c r="AR35" s="88">
        <f t="shared" si="15"/>
        <v>0</v>
      </c>
      <c r="AS35" s="88">
        <f t="shared" si="16"/>
        <v>0</v>
      </c>
      <c r="AT35" s="88">
        <f t="shared" si="17"/>
        <v>91473.44594594599</v>
      </c>
      <c r="AU35" s="88">
        <f t="shared" si="18"/>
        <v>0</v>
      </c>
      <c r="AV35" s="88">
        <f t="shared" si="19"/>
        <v>26554.036382079459</v>
      </c>
      <c r="AW35" s="88">
        <f t="shared" si="20"/>
        <v>0</v>
      </c>
      <c r="AX35" s="88">
        <f t="shared" si="21"/>
        <v>0</v>
      </c>
      <c r="AY35" s="88">
        <f t="shared" si="22"/>
        <v>0</v>
      </c>
      <c r="AZ35" s="88">
        <v>140000</v>
      </c>
      <c r="BA35" s="88"/>
      <c r="BB35" s="88">
        <v>11972</v>
      </c>
      <c r="BC35" s="88">
        <v>5492.81</v>
      </c>
      <c r="BD35" s="88"/>
      <c r="BE35" s="88"/>
      <c r="BF35" s="88"/>
      <c r="BG35" s="208">
        <f t="shared" si="34"/>
        <v>655672.14</v>
      </c>
      <c r="BH35" s="208">
        <f t="shared" si="24"/>
        <v>151304.42644567258</v>
      </c>
      <c r="BI35" s="208">
        <f t="shared" si="25"/>
        <v>157464.81</v>
      </c>
      <c r="BJ35" s="208">
        <f t="shared" si="26"/>
        <v>26554.036382079459</v>
      </c>
      <c r="BK35" s="208">
        <f t="shared" si="27"/>
        <v>964441.37644567271</v>
      </c>
      <c r="BL35" s="222">
        <v>806976.56644567265</v>
      </c>
      <c r="BM35" s="222">
        <v>4719.1612072846356</v>
      </c>
      <c r="BN35" s="222">
        <v>4792.0158160919536</v>
      </c>
      <c r="BO35" s="166">
        <v>-1.5203332293409123E-2</v>
      </c>
      <c r="BP35" s="166">
        <v>2.0203332293409124E-2</v>
      </c>
      <c r="BQ35" s="222">
        <v>16555.311628810014</v>
      </c>
      <c r="BR35" s="213">
        <f t="shared" si="28"/>
        <v>980996.68807448272</v>
      </c>
      <c r="BS35" s="222">
        <v>-374.49</v>
      </c>
      <c r="BT35" s="222">
        <v>-217.17000000000002</v>
      </c>
      <c r="BU35" s="89">
        <f t="shared" si="29"/>
        <v>968433.02807448269</v>
      </c>
      <c r="BV35" s="167"/>
      <c r="BW35" s="258">
        <f>VLOOKUP(B35,'EYSFF (Universal)'!$A$6:$T$61,20,0)</f>
        <v>160653.36552074063</v>
      </c>
      <c r="BX35" s="258">
        <f>VLOOKUP(B35,'EYSFF (Additional)'!$A$6:$K$46,11,0)</f>
        <v>36945.111861170823</v>
      </c>
      <c r="BY35" s="217"/>
      <c r="BZ35" s="217"/>
      <c r="CA35" s="79"/>
      <c r="CB35" s="205"/>
      <c r="CC35" s="225">
        <f t="shared" ref="CC35:CC37" si="36">$I35*1385</f>
        <v>34625.000000000065</v>
      </c>
      <c r="CD35" s="226">
        <f>VLOOKUP(A35,'Grant data'!$A$3:$F$49,5,0)</f>
        <v>320</v>
      </c>
      <c r="CE35" s="226">
        <f>VLOOKUP(A35,'Grant data'!$A$3:$F$49,6,0)</f>
        <v>0</v>
      </c>
      <c r="CF35" s="226">
        <f>VLOOKUP(A35,'Grant data'!$A$3:$I$49,9,0)</f>
        <v>22817</v>
      </c>
      <c r="CG35" s="233"/>
      <c r="CH35" s="233"/>
      <c r="CI35" s="226">
        <f>VLOOKUP(A35,'Grant data'!A:G,7,0)</f>
        <v>7138</v>
      </c>
      <c r="CJ35" s="233">
        <f>VLOOKUP(A35,'Grant data'!A:H,8,0)</f>
        <v>54241.2</v>
      </c>
      <c r="CK35" s="77"/>
      <c r="CL35" s="217"/>
      <c r="CM35" s="218"/>
    </row>
    <row r="36" spans="1:92" ht="14" x14ac:dyDescent="0.25">
      <c r="A36" s="266">
        <v>3125205</v>
      </c>
      <c r="B36" s="104">
        <v>5205</v>
      </c>
      <c r="C36" s="70" t="s">
        <v>118</v>
      </c>
      <c r="D36" s="219">
        <v>233</v>
      </c>
      <c r="E36" s="219">
        <v>233</v>
      </c>
      <c r="F36" s="219">
        <v>0</v>
      </c>
      <c r="G36" s="219">
        <v>0</v>
      </c>
      <c r="H36" s="219">
        <v>0</v>
      </c>
      <c r="I36" s="219">
        <v>51.999999999999993</v>
      </c>
      <c r="J36" s="219">
        <v>0</v>
      </c>
      <c r="K36" s="219">
        <v>51.999999999999993</v>
      </c>
      <c r="L36" s="219">
        <v>0.99999999999999956</v>
      </c>
      <c r="M36" s="219">
        <v>8.0000000000000107</v>
      </c>
      <c r="N36" s="219">
        <v>0</v>
      </c>
      <c r="O36" s="219">
        <v>0</v>
      </c>
      <c r="P36" s="219">
        <v>0</v>
      </c>
      <c r="Q36" s="219">
        <v>0</v>
      </c>
      <c r="R36" s="219">
        <v>0</v>
      </c>
      <c r="S36" s="219">
        <v>0</v>
      </c>
      <c r="T36" s="219">
        <v>0</v>
      </c>
      <c r="U36" s="219">
        <v>0</v>
      </c>
      <c r="V36" s="219">
        <v>0</v>
      </c>
      <c r="W36" s="219">
        <v>52.450216450216423</v>
      </c>
      <c r="X36" s="219">
        <v>0</v>
      </c>
      <c r="Y36" s="219">
        <v>73.410958904109592</v>
      </c>
      <c r="Z36" s="219">
        <v>0</v>
      </c>
      <c r="AA36" s="219">
        <v>1.9999999999990768E-2</v>
      </c>
      <c r="AB36" s="219">
        <v>0</v>
      </c>
      <c r="AC36" s="277">
        <f t="shared" si="0"/>
        <v>893401.22000000009</v>
      </c>
      <c r="AD36" s="277">
        <f t="shared" si="1"/>
        <v>0</v>
      </c>
      <c r="AE36" s="277">
        <f t="shared" si="2"/>
        <v>0</v>
      </c>
      <c r="AF36" s="277">
        <f t="shared" si="3"/>
        <v>57765.239999999983</v>
      </c>
      <c r="AG36" s="277">
        <f t="shared" si="4"/>
        <v>0</v>
      </c>
      <c r="AH36" s="88">
        <f t="shared" si="5"/>
        <v>5472.9999999999991</v>
      </c>
      <c r="AI36" s="88">
        <f t="shared" si="6"/>
        <v>210.49999999999991</v>
      </c>
      <c r="AJ36" s="88">
        <f t="shared" si="7"/>
        <v>2526.0000000000032</v>
      </c>
      <c r="AK36" s="88">
        <f t="shared" si="8"/>
        <v>0</v>
      </c>
      <c r="AL36" s="88">
        <f t="shared" si="9"/>
        <v>0</v>
      </c>
      <c r="AM36" s="88">
        <f t="shared" si="10"/>
        <v>0</v>
      </c>
      <c r="AN36" s="88">
        <f t="shared" si="11"/>
        <v>0</v>
      </c>
      <c r="AO36" s="88">
        <f t="shared" si="12"/>
        <v>0</v>
      </c>
      <c r="AP36" s="88">
        <f t="shared" si="13"/>
        <v>0</v>
      </c>
      <c r="AQ36" s="88">
        <f t="shared" si="14"/>
        <v>0</v>
      </c>
      <c r="AR36" s="88">
        <f t="shared" si="15"/>
        <v>0</v>
      </c>
      <c r="AS36" s="88">
        <f t="shared" si="16"/>
        <v>0</v>
      </c>
      <c r="AT36" s="88">
        <f t="shared" si="17"/>
        <v>41524.836363636343</v>
      </c>
      <c r="AU36" s="88">
        <f t="shared" si="18"/>
        <v>0</v>
      </c>
      <c r="AV36" s="88">
        <f t="shared" si="19"/>
        <v>46396.460136986301</v>
      </c>
      <c r="AW36" s="88">
        <f t="shared" si="20"/>
        <v>0</v>
      </c>
      <c r="AX36" s="88">
        <f t="shared" si="21"/>
        <v>19.78199999999087</v>
      </c>
      <c r="AY36" s="88">
        <f t="shared" si="22"/>
        <v>0</v>
      </c>
      <c r="AZ36" s="88">
        <v>140000</v>
      </c>
      <c r="BA36" s="88"/>
      <c r="BB36" s="88">
        <v>11972</v>
      </c>
      <c r="BC36" s="88">
        <v>5492.81</v>
      </c>
      <c r="BD36" s="88"/>
      <c r="BE36" s="88"/>
      <c r="BF36" s="88"/>
      <c r="BG36" s="208">
        <f t="shared" si="34"/>
        <v>893401.22000000009</v>
      </c>
      <c r="BH36" s="208">
        <f t="shared" si="24"/>
        <v>153915.81850062261</v>
      </c>
      <c r="BI36" s="208">
        <f t="shared" si="25"/>
        <v>157464.81</v>
      </c>
      <c r="BJ36" s="208">
        <f t="shared" si="26"/>
        <v>46396.460136986301</v>
      </c>
      <c r="BK36" s="208">
        <f t="shared" si="27"/>
        <v>1204781.8485006227</v>
      </c>
      <c r="BL36" s="222">
        <v>1047317.0385006226</v>
      </c>
      <c r="BM36" s="222">
        <v>4494.9229120198397</v>
      </c>
      <c r="BN36" s="222">
        <v>4339.9949995555553</v>
      </c>
      <c r="BO36" s="166">
        <v>3.5697716813072385E-2</v>
      </c>
      <c r="BP36" s="166">
        <v>0</v>
      </c>
      <c r="BQ36" s="222">
        <v>0</v>
      </c>
      <c r="BR36" s="213">
        <f t="shared" si="28"/>
        <v>1204781.8485006227</v>
      </c>
      <c r="BS36" s="222">
        <v>-510.27</v>
      </c>
      <c r="BT36" s="222">
        <v>-295.91000000000003</v>
      </c>
      <c r="BU36" s="89">
        <f t="shared" si="29"/>
        <v>1192003.6685006227</v>
      </c>
      <c r="BV36" s="167"/>
      <c r="BW36" s="216"/>
      <c r="BX36" s="217"/>
      <c r="BY36" s="217"/>
      <c r="BZ36" s="217"/>
      <c r="CA36" s="79"/>
      <c r="CB36" s="205"/>
      <c r="CC36" s="225">
        <f t="shared" si="36"/>
        <v>72019.999999999985</v>
      </c>
      <c r="CD36" s="226">
        <f>VLOOKUP(A36,'Grant data'!$A$3:$F$49,5,0)</f>
        <v>640</v>
      </c>
      <c r="CE36" s="226">
        <f>VLOOKUP(A36,'Grant data'!$A$3:$F$49,6,0)</f>
        <v>2410</v>
      </c>
      <c r="CF36" s="226">
        <f>VLOOKUP(A36,'Grant data'!$A$3:$I$49,9,0)</f>
        <v>30106</v>
      </c>
      <c r="CG36" s="217"/>
      <c r="CH36" s="217"/>
      <c r="CI36" s="226">
        <f>VLOOKUP(A36,'Grant data'!A:G,7,0)</f>
        <v>7613</v>
      </c>
      <c r="CJ36" s="217"/>
      <c r="CK36" s="77"/>
      <c r="CL36" s="217"/>
      <c r="CM36" s="218"/>
    </row>
    <row r="37" spans="1:92" ht="14" x14ac:dyDescent="0.25">
      <c r="A37" s="266">
        <v>3123302</v>
      </c>
      <c r="B37" s="104">
        <v>3302</v>
      </c>
      <c r="C37" s="70" t="s">
        <v>120</v>
      </c>
      <c r="D37" s="219">
        <v>193</v>
      </c>
      <c r="E37" s="219">
        <v>193</v>
      </c>
      <c r="F37" s="219">
        <v>0</v>
      </c>
      <c r="G37" s="219">
        <v>0</v>
      </c>
      <c r="H37" s="219">
        <v>0</v>
      </c>
      <c r="I37" s="219">
        <v>19.999999999999932</v>
      </c>
      <c r="J37" s="219">
        <v>0</v>
      </c>
      <c r="K37" s="219">
        <v>23.240837696335028</v>
      </c>
      <c r="L37" s="219">
        <v>2.020942408376968</v>
      </c>
      <c r="M37" s="219">
        <v>3.0314136125654421</v>
      </c>
      <c r="N37" s="219">
        <v>0</v>
      </c>
      <c r="O37" s="219">
        <v>0</v>
      </c>
      <c r="P37" s="219">
        <v>0</v>
      </c>
      <c r="Q37" s="219">
        <v>0</v>
      </c>
      <c r="R37" s="219">
        <v>0</v>
      </c>
      <c r="S37" s="219">
        <v>0</v>
      </c>
      <c r="T37" s="219">
        <v>0</v>
      </c>
      <c r="U37" s="219">
        <v>0</v>
      </c>
      <c r="V37" s="219">
        <v>0</v>
      </c>
      <c r="W37" s="219">
        <v>16.576687116564411</v>
      </c>
      <c r="X37" s="219">
        <v>0</v>
      </c>
      <c r="Y37" s="219">
        <v>43.171052631578945</v>
      </c>
      <c r="Z37" s="219">
        <v>0</v>
      </c>
      <c r="AA37" s="219">
        <v>0</v>
      </c>
      <c r="AB37" s="219">
        <v>0</v>
      </c>
      <c r="AC37" s="277">
        <f t="shared" ref="AC37:AC55" si="37">E37*$AC$3</f>
        <v>740027.62</v>
      </c>
      <c r="AD37" s="277">
        <f t="shared" ref="AD37:AD66" si="38">G37*$AD$3</f>
        <v>0</v>
      </c>
      <c r="AE37" s="277">
        <f t="shared" ref="AE37:AE66" si="39">H37*$AE$3</f>
        <v>0</v>
      </c>
      <c r="AF37" s="277">
        <f t="shared" ref="AF37:AF66" si="40">I37*$AF$3</f>
        <v>22217.399999999921</v>
      </c>
      <c r="AG37" s="277">
        <f t="shared" ref="AG37:AG66" si="41">J37*$AG$3</f>
        <v>0</v>
      </c>
      <c r="AH37" s="88">
        <f t="shared" ref="AH37:AH66" si="42">K37*AH$3</f>
        <v>2446.0981675392618</v>
      </c>
      <c r="AI37" s="88">
        <f t="shared" ref="AI37:AI66" si="43">L37*AI$3</f>
        <v>425.40837696335177</v>
      </c>
      <c r="AJ37" s="88">
        <f t="shared" ref="AJ37:AJ66" si="44">M37*AJ$3</f>
        <v>957.16884816753839</v>
      </c>
      <c r="AK37" s="88">
        <f t="shared" ref="AK37:AK66" si="45">N37*AK$3</f>
        <v>0</v>
      </c>
      <c r="AL37" s="88">
        <f t="shared" ref="AL37:AL66" si="46">O37*AL$3</f>
        <v>0</v>
      </c>
      <c r="AM37" s="88">
        <f t="shared" ref="AM37:AM66" si="47">P37*AM$3</f>
        <v>0</v>
      </c>
      <c r="AN37" s="88">
        <f t="shared" ref="AN37:AN66" si="48">Q37*AN$3</f>
        <v>0</v>
      </c>
      <c r="AO37" s="88">
        <f t="shared" ref="AO37:AO66" si="49">R37*AO$3</f>
        <v>0</v>
      </c>
      <c r="AP37" s="88">
        <f t="shared" ref="AP37:AP66" si="50">S37*AP$3</f>
        <v>0</v>
      </c>
      <c r="AQ37" s="88">
        <f t="shared" ref="AQ37:AQ66" si="51">T37*AQ$3</f>
        <v>0</v>
      </c>
      <c r="AR37" s="88">
        <f t="shared" ref="AR37:AR66" si="52">U37*AR$3</f>
        <v>0</v>
      </c>
      <c r="AS37" s="88">
        <f t="shared" ref="AS37:AS66" si="53">V37*AS$3</f>
        <v>0</v>
      </c>
      <c r="AT37" s="88">
        <f t="shared" ref="AT37:AT68" si="54">W37*$AT$3</f>
        <v>13123.763190184045</v>
      </c>
      <c r="AU37" s="88">
        <f t="shared" ref="AU37:AU68" si="55">X37*$AU$3</f>
        <v>0</v>
      </c>
      <c r="AV37" s="88">
        <f t="shared" ref="AV37:AV66" si="56">Y37*$AV$3</f>
        <v>27284.536973684208</v>
      </c>
      <c r="AW37" s="88">
        <f t="shared" ref="AW37:AW66" si="57">Z37*$AW$3</f>
        <v>0</v>
      </c>
      <c r="AX37" s="88">
        <f t="shared" ref="AX37:AX66" si="58">AA37*$AX$3</f>
        <v>0</v>
      </c>
      <c r="AY37" s="88">
        <f t="shared" ref="AY37:AY66" si="59">AB37*$AY$3</f>
        <v>0</v>
      </c>
      <c r="AZ37" s="88">
        <v>140000</v>
      </c>
      <c r="BA37" s="88"/>
      <c r="BB37" s="88">
        <v>3200</v>
      </c>
      <c r="BC37" s="88">
        <v>18.399999999999999</v>
      </c>
      <c r="BD37" s="88"/>
      <c r="BE37" s="88"/>
      <c r="BF37" s="88"/>
      <c r="BG37" s="208">
        <f t="shared" si="34"/>
        <v>740027.62</v>
      </c>
      <c r="BH37" s="208">
        <f t="shared" si="24"/>
        <v>66454.375556538318</v>
      </c>
      <c r="BI37" s="208">
        <f t="shared" si="25"/>
        <v>143218.4</v>
      </c>
      <c r="BJ37" s="208">
        <f t="shared" si="26"/>
        <v>27284.536973684208</v>
      </c>
      <c r="BK37" s="208">
        <f t="shared" ref="BK37:BK66" si="60">BG37+BH37+BI37</f>
        <v>949700.39555653837</v>
      </c>
      <c r="BL37" s="222">
        <v>806481.99555653834</v>
      </c>
      <c r="BM37" s="222">
        <v>4178.6631894121156</v>
      </c>
      <c r="BN37" s="222">
        <v>4157.3651475247525</v>
      </c>
      <c r="BO37" s="166">
        <v>5.1229663817342766E-3</v>
      </c>
      <c r="BP37" s="166">
        <v>0</v>
      </c>
      <c r="BQ37" s="222">
        <v>0</v>
      </c>
      <c r="BR37" s="213">
        <f t="shared" ref="BR37:BR66" si="61">BK37+BQ37</f>
        <v>949700.39555653837</v>
      </c>
      <c r="BS37" s="222">
        <v>-422.67</v>
      </c>
      <c r="BT37" s="222">
        <v>-245.11</v>
      </c>
      <c r="BU37" s="89">
        <f t="shared" si="29"/>
        <v>945832.61555653834</v>
      </c>
      <c r="BV37" s="167"/>
      <c r="BW37" s="216"/>
      <c r="BX37" s="216"/>
      <c r="BY37" s="217"/>
      <c r="BZ37" s="217"/>
      <c r="CA37" s="79"/>
      <c r="CB37" s="205"/>
      <c r="CC37" s="225">
        <f t="shared" si="36"/>
        <v>27699.999999999905</v>
      </c>
      <c r="CD37" s="226">
        <f>VLOOKUP(A37,'Grant data'!$A$3:$F$49,5,0)</f>
        <v>640</v>
      </c>
      <c r="CE37" s="226">
        <f>VLOOKUP(A37,'Grant data'!$A$3:$F$49,6,0)</f>
        <v>9640</v>
      </c>
      <c r="CF37" s="226">
        <f>VLOOKUP(A37,'Grant data'!$A$3:$I$49,9,0)</f>
        <v>24356</v>
      </c>
      <c r="CG37" s="233"/>
      <c r="CH37" s="233"/>
      <c r="CI37" s="226">
        <f>VLOOKUP(A37,'Grant data'!A:G,7,0)</f>
        <v>7396</v>
      </c>
      <c r="CJ37" s="233">
        <f>VLOOKUP(A37,'Grant data'!A:H,8,0)</f>
        <v>30899.699999999997</v>
      </c>
      <c r="CK37" s="77"/>
      <c r="CL37" s="217"/>
      <c r="CM37" s="218"/>
      <c r="CN37" s="2"/>
    </row>
    <row r="38" spans="1:92" ht="14" x14ac:dyDescent="0.25">
      <c r="A38" s="266">
        <v>3122027</v>
      </c>
      <c r="B38" s="104">
        <v>2027</v>
      </c>
      <c r="C38" s="70" t="s">
        <v>122</v>
      </c>
      <c r="D38" s="219">
        <v>585</v>
      </c>
      <c r="E38" s="219">
        <v>585</v>
      </c>
      <c r="F38" s="219">
        <v>0</v>
      </c>
      <c r="G38" s="219">
        <v>0</v>
      </c>
      <c r="H38" s="219">
        <v>0</v>
      </c>
      <c r="I38" s="219">
        <v>38.000000000000028</v>
      </c>
      <c r="J38" s="219">
        <v>0</v>
      </c>
      <c r="K38" s="219">
        <v>162.55574614065208</v>
      </c>
      <c r="L38" s="219">
        <v>67.22984562607229</v>
      </c>
      <c r="M38" s="219">
        <v>8.0274442538593487</v>
      </c>
      <c r="N38" s="219">
        <v>4.0137221269296743</v>
      </c>
      <c r="O38" s="219">
        <v>0</v>
      </c>
      <c r="P38" s="219">
        <v>0</v>
      </c>
      <c r="Q38" s="219">
        <v>0</v>
      </c>
      <c r="R38" s="219">
        <v>0</v>
      </c>
      <c r="S38" s="219">
        <v>0</v>
      </c>
      <c r="T38" s="219">
        <v>0</v>
      </c>
      <c r="U38" s="219">
        <v>0</v>
      </c>
      <c r="V38" s="219">
        <v>0</v>
      </c>
      <c r="W38" s="219">
        <v>88.63636363636391</v>
      </c>
      <c r="X38" s="219">
        <v>0</v>
      </c>
      <c r="Y38" s="219">
        <v>107.44897959183675</v>
      </c>
      <c r="Z38" s="219">
        <v>0</v>
      </c>
      <c r="AA38" s="219">
        <v>5.9000000000000101</v>
      </c>
      <c r="AB38" s="219">
        <v>0</v>
      </c>
      <c r="AC38" s="277">
        <f t="shared" si="37"/>
        <v>2243088.9</v>
      </c>
      <c r="AD38" s="277">
        <f t="shared" si="38"/>
        <v>0</v>
      </c>
      <c r="AE38" s="277">
        <f t="shared" si="39"/>
        <v>0</v>
      </c>
      <c r="AF38" s="277">
        <f t="shared" si="40"/>
        <v>42213.060000000027</v>
      </c>
      <c r="AG38" s="277">
        <f t="shared" si="41"/>
        <v>0</v>
      </c>
      <c r="AH38" s="88">
        <f t="shared" si="42"/>
        <v>17108.992281303632</v>
      </c>
      <c r="AI38" s="88">
        <f t="shared" si="43"/>
        <v>14151.882504288216</v>
      </c>
      <c r="AJ38" s="88">
        <f t="shared" si="44"/>
        <v>2534.6655231560894</v>
      </c>
      <c r="AK38" s="88">
        <f t="shared" si="45"/>
        <v>1689.7770154373929</v>
      </c>
      <c r="AL38" s="88">
        <f t="shared" si="46"/>
        <v>0</v>
      </c>
      <c r="AM38" s="88">
        <f t="shared" si="47"/>
        <v>0</v>
      </c>
      <c r="AN38" s="88">
        <f t="shared" si="48"/>
        <v>0</v>
      </c>
      <c r="AO38" s="88">
        <f t="shared" si="49"/>
        <v>0</v>
      </c>
      <c r="AP38" s="88">
        <f t="shared" si="50"/>
        <v>0</v>
      </c>
      <c r="AQ38" s="88">
        <f t="shared" si="51"/>
        <v>0</v>
      </c>
      <c r="AR38" s="88">
        <f t="shared" si="52"/>
        <v>0</v>
      </c>
      <c r="AS38" s="88">
        <f t="shared" si="53"/>
        <v>0</v>
      </c>
      <c r="AT38" s="88">
        <f t="shared" si="54"/>
        <v>70173.409090909307</v>
      </c>
      <c r="AU38" s="88">
        <f t="shared" si="55"/>
        <v>0</v>
      </c>
      <c r="AV38" s="88">
        <f t="shared" si="56"/>
        <v>67908.829591836737</v>
      </c>
      <c r="AW38" s="88">
        <f t="shared" si="57"/>
        <v>0</v>
      </c>
      <c r="AX38" s="88">
        <f t="shared" si="58"/>
        <v>5835.6900000000105</v>
      </c>
      <c r="AY38" s="88">
        <f t="shared" si="59"/>
        <v>0</v>
      </c>
      <c r="AZ38" s="88">
        <v>140000</v>
      </c>
      <c r="BA38" s="88"/>
      <c r="BB38" s="88">
        <v>25240</v>
      </c>
      <c r="BC38" s="88"/>
      <c r="BD38" s="88"/>
      <c r="BE38" s="88"/>
      <c r="BF38" s="88"/>
      <c r="BG38" s="208">
        <f t="shared" si="34"/>
        <v>2243088.9</v>
      </c>
      <c r="BH38" s="208">
        <f t="shared" si="24"/>
        <v>221616.30600693141</v>
      </c>
      <c r="BI38" s="208">
        <f t="shared" si="25"/>
        <v>165240</v>
      </c>
      <c r="BJ38" s="208">
        <f t="shared" si="26"/>
        <v>67908.829591836737</v>
      </c>
      <c r="BK38" s="208">
        <f t="shared" si="60"/>
        <v>2629945.2060069311</v>
      </c>
      <c r="BL38" s="222">
        <v>2464705.2060069311</v>
      </c>
      <c r="BM38" s="222">
        <v>4213.17129231954</v>
      </c>
      <c r="BN38" s="222">
        <v>4108.5304216637778</v>
      </c>
      <c r="BO38" s="166">
        <v>2.5469172652100549E-2</v>
      </c>
      <c r="BP38" s="166">
        <v>0</v>
      </c>
      <c r="BQ38" s="222">
        <v>0</v>
      </c>
      <c r="BR38" s="213">
        <f t="shared" si="61"/>
        <v>2629945.2060069311</v>
      </c>
      <c r="BS38" s="222">
        <v>0</v>
      </c>
      <c r="BT38" s="222">
        <v>0</v>
      </c>
      <c r="BU38" s="89">
        <f t="shared" si="29"/>
        <v>2604705.2060069311</v>
      </c>
      <c r="BV38" s="167"/>
      <c r="BW38" s="258">
        <f>VLOOKUP(B38,'EYSFF (Universal)'!$A$6:$T$61,20,0)</f>
        <v>165296.10349652165</v>
      </c>
      <c r="BX38" s="217"/>
      <c r="BY38" s="217"/>
      <c r="BZ38" s="217"/>
      <c r="CA38" s="79"/>
      <c r="CC38" s="216"/>
      <c r="CD38" s="217"/>
      <c r="CE38" s="217"/>
      <c r="CF38" s="217"/>
      <c r="CG38" s="217"/>
      <c r="CH38" s="217"/>
      <c r="CI38" s="217"/>
      <c r="CJ38" s="217"/>
      <c r="CK38" s="217"/>
      <c r="CL38" s="217"/>
      <c r="CM38" s="218"/>
      <c r="CN38" s="2"/>
    </row>
    <row r="39" spans="1:92" ht="14" x14ac:dyDescent="0.25">
      <c r="A39" s="266">
        <v>3122032</v>
      </c>
      <c r="B39" s="104">
        <v>2032</v>
      </c>
      <c r="C39" s="70" t="s">
        <v>124</v>
      </c>
      <c r="D39" s="219">
        <v>582</v>
      </c>
      <c r="E39" s="219">
        <v>582</v>
      </c>
      <c r="F39" s="219">
        <v>0</v>
      </c>
      <c r="G39" s="219">
        <v>0</v>
      </c>
      <c r="H39" s="219">
        <v>0</v>
      </c>
      <c r="I39" s="219">
        <v>98.999999999999901</v>
      </c>
      <c r="J39" s="219">
        <v>0</v>
      </c>
      <c r="K39" s="219">
        <v>21.036144578313245</v>
      </c>
      <c r="L39" s="219">
        <v>3.0051635111876056</v>
      </c>
      <c r="M39" s="219">
        <v>2.0034423407917372</v>
      </c>
      <c r="N39" s="219">
        <v>1.0017211703958686</v>
      </c>
      <c r="O39" s="219">
        <v>0</v>
      </c>
      <c r="P39" s="219">
        <v>0</v>
      </c>
      <c r="Q39" s="219">
        <v>0</v>
      </c>
      <c r="R39" s="219">
        <v>0</v>
      </c>
      <c r="S39" s="219">
        <v>0</v>
      </c>
      <c r="T39" s="219">
        <v>0</v>
      </c>
      <c r="U39" s="219">
        <v>0</v>
      </c>
      <c r="V39" s="219">
        <v>0</v>
      </c>
      <c r="W39" s="219">
        <v>75.963855421686944</v>
      </c>
      <c r="X39" s="219">
        <v>0</v>
      </c>
      <c r="Y39" s="219">
        <v>172.96385542168673</v>
      </c>
      <c r="Z39" s="219">
        <v>0</v>
      </c>
      <c r="AA39" s="219">
        <v>0</v>
      </c>
      <c r="AB39" s="219">
        <v>0</v>
      </c>
      <c r="AC39" s="277">
        <f t="shared" si="37"/>
        <v>2231585.88</v>
      </c>
      <c r="AD39" s="277">
        <f t="shared" si="38"/>
        <v>0</v>
      </c>
      <c r="AE39" s="277">
        <f t="shared" si="39"/>
        <v>0</v>
      </c>
      <c r="AF39" s="277">
        <f t="shared" si="40"/>
        <v>109976.12999999987</v>
      </c>
      <c r="AG39" s="277">
        <f t="shared" si="41"/>
        <v>0</v>
      </c>
      <c r="AH39" s="88">
        <f t="shared" si="42"/>
        <v>2214.0542168674688</v>
      </c>
      <c r="AI39" s="88">
        <f t="shared" si="43"/>
        <v>632.58691910499101</v>
      </c>
      <c r="AJ39" s="88">
        <f t="shared" si="44"/>
        <v>632.58691910499101</v>
      </c>
      <c r="AK39" s="88">
        <f t="shared" si="45"/>
        <v>421.72461273666067</v>
      </c>
      <c r="AL39" s="88">
        <f t="shared" si="46"/>
        <v>0</v>
      </c>
      <c r="AM39" s="88">
        <f t="shared" si="47"/>
        <v>0</v>
      </c>
      <c r="AN39" s="88">
        <f t="shared" si="48"/>
        <v>0</v>
      </c>
      <c r="AO39" s="88">
        <f t="shared" si="49"/>
        <v>0</v>
      </c>
      <c r="AP39" s="88">
        <f t="shared" si="50"/>
        <v>0</v>
      </c>
      <c r="AQ39" s="88">
        <f t="shared" si="51"/>
        <v>0</v>
      </c>
      <c r="AR39" s="88">
        <f t="shared" si="52"/>
        <v>0</v>
      </c>
      <c r="AS39" s="88">
        <f t="shared" si="53"/>
        <v>0</v>
      </c>
      <c r="AT39" s="88">
        <f t="shared" si="54"/>
        <v>60140.584337349559</v>
      </c>
      <c r="AU39" s="88">
        <f t="shared" si="55"/>
        <v>0</v>
      </c>
      <c r="AV39" s="88">
        <f t="shared" si="56"/>
        <v>109314.88626506022</v>
      </c>
      <c r="AW39" s="88">
        <f t="shared" si="57"/>
        <v>0</v>
      </c>
      <c r="AX39" s="88">
        <f t="shared" si="58"/>
        <v>0</v>
      </c>
      <c r="AY39" s="88">
        <f t="shared" si="59"/>
        <v>0</v>
      </c>
      <c r="AZ39" s="88">
        <v>140000</v>
      </c>
      <c r="BA39" s="88">
        <v>98000</v>
      </c>
      <c r="BB39" s="88">
        <v>65534</v>
      </c>
      <c r="BC39" s="88"/>
      <c r="BD39" s="88"/>
      <c r="BE39" s="88"/>
      <c r="BF39" s="88"/>
      <c r="BG39" s="208">
        <f t="shared" si="34"/>
        <v>2231585.88</v>
      </c>
      <c r="BH39" s="208">
        <f t="shared" si="24"/>
        <v>283332.55327022378</v>
      </c>
      <c r="BI39" s="208">
        <f t="shared" si="25"/>
        <v>303534</v>
      </c>
      <c r="BJ39" s="208">
        <f t="shared" si="26"/>
        <v>109314.88626506022</v>
      </c>
      <c r="BK39" s="208">
        <f t="shared" si="60"/>
        <v>2818452.4332702234</v>
      </c>
      <c r="BL39" s="222">
        <v>2514918.4332702234</v>
      </c>
      <c r="BM39" s="222">
        <v>4321.1656929041637</v>
      </c>
      <c r="BN39" s="222">
        <v>4203.0244815834767</v>
      </c>
      <c r="BO39" s="166">
        <v>2.8108618409992629E-2</v>
      </c>
      <c r="BP39" s="166">
        <v>0</v>
      </c>
      <c r="BQ39" s="222">
        <v>0</v>
      </c>
      <c r="BR39" s="213">
        <f t="shared" si="61"/>
        <v>2818452.4332702234</v>
      </c>
      <c r="BS39" s="222">
        <v>-1274.58</v>
      </c>
      <c r="BT39" s="222">
        <v>-739.14</v>
      </c>
      <c r="BU39" s="89">
        <f t="shared" si="29"/>
        <v>2750904.7132702232</v>
      </c>
      <c r="BV39" s="167"/>
      <c r="BW39" s="258">
        <f>VLOOKUP(B39,'EYSFF (Universal)'!$A$6:$T$61,20,0)</f>
        <v>161831.96853454277</v>
      </c>
      <c r="BX39" s="258">
        <f>VLOOKUP(B39,'EYSFF (Additional)'!$A$6:$K$46,11,0)</f>
        <v>64381.326080375853</v>
      </c>
      <c r="BY39" s="217"/>
      <c r="BZ39" s="217"/>
      <c r="CA39" s="79"/>
      <c r="CB39" s="205"/>
      <c r="CC39" s="225">
        <f t="shared" ref="CC39" si="62">$I39*1385</f>
        <v>137114.99999999985</v>
      </c>
      <c r="CD39" s="226">
        <f>VLOOKUP(A39,'Grant data'!$A$3:$F$49,5,0)</f>
        <v>0</v>
      </c>
      <c r="CE39" s="226">
        <f>VLOOKUP(A39,'Grant data'!$A$3:$F$49,6,0)</f>
        <v>2410</v>
      </c>
      <c r="CF39" s="226">
        <f>VLOOKUP(A39,'Grant data'!$A$3:$I$49,9,0)</f>
        <v>67699</v>
      </c>
      <c r="CG39" s="217"/>
      <c r="CH39" s="217"/>
      <c r="CI39" s="226">
        <f>VLOOKUP(A39,'Grant data'!A:G,7,0)</f>
        <v>8746</v>
      </c>
      <c r="CJ39" s="233">
        <f>VLOOKUP(A39,'Grant data'!A:H,8,0)</f>
        <v>64245</v>
      </c>
      <c r="CK39" s="77"/>
      <c r="CL39" s="217"/>
      <c r="CM39" s="218"/>
      <c r="CN39" s="2"/>
    </row>
    <row r="40" spans="1:92" ht="14" x14ac:dyDescent="0.25">
      <c r="A40" s="266">
        <v>3122028</v>
      </c>
      <c r="B40" s="104">
        <v>2028</v>
      </c>
      <c r="C40" s="70" t="s">
        <v>126</v>
      </c>
      <c r="D40" s="219">
        <v>603</v>
      </c>
      <c r="E40" s="219">
        <v>603</v>
      </c>
      <c r="F40" s="219">
        <v>0</v>
      </c>
      <c r="G40" s="219">
        <v>0</v>
      </c>
      <c r="H40" s="219">
        <v>0</v>
      </c>
      <c r="I40" s="219">
        <v>153.99999999999986</v>
      </c>
      <c r="J40" s="219">
        <v>0</v>
      </c>
      <c r="K40" s="219">
        <v>131.21760797342199</v>
      </c>
      <c r="L40" s="219">
        <v>239.39700996677763</v>
      </c>
      <c r="M40" s="219">
        <v>1.0016611295681048</v>
      </c>
      <c r="N40" s="219">
        <v>1.0016611295681048</v>
      </c>
      <c r="O40" s="219">
        <v>1.0016611295681048</v>
      </c>
      <c r="P40" s="219">
        <v>0</v>
      </c>
      <c r="Q40" s="219">
        <v>0</v>
      </c>
      <c r="R40" s="219">
        <v>0</v>
      </c>
      <c r="S40" s="219">
        <v>0</v>
      </c>
      <c r="T40" s="219">
        <v>0</v>
      </c>
      <c r="U40" s="219">
        <v>0</v>
      </c>
      <c r="V40" s="219">
        <v>0</v>
      </c>
      <c r="W40" s="219">
        <v>215.85992217898828</v>
      </c>
      <c r="X40" s="219">
        <v>0</v>
      </c>
      <c r="Y40" s="219">
        <v>183.90248962655602</v>
      </c>
      <c r="Z40" s="219">
        <v>0</v>
      </c>
      <c r="AA40" s="219">
        <v>7.9664226289517259</v>
      </c>
      <c r="AB40" s="219">
        <v>0</v>
      </c>
      <c r="AC40" s="277">
        <f t="shared" si="37"/>
        <v>2312107.02</v>
      </c>
      <c r="AD40" s="277">
        <f t="shared" si="38"/>
        <v>0</v>
      </c>
      <c r="AE40" s="277">
        <f t="shared" si="39"/>
        <v>0</v>
      </c>
      <c r="AF40" s="277">
        <f t="shared" si="40"/>
        <v>171073.97999999984</v>
      </c>
      <c r="AG40" s="277">
        <f t="shared" si="41"/>
        <v>0</v>
      </c>
      <c r="AH40" s="88">
        <f t="shared" si="42"/>
        <v>13810.653239202664</v>
      </c>
      <c r="AI40" s="88">
        <f t="shared" si="43"/>
        <v>50393.070598006692</v>
      </c>
      <c r="AJ40" s="88">
        <f t="shared" si="44"/>
        <v>316.27450166112908</v>
      </c>
      <c r="AK40" s="88">
        <f t="shared" si="45"/>
        <v>421.69933554817214</v>
      </c>
      <c r="AL40" s="88">
        <f t="shared" si="46"/>
        <v>527.12416943521521</v>
      </c>
      <c r="AM40" s="88">
        <f t="shared" si="47"/>
        <v>0</v>
      </c>
      <c r="AN40" s="88">
        <f t="shared" si="48"/>
        <v>0</v>
      </c>
      <c r="AO40" s="88">
        <f t="shared" si="49"/>
        <v>0</v>
      </c>
      <c r="AP40" s="88">
        <f t="shared" si="50"/>
        <v>0</v>
      </c>
      <c r="AQ40" s="88">
        <f t="shared" si="51"/>
        <v>0</v>
      </c>
      <c r="AR40" s="88">
        <f t="shared" si="52"/>
        <v>0</v>
      </c>
      <c r="AS40" s="88">
        <f t="shared" si="53"/>
        <v>0</v>
      </c>
      <c r="AT40" s="88">
        <f t="shared" si="54"/>
        <v>170896.30038910505</v>
      </c>
      <c r="AU40" s="88">
        <f t="shared" si="55"/>
        <v>0</v>
      </c>
      <c r="AV40" s="88">
        <f t="shared" si="56"/>
        <v>116228.21246887966</v>
      </c>
      <c r="AW40" s="88">
        <f t="shared" si="57"/>
        <v>0</v>
      </c>
      <c r="AX40" s="88">
        <f t="shared" si="58"/>
        <v>7879.5886222961526</v>
      </c>
      <c r="AY40" s="88">
        <f t="shared" si="59"/>
        <v>0</v>
      </c>
      <c r="AZ40" s="88">
        <v>140000</v>
      </c>
      <c r="BA40" s="88"/>
      <c r="BB40" s="88">
        <v>22706</v>
      </c>
      <c r="BC40" s="88"/>
      <c r="BD40" s="88"/>
      <c r="BE40" s="88"/>
      <c r="BF40" s="88"/>
      <c r="BG40" s="208">
        <f t="shared" si="34"/>
        <v>2312107.02</v>
      </c>
      <c r="BH40" s="208">
        <f t="shared" si="24"/>
        <v>531546.90332413453</v>
      </c>
      <c r="BI40" s="208">
        <f t="shared" si="25"/>
        <v>162706</v>
      </c>
      <c r="BJ40" s="208">
        <f t="shared" si="26"/>
        <v>116228.21246887966</v>
      </c>
      <c r="BK40" s="208">
        <f t="shared" si="60"/>
        <v>3006359.9233241347</v>
      </c>
      <c r="BL40" s="222">
        <v>2843653.9233241347</v>
      </c>
      <c r="BM40" s="222">
        <v>4715.843985612164</v>
      </c>
      <c r="BN40" s="222">
        <v>4489.1353186046517</v>
      </c>
      <c r="BO40" s="166">
        <v>5.05016335925422E-2</v>
      </c>
      <c r="BP40" s="166">
        <v>0</v>
      </c>
      <c r="BQ40" s="222">
        <v>0</v>
      </c>
      <c r="BR40" s="213">
        <f t="shared" si="61"/>
        <v>3006359.9233241347</v>
      </c>
      <c r="BS40" s="222">
        <v>0</v>
      </c>
      <c r="BT40" s="222">
        <v>0</v>
      </c>
      <c r="BU40" s="89">
        <f t="shared" si="29"/>
        <v>2983653.9233241347</v>
      </c>
      <c r="BV40" s="167"/>
      <c r="BW40" s="258">
        <f>VLOOKUP(B40,'EYSFF (Universal)'!$A$6:$T$61,20,0)</f>
        <v>217990.7128768565</v>
      </c>
      <c r="BX40" s="258">
        <f>VLOOKUP(B40,'EYSFF (Additional)'!$A$6:$K$46,11,0)</f>
        <v>2774.1018469550704</v>
      </c>
      <c r="BY40" s="217"/>
      <c r="BZ40" s="217"/>
      <c r="CA40" s="79"/>
      <c r="CC40" s="216"/>
      <c r="CD40" s="217"/>
      <c r="CE40" s="217"/>
      <c r="CF40" s="217"/>
      <c r="CG40" s="217"/>
      <c r="CH40" s="217"/>
      <c r="CI40" s="217"/>
      <c r="CJ40" s="217"/>
      <c r="CK40" s="217"/>
      <c r="CL40" s="217"/>
      <c r="CM40" s="218"/>
      <c r="CN40" s="2"/>
    </row>
    <row r="41" spans="1:92" ht="14" x14ac:dyDescent="0.25">
      <c r="A41" s="266">
        <v>3122017</v>
      </c>
      <c r="B41" s="104">
        <v>2017</v>
      </c>
      <c r="C41" s="70" t="s">
        <v>128</v>
      </c>
      <c r="D41" s="219">
        <v>273</v>
      </c>
      <c r="E41" s="219">
        <v>273</v>
      </c>
      <c r="F41" s="219">
        <v>0</v>
      </c>
      <c r="G41" s="219">
        <v>0</v>
      </c>
      <c r="H41" s="219">
        <v>0</v>
      </c>
      <c r="I41" s="219">
        <v>104.00000000000001</v>
      </c>
      <c r="J41" s="219">
        <v>0</v>
      </c>
      <c r="K41" s="219">
        <v>46.999999999999957</v>
      </c>
      <c r="L41" s="219">
        <v>119.00000000000003</v>
      </c>
      <c r="M41" s="219">
        <v>7.9999999999999991</v>
      </c>
      <c r="N41" s="219">
        <v>63.000000000000064</v>
      </c>
      <c r="O41" s="219">
        <v>0</v>
      </c>
      <c r="P41" s="219">
        <v>0</v>
      </c>
      <c r="Q41" s="219">
        <v>0</v>
      </c>
      <c r="R41" s="219">
        <v>0</v>
      </c>
      <c r="S41" s="219">
        <v>0</v>
      </c>
      <c r="T41" s="219">
        <v>0</v>
      </c>
      <c r="U41" s="219">
        <v>0</v>
      </c>
      <c r="V41" s="219">
        <v>0</v>
      </c>
      <c r="W41" s="219">
        <v>90.999999999999901</v>
      </c>
      <c r="X41" s="219">
        <v>0</v>
      </c>
      <c r="Y41" s="219">
        <v>87.421348314606746</v>
      </c>
      <c r="Z41" s="219">
        <v>0</v>
      </c>
      <c r="AA41" s="219">
        <v>16.620000000000037</v>
      </c>
      <c r="AB41" s="219">
        <v>0</v>
      </c>
      <c r="AC41" s="277">
        <f t="shared" si="37"/>
        <v>1046774.8200000001</v>
      </c>
      <c r="AD41" s="277">
        <f t="shared" si="38"/>
        <v>0</v>
      </c>
      <c r="AE41" s="277">
        <f t="shared" si="39"/>
        <v>0</v>
      </c>
      <c r="AF41" s="277">
        <f t="shared" si="40"/>
        <v>115530.48000000001</v>
      </c>
      <c r="AG41" s="277">
        <f t="shared" si="41"/>
        <v>0</v>
      </c>
      <c r="AH41" s="88">
        <f t="shared" si="42"/>
        <v>4946.7499999999955</v>
      </c>
      <c r="AI41" s="88">
        <f t="shared" si="43"/>
        <v>25049.500000000007</v>
      </c>
      <c r="AJ41" s="88">
        <f t="shared" si="44"/>
        <v>2525.9999999999995</v>
      </c>
      <c r="AK41" s="88">
        <f t="shared" si="45"/>
        <v>26523.000000000025</v>
      </c>
      <c r="AL41" s="88">
        <f t="shared" si="46"/>
        <v>0</v>
      </c>
      <c r="AM41" s="88">
        <f t="shared" si="47"/>
        <v>0</v>
      </c>
      <c r="AN41" s="88">
        <f t="shared" si="48"/>
        <v>0</v>
      </c>
      <c r="AO41" s="88">
        <f t="shared" si="49"/>
        <v>0</v>
      </c>
      <c r="AP41" s="88">
        <f t="shared" si="50"/>
        <v>0</v>
      </c>
      <c r="AQ41" s="88">
        <f t="shared" si="51"/>
        <v>0</v>
      </c>
      <c r="AR41" s="88">
        <f t="shared" si="52"/>
        <v>0</v>
      </c>
      <c r="AS41" s="88">
        <f t="shared" si="53"/>
        <v>0</v>
      </c>
      <c r="AT41" s="88">
        <f t="shared" si="54"/>
        <v>72044.699999999924</v>
      </c>
      <c r="AU41" s="88">
        <f t="shared" si="55"/>
        <v>0</v>
      </c>
      <c r="AV41" s="88">
        <f t="shared" si="56"/>
        <v>55251.166348314611</v>
      </c>
      <c r="AW41" s="88">
        <f t="shared" si="57"/>
        <v>0</v>
      </c>
      <c r="AX41" s="88">
        <f t="shared" si="58"/>
        <v>16438.842000000037</v>
      </c>
      <c r="AY41" s="88">
        <f t="shared" si="59"/>
        <v>0</v>
      </c>
      <c r="AZ41" s="88">
        <v>140000</v>
      </c>
      <c r="BA41" s="88"/>
      <c r="BB41" s="88">
        <v>6566</v>
      </c>
      <c r="BC41" s="88"/>
      <c r="BD41" s="88"/>
      <c r="BE41" s="88"/>
      <c r="BF41" s="88"/>
      <c r="BG41" s="208">
        <f t="shared" si="34"/>
        <v>1046774.8200000001</v>
      </c>
      <c r="BH41" s="208">
        <f t="shared" si="24"/>
        <v>318310.43834831461</v>
      </c>
      <c r="BI41" s="208">
        <f t="shared" si="25"/>
        <v>146566</v>
      </c>
      <c r="BJ41" s="208">
        <f t="shared" si="26"/>
        <v>55251.166348314611</v>
      </c>
      <c r="BK41" s="208">
        <f t="shared" si="60"/>
        <v>1511651.2583483146</v>
      </c>
      <c r="BL41" s="222">
        <v>1365085.2583483146</v>
      </c>
      <c r="BM41" s="222">
        <v>5000.3123016421778</v>
      </c>
      <c r="BN41" s="222">
        <v>4837.3026536332181</v>
      </c>
      <c r="BO41" s="166">
        <v>3.3698459592253503E-2</v>
      </c>
      <c r="BP41" s="166">
        <v>0</v>
      </c>
      <c r="BQ41" s="222">
        <v>0</v>
      </c>
      <c r="BR41" s="213">
        <f t="shared" si="61"/>
        <v>1511651.2583483146</v>
      </c>
      <c r="BS41" s="222">
        <v>0</v>
      </c>
      <c r="BT41" s="222">
        <v>0</v>
      </c>
      <c r="BU41" s="89">
        <f t="shared" si="29"/>
        <v>1505085.2583483146</v>
      </c>
      <c r="BV41" s="100"/>
      <c r="BW41" s="258">
        <f>VLOOKUP(B41,'EYSFF (Universal)'!$A$6:$T$61,20,0)</f>
        <v>142797.02335112466</v>
      </c>
      <c r="BX41" s="258">
        <f>VLOOKUP(B41,'EYSFF (Additional)'!$A$6:$K$46,11,0)</f>
        <v>25092.128703871746</v>
      </c>
      <c r="BY41" s="217"/>
      <c r="BZ41" s="217"/>
      <c r="CA41" s="79"/>
      <c r="CC41" s="216"/>
      <c r="CD41" s="217"/>
      <c r="CE41" s="217"/>
      <c r="CF41" s="217"/>
      <c r="CG41" s="217"/>
      <c r="CH41" s="217"/>
      <c r="CI41" s="217"/>
      <c r="CJ41" s="217"/>
      <c r="CK41" s="217"/>
      <c r="CL41" s="217"/>
      <c r="CM41" s="218"/>
      <c r="CN41" s="2"/>
    </row>
    <row r="42" spans="1:92" ht="14" x14ac:dyDescent="0.25">
      <c r="A42" s="266">
        <v>3122037</v>
      </c>
      <c r="B42" s="104">
        <v>2037</v>
      </c>
      <c r="C42" s="70" t="s">
        <v>130</v>
      </c>
      <c r="D42" s="219">
        <v>303</v>
      </c>
      <c r="E42" s="219">
        <v>303</v>
      </c>
      <c r="F42" s="219">
        <v>0</v>
      </c>
      <c r="G42" s="219">
        <v>0</v>
      </c>
      <c r="H42" s="219">
        <v>0</v>
      </c>
      <c r="I42" s="219">
        <v>93.999999999999929</v>
      </c>
      <c r="J42" s="219">
        <v>0</v>
      </c>
      <c r="K42" s="219">
        <v>100.9999999999999</v>
      </c>
      <c r="L42" s="219">
        <v>136.00000000000006</v>
      </c>
      <c r="M42" s="219">
        <v>0.99999999999999989</v>
      </c>
      <c r="N42" s="219">
        <v>0</v>
      </c>
      <c r="O42" s="219">
        <v>0</v>
      </c>
      <c r="P42" s="219">
        <v>0</v>
      </c>
      <c r="Q42" s="219">
        <v>0</v>
      </c>
      <c r="R42" s="219">
        <v>0</v>
      </c>
      <c r="S42" s="219">
        <v>0</v>
      </c>
      <c r="T42" s="219">
        <v>0</v>
      </c>
      <c r="U42" s="219">
        <v>0</v>
      </c>
      <c r="V42" s="219">
        <v>0</v>
      </c>
      <c r="W42" s="219">
        <v>258.39593908629445</v>
      </c>
      <c r="X42" s="219">
        <v>0</v>
      </c>
      <c r="Y42" s="219">
        <v>74.448013524936599</v>
      </c>
      <c r="Z42" s="219">
        <v>0</v>
      </c>
      <c r="AA42" s="219">
        <v>0</v>
      </c>
      <c r="AB42" s="219">
        <v>0</v>
      </c>
      <c r="AC42" s="277">
        <f t="shared" si="37"/>
        <v>1161805.02</v>
      </c>
      <c r="AD42" s="277">
        <f t="shared" si="38"/>
        <v>0</v>
      </c>
      <c r="AE42" s="277">
        <f t="shared" si="39"/>
        <v>0</v>
      </c>
      <c r="AF42" s="277">
        <f t="shared" si="40"/>
        <v>104421.77999999991</v>
      </c>
      <c r="AG42" s="277">
        <f t="shared" si="41"/>
        <v>0</v>
      </c>
      <c r="AH42" s="88">
        <f t="shared" si="42"/>
        <v>10630.249999999989</v>
      </c>
      <c r="AI42" s="88">
        <f t="shared" si="43"/>
        <v>28628.000000000011</v>
      </c>
      <c r="AJ42" s="88">
        <f t="shared" si="44"/>
        <v>315.74999999999994</v>
      </c>
      <c r="AK42" s="88">
        <f t="shared" si="45"/>
        <v>0</v>
      </c>
      <c r="AL42" s="88">
        <f t="shared" si="46"/>
        <v>0</v>
      </c>
      <c r="AM42" s="88">
        <f t="shared" si="47"/>
        <v>0</v>
      </c>
      <c r="AN42" s="88">
        <f t="shared" si="48"/>
        <v>0</v>
      </c>
      <c r="AO42" s="88">
        <f t="shared" si="49"/>
        <v>0</v>
      </c>
      <c r="AP42" s="88">
        <f t="shared" si="50"/>
        <v>0</v>
      </c>
      <c r="AQ42" s="88">
        <f t="shared" si="51"/>
        <v>0</v>
      </c>
      <c r="AR42" s="88">
        <f t="shared" si="52"/>
        <v>0</v>
      </c>
      <c r="AS42" s="88">
        <f t="shared" si="53"/>
        <v>0</v>
      </c>
      <c r="AT42" s="88">
        <f t="shared" si="54"/>
        <v>204572.06497461934</v>
      </c>
      <c r="AU42" s="88">
        <f t="shared" si="55"/>
        <v>0</v>
      </c>
      <c r="AV42" s="88">
        <f t="shared" si="56"/>
        <v>47051.88902789518</v>
      </c>
      <c r="AW42" s="88">
        <f t="shared" si="57"/>
        <v>0</v>
      </c>
      <c r="AX42" s="88">
        <f t="shared" si="58"/>
        <v>0</v>
      </c>
      <c r="AY42" s="88">
        <f t="shared" si="59"/>
        <v>0</v>
      </c>
      <c r="AZ42" s="88">
        <v>140000</v>
      </c>
      <c r="BA42" s="88"/>
      <c r="BB42" s="88">
        <v>33840</v>
      </c>
      <c r="BC42" s="88"/>
      <c r="BD42" s="88"/>
      <c r="BE42" s="88"/>
      <c r="BF42" s="88"/>
      <c r="BG42" s="208">
        <f t="shared" si="34"/>
        <v>1161805.02</v>
      </c>
      <c r="BH42" s="208">
        <f t="shared" si="24"/>
        <v>395619.73400251439</v>
      </c>
      <c r="BI42" s="208">
        <f t="shared" si="25"/>
        <v>173840</v>
      </c>
      <c r="BJ42" s="208">
        <f t="shared" si="26"/>
        <v>47051.88902789518</v>
      </c>
      <c r="BK42" s="208">
        <f t="shared" si="60"/>
        <v>1731264.7540025143</v>
      </c>
      <c r="BL42" s="222">
        <v>1557424.7540025143</v>
      </c>
      <c r="BM42" s="222">
        <v>5140.0156897772749</v>
      </c>
      <c r="BN42" s="222">
        <v>4988.3118432176652</v>
      </c>
      <c r="BO42" s="166">
        <v>3.0411861031878575E-2</v>
      </c>
      <c r="BP42" s="166">
        <v>0</v>
      </c>
      <c r="BQ42" s="222">
        <v>0</v>
      </c>
      <c r="BR42" s="213">
        <f t="shared" si="61"/>
        <v>1731264.7540025143</v>
      </c>
      <c r="BS42" s="222">
        <v>-663.56999999999994</v>
      </c>
      <c r="BT42" s="222">
        <v>-384.81</v>
      </c>
      <c r="BU42" s="89">
        <f t="shared" si="29"/>
        <v>1696376.3740025142</v>
      </c>
      <c r="BV42" s="167"/>
      <c r="BW42" s="258">
        <f>VLOOKUP(B42,'EYSFF (Universal)'!$A$6:$T$61,20,0)</f>
        <v>308331.73477116262</v>
      </c>
      <c r="BX42" s="217"/>
      <c r="BY42" s="217"/>
      <c r="BZ42" s="217"/>
      <c r="CA42" s="79"/>
      <c r="CB42" s="205"/>
      <c r="CC42" s="225">
        <f t="shared" ref="CC42:CC47" si="63">$I42*1385</f>
        <v>130189.9999999999</v>
      </c>
      <c r="CD42" s="226">
        <f>VLOOKUP(A42,'Grant data'!$A$3:$F$49,5,0)</f>
        <v>0</v>
      </c>
      <c r="CE42" s="226">
        <f>VLOOKUP(A42,'Grant data'!$A$3:$F$49,6,0)</f>
        <v>0</v>
      </c>
      <c r="CF42" s="226">
        <f>VLOOKUP(A42,'Grant data'!$A$3:$I$49,9,0)</f>
        <v>40211</v>
      </c>
      <c r="CG42" s="233"/>
      <c r="CH42" s="233"/>
      <c r="CI42" s="226">
        <f>VLOOKUP(A42,'Grant data'!A:G,7,0)</f>
        <v>7479</v>
      </c>
      <c r="CJ42" s="233">
        <f>VLOOKUP(A42,'Grant data'!A:H,8,0)</f>
        <v>97589.7</v>
      </c>
      <c r="CK42" s="77"/>
      <c r="CL42" s="217"/>
      <c r="CM42" s="218"/>
      <c r="CN42" s="2"/>
    </row>
    <row r="43" spans="1:92" ht="14" x14ac:dyDescent="0.25">
      <c r="A43" s="266">
        <v>3122036</v>
      </c>
      <c r="B43" s="104">
        <v>2036</v>
      </c>
      <c r="C43" s="70" t="s">
        <v>131</v>
      </c>
      <c r="D43" s="219">
        <v>420</v>
      </c>
      <c r="E43" s="219">
        <v>420</v>
      </c>
      <c r="F43" s="219">
        <v>0</v>
      </c>
      <c r="G43" s="219">
        <v>0</v>
      </c>
      <c r="H43" s="219">
        <v>0</v>
      </c>
      <c r="I43" s="219">
        <v>149.99999999999994</v>
      </c>
      <c r="J43" s="219">
        <v>0</v>
      </c>
      <c r="K43" s="219">
        <v>134</v>
      </c>
      <c r="L43" s="219">
        <v>191.00000000000009</v>
      </c>
      <c r="M43" s="219">
        <v>0</v>
      </c>
      <c r="N43" s="219">
        <v>0</v>
      </c>
      <c r="O43" s="219">
        <v>0.99999999999999956</v>
      </c>
      <c r="P43" s="219">
        <v>0</v>
      </c>
      <c r="Q43" s="219">
        <v>0</v>
      </c>
      <c r="R43" s="219">
        <v>0</v>
      </c>
      <c r="S43" s="219">
        <v>0</v>
      </c>
      <c r="T43" s="219">
        <v>0</v>
      </c>
      <c r="U43" s="219">
        <v>0</v>
      </c>
      <c r="V43" s="219">
        <v>0</v>
      </c>
      <c r="W43" s="219">
        <v>130.0000000000002</v>
      </c>
      <c r="X43" s="219">
        <v>0</v>
      </c>
      <c r="Y43" s="219">
        <v>117.99607072691552</v>
      </c>
      <c r="Z43" s="219">
        <v>0</v>
      </c>
      <c r="AA43" s="219">
        <v>12.800000000000011</v>
      </c>
      <c r="AB43" s="219">
        <v>0</v>
      </c>
      <c r="AC43" s="277">
        <f t="shared" si="37"/>
        <v>1610422.8</v>
      </c>
      <c r="AD43" s="277">
        <f t="shared" si="38"/>
        <v>0</v>
      </c>
      <c r="AE43" s="277">
        <f t="shared" si="39"/>
        <v>0</v>
      </c>
      <c r="AF43" s="277">
        <f t="shared" si="40"/>
        <v>166630.49999999991</v>
      </c>
      <c r="AG43" s="277">
        <f t="shared" si="41"/>
        <v>0</v>
      </c>
      <c r="AH43" s="88">
        <f t="shared" si="42"/>
        <v>14103.5</v>
      </c>
      <c r="AI43" s="88">
        <f t="shared" si="43"/>
        <v>40205.500000000015</v>
      </c>
      <c r="AJ43" s="88">
        <f t="shared" si="44"/>
        <v>0</v>
      </c>
      <c r="AK43" s="88">
        <f t="shared" si="45"/>
        <v>0</v>
      </c>
      <c r="AL43" s="88">
        <f t="shared" si="46"/>
        <v>526.24999999999977</v>
      </c>
      <c r="AM43" s="88">
        <f t="shared" si="47"/>
        <v>0</v>
      </c>
      <c r="AN43" s="88">
        <f t="shared" si="48"/>
        <v>0</v>
      </c>
      <c r="AO43" s="88">
        <f t="shared" si="49"/>
        <v>0</v>
      </c>
      <c r="AP43" s="88">
        <f t="shared" si="50"/>
        <v>0</v>
      </c>
      <c r="AQ43" s="88">
        <f t="shared" si="51"/>
        <v>0</v>
      </c>
      <c r="AR43" s="88">
        <f t="shared" si="52"/>
        <v>0</v>
      </c>
      <c r="AS43" s="88">
        <f t="shared" si="53"/>
        <v>0</v>
      </c>
      <c r="AT43" s="88">
        <f t="shared" si="54"/>
        <v>102921.00000000016</v>
      </c>
      <c r="AU43" s="88">
        <f t="shared" si="55"/>
        <v>0</v>
      </c>
      <c r="AV43" s="88">
        <f t="shared" si="56"/>
        <v>74574.696660117872</v>
      </c>
      <c r="AW43" s="88">
        <f t="shared" si="57"/>
        <v>0</v>
      </c>
      <c r="AX43" s="88">
        <f t="shared" si="58"/>
        <v>12660.480000000012</v>
      </c>
      <c r="AY43" s="88">
        <f t="shared" si="59"/>
        <v>0</v>
      </c>
      <c r="AZ43" s="88">
        <v>140000</v>
      </c>
      <c r="BA43" s="88"/>
      <c r="BB43" s="88">
        <v>33840</v>
      </c>
      <c r="BC43" s="88"/>
      <c r="BD43" s="88"/>
      <c r="BE43" s="88"/>
      <c r="BF43" s="88"/>
      <c r="BG43" s="208">
        <f t="shared" si="34"/>
        <v>1610422.8</v>
      </c>
      <c r="BH43" s="208">
        <f t="shared" si="24"/>
        <v>411621.92666011804</v>
      </c>
      <c r="BI43" s="208">
        <f t="shared" si="25"/>
        <v>173840</v>
      </c>
      <c r="BJ43" s="208">
        <f t="shared" ref="BJ43:BJ51" si="64">SUM(AV43:AW43)</f>
        <v>74574.696660117872</v>
      </c>
      <c r="BK43" s="208">
        <f t="shared" si="60"/>
        <v>2195884.726660118</v>
      </c>
      <c r="BL43" s="222">
        <v>2022044.726660118</v>
      </c>
      <c r="BM43" s="222">
        <v>4814.392206333614</v>
      </c>
      <c r="BN43" s="222">
        <v>4698.7067722488046</v>
      </c>
      <c r="BO43" s="166">
        <v>2.4620696649568178E-2</v>
      </c>
      <c r="BP43" s="166">
        <v>0</v>
      </c>
      <c r="BQ43" s="222">
        <v>0</v>
      </c>
      <c r="BR43" s="213">
        <f t="shared" si="61"/>
        <v>2195884.726660118</v>
      </c>
      <c r="BS43" s="222">
        <v>-919.8</v>
      </c>
      <c r="BT43" s="222">
        <v>-533.4</v>
      </c>
      <c r="BU43" s="89">
        <f t="shared" si="29"/>
        <v>2160591.5266601183</v>
      </c>
      <c r="BV43" s="167"/>
      <c r="BW43" s="216"/>
      <c r="BX43" s="217"/>
      <c r="BY43" s="217"/>
      <c r="BZ43" s="217"/>
      <c r="CA43" s="79"/>
      <c r="CB43" s="205"/>
      <c r="CC43" s="225">
        <f t="shared" si="63"/>
        <v>207749.99999999991</v>
      </c>
      <c r="CD43" s="226">
        <f>VLOOKUP(A43,'Grant data'!$A$3:$F$49,5,0)</f>
        <v>0</v>
      </c>
      <c r="CE43" s="226">
        <f>VLOOKUP(A43,'Grant data'!$A$3:$F$49,6,0)</f>
        <v>0</v>
      </c>
      <c r="CF43" s="226">
        <f>VLOOKUP(A43,'Grant data'!$A$3:$I$49,9,0)</f>
        <v>55470</v>
      </c>
      <c r="CG43" s="217"/>
      <c r="CH43" s="217"/>
      <c r="CI43" s="226">
        <f>VLOOKUP(A43,'Grant data'!A:G,7,0)</f>
        <v>8346</v>
      </c>
      <c r="CJ43" s="217"/>
      <c r="CK43" s="77"/>
      <c r="CL43" s="217"/>
      <c r="CM43" s="218"/>
      <c r="CN43" s="2"/>
    </row>
    <row r="44" spans="1:92" ht="14" x14ac:dyDescent="0.25">
      <c r="A44" s="266">
        <v>3122022</v>
      </c>
      <c r="B44" s="104">
        <v>2022</v>
      </c>
      <c r="C44" s="70" t="s">
        <v>133</v>
      </c>
      <c r="D44" s="219">
        <v>75</v>
      </c>
      <c r="E44" s="219">
        <v>75</v>
      </c>
      <c r="F44" s="219">
        <v>0</v>
      </c>
      <c r="G44" s="219">
        <v>0</v>
      </c>
      <c r="H44" s="219">
        <v>0</v>
      </c>
      <c r="I44" s="219">
        <v>13.636363636363649</v>
      </c>
      <c r="J44" s="219">
        <v>0</v>
      </c>
      <c r="K44" s="219">
        <v>40.909090909090871</v>
      </c>
      <c r="L44" s="219">
        <v>9.5454545454545254</v>
      </c>
      <c r="M44" s="219">
        <v>0</v>
      </c>
      <c r="N44" s="219">
        <v>0</v>
      </c>
      <c r="O44" s="219">
        <v>0</v>
      </c>
      <c r="P44" s="219">
        <v>0</v>
      </c>
      <c r="Q44" s="219">
        <v>0</v>
      </c>
      <c r="R44" s="219">
        <v>0</v>
      </c>
      <c r="S44" s="219">
        <v>0</v>
      </c>
      <c r="T44" s="219">
        <v>0</v>
      </c>
      <c r="U44" s="219">
        <v>0</v>
      </c>
      <c r="V44" s="219">
        <v>0</v>
      </c>
      <c r="W44" s="219">
        <v>48.75</v>
      </c>
      <c r="X44" s="219">
        <v>0</v>
      </c>
      <c r="Y44" s="219">
        <v>18.42772612003381</v>
      </c>
      <c r="Z44" s="219">
        <v>0</v>
      </c>
      <c r="AA44" s="219">
        <v>0</v>
      </c>
      <c r="AB44" s="219">
        <v>0</v>
      </c>
      <c r="AC44" s="264">
        <f t="shared" si="37"/>
        <v>287575.5</v>
      </c>
      <c r="AD44" s="264">
        <f t="shared" si="38"/>
        <v>0</v>
      </c>
      <c r="AE44" s="264">
        <f t="shared" si="39"/>
        <v>0</v>
      </c>
      <c r="AF44" s="264">
        <f t="shared" si="40"/>
        <v>15148.227272727285</v>
      </c>
      <c r="AG44" s="264">
        <f t="shared" si="41"/>
        <v>0</v>
      </c>
      <c r="AH44" s="261">
        <f t="shared" si="42"/>
        <v>4305.6818181818144</v>
      </c>
      <c r="AI44" s="261">
        <f t="shared" si="43"/>
        <v>2009.3181818181777</v>
      </c>
      <c r="AJ44" s="261">
        <f t="shared" si="44"/>
        <v>0</v>
      </c>
      <c r="AK44" s="261">
        <f t="shared" si="45"/>
        <v>0</v>
      </c>
      <c r="AL44" s="261">
        <f t="shared" si="46"/>
        <v>0</v>
      </c>
      <c r="AM44" s="261">
        <f t="shared" si="47"/>
        <v>0</v>
      </c>
      <c r="AN44" s="261">
        <f t="shared" si="48"/>
        <v>0</v>
      </c>
      <c r="AO44" s="261">
        <f t="shared" si="49"/>
        <v>0</v>
      </c>
      <c r="AP44" s="261">
        <f t="shared" si="50"/>
        <v>0</v>
      </c>
      <c r="AQ44" s="261">
        <f t="shared" si="51"/>
        <v>0</v>
      </c>
      <c r="AR44" s="261">
        <f t="shared" si="52"/>
        <v>0</v>
      </c>
      <c r="AS44" s="261">
        <f t="shared" si="53"/>
        <v>0</v>
      </c>
      <c r="AT44" s="261">
        <f t="shared" si="54"/>
        <v>38595.375</v>
      </c>
      <c r="AU44" s="261">
        <f t="shared" si="55"/>
        <v>0</v>
      </c>
      <c r="AV44" s="261">
        <f t="shared" si="56"/>
        <v>11646.507185122568</v>
      </c>
      <c r="AW44" s="261">
        <f t="shared" si="57"/>
        <v>0</v>
      </c>
      <c r="AX44" s="261">
        <f t="shared" si="58"/>
        <v>0</v>
      </c>
      <c r="AY44" s="261">
        <f t="shared" si="59"/>
        <v>0</v>
      </c>
      <c r="AZ44" s="261">
        <v>140000</v>
      </c>
      <c r="BA44" s="261"/>
      <c r="BB44" s="261">
        <v>0</v>
      </c>
      <c r="BC44" s="261"/>
      <c r="BD44" s="261"/>
      <c r="BE44" s="261"/>
      <c r="BF44" s="261"/>
      <c r="BG44" s="262">
        <f t="shared" si="34"/>
        <v>287575.5</v>
      </c>
      <c r="BH44" s="262">
        <f t="shared" si="24"/>
        <v>71705.109457849845</v>
      </c>
      <c r="BI44" s="262">
        <f t="shared" si="25"/>
        <v>140000</v>
      </c>
      <c r="BJ44" s="262">
        <f t="shared" si="64"/>
        <v>11646.507185122568</v>
      </c>
      <c r="BK44" s="262">
        <f t="shared" si="60"/>
        <v>499280.60945784987</v>
      </c>
      <c r="BL44" s="263">
        <v>359280.60945784987</v>
      </c>
      <c r="BM44" s="263">
        <v>4790.4081261046649</v>
      </c>
      <c r="BN44" s="263">
        <v>4108.4266992366411</v>
      </c>
      <c r="BO44" s="166">
        <v>0.1659957635351601</v>
      </c>
      <c r="BP44" s="166">
        <v>0</v>
      </c>
      <c r="BQ44" s="263">
        <v>0</v>
      </c>
      <c r="BR44" s="213">
        <f t="shared" si="61"/>
        <v>499280.60945784987</v>
      </c>
      <c r="BS44" s="263">
        <v>0</v>
      </c>
      <c r="BT44" s="263">
        <v>0</v>
      </c>
      <c r="BU44" s="265">
        <f t="shared" si="29"/>
        <v>499280.60945784987</v>
      </c>
      <c r="BV44" s="100"/>
      <c r="BW44" s="216"/>
      <c r="BX44" s="217"/>
      <c r="BY44" s="217"/>
      <c r="BZ44" s="217"/>
      <c r="CA44" s="79"/>
      <c r="CC44" s="281"/>
      <c r="CD44" s="227"/>
      <c r="CE44" s="227"/>
      <c r="CF44" s="227"/>
      <c r="CG44" s="217"/>
      <c r="CH44" s="217"/>
      <c r="CI44" s="217"/>
      <c r="CJ44" s="217"/>
      <c r="CK44" s="217"/>
      <c r="CL44" s="217"/>
      <c r="CM44" s="218"/>
      <c r="CN44" s="2"/>
    </row>
    <row r="45" spans="1:92" ht="14" x14ac:dyDescent="0.25">
      <c r="A45" s="266">
        <v>3122039</v>
      </c>
      <c r="B45" s="104">
        <v>2039</v>
      </c>
      <c r="C45" s="70" t="s">
        <v>135</v>
      </c>
      <c r="D45" s="219">
        <v>263</v>
      </c>
      <c r="E45" s="219">
        <v>263</v>
      </c>
      <c r="F45" s="219">
        <v>0</v>
      </c>
      <c r="G45" s="219">
        <v>0</v>
      </c>
      <c r="H45" s="219">
        <v>0</v>
      </c>
      <c r="I45" s="219">
        <v>21.999999999999989</v>
      </c>
      <c r="J45" s="219">
        <v>0</v>
      </c>
      <c r="K45" s="219">
        <v>14.000000000000002</v>
      </c>
      <c r="L45" s="219">
        <v>2.0000000000000013</v>
      </c>
      <c r="M45" s="219">
        <v>0</v>
      </c>
      <c r="N45" s="219">
        <v>0.99999999999999933</v>
      </c>
      <c r="O45" s="219">
        <v>0</v>
      </c>
      <c r="P45" s="219">
        <v>0</v>
      </c>
      <c r="Q45" s="219">
        <v>0</v>
      </c>
      <c r="R45" s="219">
        <v>0</v>
      </c>
      <c r="S45" s="219">
        <v>0</v>
      </c>
      <c r="T45" s="219">
        <v>0</v>
      </c>
      <c r="U45" s="219">
        <v>0</v>
      </c>
      <c r="V45" s="219">
        <v>0</v>
      </c>
      <c r="W45" s="219">
        <v>48.367816091953891</v>
      </c>
      <c r="X45" s="219">
        <v>0</v>
      </c>
      <c r="Y45" s="219">
        <v>64.619892927585227</v>
      </c>
      <c r="Z45" s="219">
        <v>0</v>
      </c>
      <c r="AA45" s="219">
        <v>0</v>
      </c>
      <c r="AB45" s="219">
        <v>0</v>
      </c>
      <c r="AC45" s="277">
        <f t="shared" si="37"/>
        <v>1008431.42</v>
      </c>
      <c r="AD45" s="277">
        <f t="shared" si="38"/>
        <v>0</v>
      </c>
      <c r="AE45" s="277">
        <f t="shared" si="39"/>
        <v>0</v>
      </c>
      <c r="AF45" s="277">
        <f t="shared" si="40"/>
        <v>24439.139999999985</v>
      </c>
      <c r="AG45" s="277">
        <f t="shared" si="41"/>
        <v>0</v>
      </c>
      <c r="AH45" s="88">
        <f t="shared" si="42"/>
        <v>1473.5000000000002</v>
      </c>
      <c r="AI45" s="88">
        <f t="shared" si="43"/>
        <v>421.00000000000028</v>
      </c>
      <c r="AJ45" s="88">
        <f t="shared" si="44"/>
        <v>0</v>
      </c>
      <c r="AK45" s="88">
        <f t="shared" si="45"/>
        <v>420.99999999999972</v>
      </c>
      <c r="AL45" s="88">
        <f t="shared" si="46"/>
        <v>0</v>
      </c>
      <c r="AM45" s="88">
        <f t="shared" si="47"/>
        <v>0</v>
      </c>
      <c r="AN45" s="88">
        <f t="shared" si="48"/>
        <v>0</v>
      </c>
      <c r="AO45" s="88">
        <f t="shared" si="49"/>
        <v>0</v>
      </c>
      <c r="AP45" s="88">
        <f t="shared" si="50"/>
        <v>0</v>
      </c>
      <c r="AQ45" s="88">
        <f t="shared" si="51"/>
        <v>0</v>
      </c>
      <c r="AR45" s="88">
        <f t="shared" si="52"/>
        <v>0</v>
      </c>
      <c r="AS45" s="88">
        <f t="shared" si="53"/>
        <v>0</v>
      </c>
      <c r="AT45" s="88">
        <f t="shared" si="54"/>
        <v>38292.799999999901</v>
      </c>
      <c r="AU45" s="88">
        <f t="shared" si="55"/>
        <v>0</v>
      </c>
      <c r="AV45" s="88">
        <f t="shared" si="56"/>
        <v>40840.418529163137</v>
      </c>
      <c r="AW45" s="88">
        <f t="shared" si="57"/>
        <v>0</v>
      </c>
      <c r="AX45" s="88">
        <f t="shared" si="58"/>
        <v>0</v>
      </c>
      <c r="AY45" s="88">
        <f t="shared" si="59"/>
        <v>0</v>
      </c>
      <c r="AZ45" s="88">
        <v>140000</v>
      </c>
      <c r="BA45" s="88"/>
      <c r="BB45" s="88">
        <v>31302</v>
      </c>
      <c r="BC45" s="88"/>
      <c r="BD45" s="88"/>
      <c r="BE45" s="88"/>
      <c r="BF45" s="88"/>
      <c r="BG45" s="208">
        <f t="shared" si="34"/>
        <v>1008431.42</v>
      </c>
      <c r="BH45" s="208">
        <f t="shared" si="24"/>
        <v>105887.85852916303</v>
      </c>
      <c r="BI45" s="208">
        <f t="shared" si="25"/>
        <v>171302</v>
      </c>
      <c r="BJ45" s="208">
        <f t="shared" si="64"/>
        <v>40840.418529163137</v>
      </c>
      <c r="BK45" s="208">
        <f t="shared" si="60"/>
        <v>1285621.278529163</v>
      </c>
      <c r="BL45" s="222">
        <v>1114319.278529163</v>
      </c>
      <c r="BM45" s="222">
        <v>4236.9554316698213</v>
      </c>
      <c r="BN45" s="222">
        <v>4170.0837932075474</v>
      </c>
      <c r="BO45" s="166">
        <v>1.6036041906687344E-2</v>
      </c>
      <c r="BP45" s="166">
        <v>0</v>
      </c>
      <c r="BQ45" s="222">
        <v>0</v>
      </c>
      <c r="BR45" s="213">
        <f t="shared" si="61"/>
        <v>1285621.278529163</v>
      </c>
      <c r="BS45" s="222">
        <v>-575.97</v>
      </c>
      <c r="BT45" s="222">
        <v>-334.01</v>
      </c>
      <c r="BU45" s="89">
        <f t="shared" si="29"/>
        <v>1253409.298529163</v>
      </c>
      <c r="BV45" s="167"/>
      <c r="BW45" s="258">
        <f>VLOOKUP(B45,'EYSFF (Universal)'!$A$6:$T$61,20,0)</f>
        <v>142176.63808545494</v>
      </c>
      <c r="BX45" s="258">
        <f>VLOOKUP(B45,'EYSFF (Additional)'!$A$6:$K$46,11,0)</f>
        <v>63446.125730183412</v>
      </c>
      <c r="BY45" s="217"/>
      <c r="BZ45" s="217"/>
      <c r="CA45" s="79"/>
      <c r="CB45" s="205"/>
      <c r="CC45" s="225">
        <f t="shared" si="63"/>
        <v>30469.999999999985</v>
      </c>
      <c r="CD45" s="226">
        <f>VLOOKUP(A45,'Grant data'!$A$3:$F$49,5,0)</f>
        <v>0</v>
      </c>
      <c r="CE45" s="226">
        <f>VLOOKUP(A45,'Grant data'!$A$3:$F$49,6,0)</f>
        <v>9640</v>
      </c>
      <c r="CF45" s="226">
        <f>VLOOKUP(A45,'Grant data'!$A$3:$I$49,9,0)</f>
        <v>30976</v>
      </c>
      <c r="CG45" s="233"/>
      <c r="CH45" s="233"/>
      <c r="CI45" s="226">
        <f>VLOOKUP(A45,'Grant data'!A:G,7,0)</f>
        <v>7404</v>
      </c>
      <c r="CJ45" s="233">
        <f>VLOOKUP(A45,'Grant data'!A:H,8,0)</f>
        <v>105147.9</v>
      </c>
      <c r="CK45" s="77"/>
      <c r="CL45" s="217"/>
      <c r="CM45" s="218"/>
      <c r="CN45" s="2"/>
    </row>
    <row r="46" spans="1:92" ht="14" x14ac:dyDescent="0.25">
      <c r="A46" s="266">
        <v>3122038</v>
      </c>
      <c r="B46" s="104">
        <v>2038</v>
      </c>
      <c r="C46" s="70" t="s">
        <v>136</v>
      </c>
      <c r="D46" s="219">
        <v>356</v>
      </c>
      <c r="E46" s="219">
        <v>356</v>
      </c>
      <c r="F46" s="219">
        <v>0</v>
      </c>
      <c r="G46" s="219">
        <v>0</v>
      </c>
      <c r="H46" s="219">
        <v>0</v>
      </c>
      <c r="I46" s="219">
        <v>37.000000000000028</v>
      </c>
      <c r="J46" s="219">
        <v>0</v>
      </c>
      <c r="K46" s="219">
        <v>16</v>
      </c>
      <c r="L46" s="219">
        <v>2.9999999999999991</v>
      </c>
      <c r="M46" s="219">
        <v>0</v>
      </c>
      <c r="N46" s="219">
        <v>0.99999999999999856</v>
      </c>
      <c r="O46" s="219">
        <v>0</v>
      </c>
      <c r="P46" s="219">
        <v>0</v>
      </c>
      <c r="Q46" s="219">
        <v>0</v>
      </c>
      <c r="R46" s="219">
        <v>0</v>
      </c>
      <c r="S46" s="219">
        <v>0</v>
      </c>
      <c r="T46" s="219">
        <v>0</v>
      </c>
      <c r="U46" s="219">
        <v>0</v>
      </c>
      <c r="V46" s="219">
        <v>0</v>
      </c>
      <c r="W46" s="219">
        <v>33.000000000000021</v>
      </c>
      <c r="X46" s="219">
        <v>0</v>
      </c>
      <c r="Y46" s="219">
        <v>72.031128404669261</v>
      </c>
      <c r="Z46" s="219">
        <v>0</v>
      </c>
      <c r="AA46" s="219">
        <v>0</v>
      </c>
      <c r="AB46" s="219">
        <v>0</v>
      </c>
      <c r="AC46" s="277">
        <f t="shared" si="37"/>
        <v>1365025.04</v>
      </c>
      <c r="AD46" s="277">
        <f t="shared" si="38"/>
        <v>0</v>
      </c>
      <c r="AE46" s="277">
        <f t="shared" si="39"/>
        <v>0</v>
      </c>
      <c r="AF46" s="277">
        <f t="shared" si="40"/>
        <v>41102.190000000024</v>
      </c>
      <c r="AG46" s="277">
        <f t="shared" si="41"/>
        <v>0</v>
      </c>
      <c r="AH46" s="88">
        <f t="shared" si="42"/>
        <v>1684</v>
      </c>
      <c r="AI46" s="88">
        <f t="shared" si="43"/>
        <v>631.49999999999977</v>
      </c>
      <c r="AJ46" s="88">
        <f t="shared" si="44"/>
        <v>0</v>
      </c>
      <c r="AK46" s="88">
        <f t="shared" si="45"/>
        <v>420.99999999999937</v>
      </c>
      <c r="AL46" s="88">
        <f t="shared" si="46"/>
        <v>0</v>
      </c>
      <c r="AM46" s="88">
        <f t="shared" si="47"/>
        <v>0</v>
      </c>
      <c r="AN46" s="88">
        <f t="shared" si="48"/>
        <v>0</v>
      </c>
      <c r="AO46" s="88">
        <f t="shared" si="49"/>
        <v>0</v>
      </c>
      <c r="AP46" s="88">
        <f t="shared" si="50"/>
        <v>0</v>
      </c>
      <c r="AQ46" s="88">
        <f t="shared" si="51"/>
        <v>0</v>
      </c>
      <c r="AR46" s="88">
        <f t="shared" si="52"/>
        <v>0</v>
      </c>
      <c r="AS46" s="88">
        <f t="shared" si="53"/>
        <v>0</v>
      </c>
      <c r="AT46" s="88">
        <f t="shared" si="54"/>
        <v>26126.100000000017</v>
      </c>
      <c r="AU46" s="88">
        <f t="shared" si="55"/>
        <v>0</v>
      </c>
      <c r="AV46" s="88">
        <f t="shared" si="56"/>
        <v>45524.39346303502</v>
      </c>
      <c r="AW46" s="88">
        <f t="shared" si="57"/>
        <v>0</v>
      </c>
      <c r="AX46" s="88">
        <f t="shared" si="58"/>
        <v>0</v>
      </c>
      <c r="AY46" s="88">
        <f t="shared" si="59"/>
        <v>0</v>
      </c>
      <c r="AZ46" s="88">
        <v>140000</v>
      </c>
      <c r="BA46" s="88"/>
      <c r="BB46" s="88">
        <v>31302</v>
      </c>
      <c r="BC46" s="88"/>
      <c r="BD46" s="88"/>
      <c r="BE46" s="88"/>
      <c r="BF46" s="88"/>
      <c r="BG46" s="208">
        <f t="shared" si="34"/>
        <v>1365025.04</v>
      </c>
      <c r="BH46" s="208">
        <f t="shared" si="24"/>
        <v>115489.18346303506</v>
      </c>
      <c r="BI46" s="208">
        <f t="shared" si="25"/>
        <v>171302</v>
      </c>
      <c r="BJ46" s="208">
        <f t="shared" si="64"/>
        <v>45524.39346303502</v>
      </c>
      <c r="BK46" s="208">
        <f t="shared" si="60"/>
        <v>1651816.2234630352</v>
      </c>
      <c r="BL46" s="222">
        <v>1480514.2234630352</v>
      </c>
      <c r="BM46" s="222">
        <v>4158.7478187163906</v>
      </c>
      <c r="BN46" s="222">
        <v>4076.0634575842696</v>
      </c>
      <c r="BO46" s="166">
        <v>2.0285346877579023E-2</v>
      </c>
      <c r="BP46" s="166">
        <v>0</v>
      </c>
      <c r="BQ46" s="222">
        <v>0</v>
      </c>
      <c r="BR46" s="213">
        <f t="shared" si="61"/>
        <v>1651816.2234630352</v>
      </c>
      <c r="BS46" s="222">
        <v>-779.64</v>
      </c>
      <c r="BT46" s="222">
        <v>-452.12</v>
      </c>
      <c r="BU46" s="89">
        <f t="shared" si="29"/>
        <v>1619282.4634630352</v>
      </c>
      <c r="BV46" s="167"/>
      <c r="BW46" s="216"/>
      <c r="BX46" s="217"/>
      <c r="BY46" s="217"/>
      <c r="BZ46" s="217"/>
      <c r="CA46" s="79"/>
      <c r="CB46" s="205"/>
      <c r="CC46" s="225">
        <f t="shared" si="63"/>
        <v>51245.000000000036</v>
      </c>
      <c r="CD46" s="226">
        <f>VLOOKUP(A46,'Grant data'!$A$3:$F$49,5,0)</f>
        <v>0</v>
      </c>
      <c r="CE46" s="226">
        <f>VLOOKUP(A46,'Grant data'!$A$3:$F$49,6,0)</f>
        <v>9640</v>
      </c>
      <c r="CF46" s="226">
        <f>VLOOKUP(A46,'Grant data'!$A$3:$I$49,9,0)</f>
        <v>40762</v>
      </c>
      <c r="CG46" s="217"/>
      <c r="CH46" s="217"/>
      <c r="CI46" s="226">
        <f>VLOOKUP(A46,'Grant data'!A:G,7,0)</f>
        <v>8158</v>
      </c>
      <c r="CJ46" s="217"/>
      <c r="CK46" s="77"/>
      <c r="CL46" s="217"/>
      <c r="CM46" s="218"/>
      <c r="CN46" s="2"/>
    </row>
    <row r="47" spans="1:92" ht="14" x14ac:dyDescent="0.25">
      <c r="A47" s="266">
        <v>3125200</v>
      </c>
      <c r="B47" s="104">
        <v>5200</v>
      </c>
      <c r="C47" s="70" t="s">
        <v>140</v>
      </c>
      <c r="D47" s="219">
        <v>559</v>
      </c>
      <c r="E47" s="219">
        <v>559</v>
      </c>
      <c r="F47" s="219">
        <v>0</v>
      </c>
      <c r="G47" s="219">
        <v>0</v>
      </c>
      <c r="H47" s="219">
        <v>0</v>
      </c>
      <c r="I47" s="219">
        <v>76.999999999999844</v>
      </c>
      <c r="J47" s="219">
        <v>0</v>
      </c>
      <c r="K47" s="219">
        <v>22.039426523297472</v>
      </c>
      <c r="L47" s="219">
        <v>15.026881720430092</v>
      </c>
      <c r="M47" s="219">
        <v>0</v>
      </c>
      <c r="N47" s="219">
        <v>2.0035842293906789</v>
      </c>
      <c r="O47" s="219">
        <v>0</v>
      </c>
      <c r="P47" s="219">
        <v>0</v>
      </c>
      <c r="Q47" s="219">
        <v>0</v>
      </c>
      <c r="R47" s="219">
        <v>0</v>
      </c>
      <c r="S47" s="219">
        <v>0</v>
      </c>
      <c r="T47" s="219">
        <v>0</v>
      </c>
      <c r="U47" s="219">
        <v>0</v>
      </c>
      <c r="V47" s="219">
        <v>0</v>
      </c>
      <c r="W47" s="219">
        <v>127.63636363636388</v>
      </c>
      <c r="X47" s="219">
        <v>0</v>
      </c>
      <c r="Y47" s="219">
        <v>163.97333333333333</v>
      </c>
      <c r="Z47" s="219">
        <v>0</v>
      </c>
      <c r="AA47" s="219">
        <v>0</v>
      </c>
      <c r="AB47" s="219">
        <v>0</v>
      </c>
      <c r="AC47" s="277">
        <f t="shared" si="37"/>
        <v>2143396.06</v>
      </c>
      <c r="AD47" s="277">
        <f t="shared" si="38"/>
        <v>0</v>
      </c>
      <c r="AE47" s="277">
        <f t="shared" si="39"/>
        <v>0</v>
      </c>
      <c r="AF47" s="277">
        <f t="shared" si="40"/>
        <v>85536.989999999816</v>
      </c>
      <c r="AG47" s="277">
        <f t="shared" si="41"/>
        <v>0</v>
      </c>
      <c r="AH47" s="88">
        <f t="shared" si="42"/>
        <v>2319.6496415770589</v>
      </c>
      <c r="AI47" s="88">
        <f t="shared" si="43"/>
        <v>3163.1586021505345</v>
      </c>
      <c r="AJ47" s="88">
        <f t="shared" si="44"/>
        <v>0</v>
      </c>
      <c r="AK47" s="88">
        <f t="shared" si="45"/>
        <v>843.50896057347586</v>
      </c>
      <c r="AL47" s="88">
        <f t="shared" si="46"/>
        <v>0</v>
      </c>
      <c r="AM47" s="88">
        <f t="shared" si="47"/>
        <v>0</v>
      </c>
      <c r="AN47" s="88">
        <f t="shared" si="48"/>
        <v>0</v>
      </c>
      <c r="AO47" s="88">
        <f t="shared" si="49"/>
        <v>0</v>
      </c>
      <c r="AP47" s="88">
        <f t="shared" si="50"/>
        <v>0</v>
      </c>
      <c r="AQ47" s="88">
        <f t="shared" si="51"/>
        <v>0</v>
      </c>
      <c r="AR47" s="88">
        <f t="shared" si="52"/>
        <v>0</v>
      </c>
      <c r="AS47" s="88">
        <f t="shared" si="53"/>
        <v>0</v>
      </c>
      <c r="AT47" s="88">
        <f t="shared" si="54"/>
        <v>101049.70909090929</v>
      </c>
      <c r="AU47" s="88">
        <f t="shared" si="55"/>
        <v>0</v>
      </c>
      <c r="AV47" s="88">
        <f t="shared" si="56"/>
        <v>103632.7864</v>
      </c>
      <c r="AW47" s="88">
        <f t="shared" si="57"/>
        <v>0</v>
      </c>
      <c r="AX47" s="88">
        <f t="shared" si="58"/>
        <v>0</v>
      </c>
      <c r="AY47" s="88">
        <f t="shared" si="59"/>
        <v>0</v>
      </c>
      <c r="AZ47" s="88">
        <v>140000</v>
      </c>
      <c r="BA47" s="88">
        <v>98000</v>
      </c>
      <c r="BB47" s="88">
        <v>12520</v>
      </c>
      <c r="BC47" s="88"/>
      <c r="BD47" s="88"/>
      <c r="BE47" s="88"/>
      <c r="BF47" s="88"/>
      <c r="BG47" s="208">
        <f t="shared" si="34"/>
        <v>2143396.06</v>
      </c>
      <c r="BH47" s="208">
        <f t="shared" si="24"/>
        <v>296545.80269521015</v>
      </c>
      <c r="BI47" s="208">
        <f>SUM(AZ47:BF47)</f>
        <v>250520</v>
      </c>
      <c r="BJ47" s="208">
        <f t="shared" si="64"/>
        <v>103632.7864</v>
      </c>
      <c r="BK47" s="208">
        <f>BG47+BH47+BI47</f>
        <v>2690461.8626952101</v>
      </c>
      <c r="BL47" s="222">
        <v>2439941.8626952101</v>
      </c>
      <c r="BM47" s="222">
        <v>4364.8333858590522</v>
      </c>
      <c r="BN47" s="222">
        <v>4298.5806816949153</v>
      </c>
      <c r="BO47" s="166">
        <v>1.5412692949155895E-2</v>
      </c>
      <c r="BP47" s="166">
        <v>0</v>
      </c>
      <c r="BQ47" s="222">
        <v>0</v>
      </c>
      <c r="BR47" s="213">
        <f t="shared" si="61"/>
        <v>2690461.8626952101</v>
      </c>
      <c r="BS47" s="222">
        <v>-1224.21</v>
      </c>
      <c r="BT47" s="222">
        <v>-709.93000000000006</v>
      </c>
      <c r="BU47" s="89">
        <f t="shared" si="29"/>
        <v>2676007.72269521</v>
      </c>
      <c r="BV47" s="167"/>
      <c r="BW47" s="258">
        <f>VLOOKUP(B47,'EYSFF (Universal)'!$A$6:$T$61,20,0)</f>
        <v>183820.0401583674</v>
      </c>
      <c r="BX47" s="258">
        <f>VLOOKUP(B47,'EYSFF (Additional)'!$A$6:$K$46,11,0)</f>
        <v>82625.273926616937</v>
      </c>
      <c r="BY47" s="217"/>
      <c r="BZ47" s="217"/>
      <c r="CA47" s="79"/>
      <c r="CB47" s="205"/>
      <c r="CC47" s="225">
        <f t="shared" si="63"/>
        <v>106644.99999999978</v>
      </c>
      <c r="CD47" s="226">
        <f>VLOOKUP(A47,'Grant data'!$A$3:$F$49,5,0)</f>
        <v>320</v>
      </c>
      <c r="CE47" s="226">
        <f>VLOOKUP(A47,'Grant data'!$A$3:$F$49,6,0)</f>
        <v>0</v>
      </c>
      <c r="CF47" s="226">
        <f>VLOOKUP(A47,'Grant data'!$A$3:$I$49,9,0)</f>
        <v>64278</v>
      </c>
      <c r="CG47" s="233"/>
      <c r="CH47" s="233"/>
      <c r="CI47" s="226">
        <f>VLOOKUP(A47,'Grant data'!A:G,7,0)</f>
        <v>8713</v>
      </c>
      <c r="CJ47" s="233">
        <f>VLOOKUP(A47,'Grant data'!A:H,8,0)</f>
        <v>81361.799999999988</v>
      </c>
      <c r="CK47" s="77"/>
      <c r="CL47" s="217"/>
      <c r="CM47" s="218"/>
    </row>
    <row r="48" spans="1:92" ht="14" x14ac:dyDescent="0.25">
      <c r="A48" s="266">
        <v>3122040</v>
      </c>
      <c r="B48" s="104">
        <v>2040</v>
      </c>
      <c r="C48" s="70" t="s">
        <v>275</v>
      </c>
      <c r="D48" s="219">
        <v>542</v>
      </c>
      <c r="E48" s="219">
        <v>542</v>
      </c>
      <c r="F48" s="219">
        <v>0</v>
      </c>
      <c r="G48" s="219">
        <v>0</v>
      </c>
      <c r="H48" s="219">
        <v>0</v>
      </c>
      <c r="I48" s="219">
        <v>147.99999999999986</v>
      </c>
      <c r="J48" s="219">
        <v>0</v>
      </c>
      <c r="K48" s="219">
        <v>245.45286506469486</v>
      </c>
      <c r="L48" s="219">
        <v>54.099815157116446</v>
      </c>
      <c r="M48" s="219">
        <v>2.003696857670981</v>
      </c>
      <c r="N48" s="219">
        <v>4.0073937153419568</v>
      </c>
      <c r="O48" s="219">
        <v>0</v>
      </c>
      <c r="P48" s="219">
        <v>0</v>
      </c>
      <c r="Q48" s="219">
        <v>0</v>
      </c>
      <c r="R48" s="219">
        <v>0</v>
      </c>
      <c r="S48" s="219">
        <v>0</v>
      </c>
      <c r="T48" s="219">
        <v>0</v>
      </c>
      <c r="U48" s="219">
        <v>0</v>
      </c>
      <c r="V48" s="219">
        <v>0</v>
      </c>
      <c r="W48" s="219">
        <v>259.83080260303672</v>
      </c>
      <c r="X48" s="219">
        <v>0</v>
      </c>
      <c r="Y48" s="219">
        <v>188.74352941176468</v>
      </c>
      <c r="Z48" s="219">
        <v>0</v>
      </c>
      <c r="AA48" s="219">
        <v>24.691111111111354</v>
      </c>
      <c r="AB48" s="219">
        <v>0</v>
      </c>
      <c r="AC48" s="277">
        <f t="shared" si="37"/>
        <v>2078212.28</v>
      </c>
      <c r="AD48" s="277">
        <f t="shared" si="38"/>
        <v>0</v>
      </c>
      <c r="AE48" s="277">
        <f t="shared" si="39"/>
        <v>0</v>
      </c>
      <c r="AF48" s="277">
        <f t="shared" si="40"/>
        <v>164408.75999999983</v>
      </c>
      <c r="AG48" s="277">
        <f t="shared" si="41"/>
        <v>0</v>
      </c>
      <c r="AH48" s="88">
        <f t="shared" si="42"/>
        <v>25833.914048059134</v>
      </c>
      <c r="AI48" s="88">
        <f t="shared" si="43"/>
        <v>11388.011090573013</v>
      </c>
      <c r="AJ48" s="88">
        <f t="shared" si="44"/>
        <v>632.66728280961229</v>
      </c>
      <c r="AK48" s="88">
        <f t="shared" si="45"/>
        <v>1687.1127541589638</v>
      </c>
      <c r="AL48" s="88">
        <f t="shared" si="46"/>
        <v>0</v>
      </c>
      <c r="AM48" s="88">
        <f t="shared" si="47"/>
        <v>0</v>
      </c>
      <c r="AN48" s="88">
        <f t="shared" si="48"/>
        <v>0</v>
      </c>
      <c r="AO48" s="88">
        <f t="shared" si="49"/>
        <v>0</v>
      </c>
      <c r="AP48" s="88">
        <f t="shared" si="50"/>
        <v>0</v>
      </c>
      <c r="AQ48" s="88">
        <f t="shared" si="51"/>
        <v>0</v>
      </c>
      <c r="AR48" s="88">
        <f t="shared" si="52"/>
        <v>0</v>
      </c>
      <c r="AS48" s="88">
        <f t="shared" si="53"/>
        <v>0</v>
      </c>
      <c r="AT48" s="88">
        <f t="shared" si="54"/>
        <v>205708.04642082419</v>
      </c>
      <c r="AU48" s="88">
        <f t="shared" si="55"/>
        <v>0</v>
      </c>
      <c r="AV48" s="88">
        <f t="shared" si="56"/>
        <v>119287.79802352939</v>
      </c>
      <c r="AW48" s="88">
        <f t="shared" si="57"/>
        <v>0</v>
      </c>
      <c r="AX48" s="88">
        <f t="shared" si="58"/>
        <v>24421.978000000239</v>
      </c>
      <c r="AY48" s="88">
        <f t="shared" si="59"/>
        <v>0</v>
      </c>
      <c r="AZ48" s="88">
        <v>140000</v>
      </c>
      <c r="BA48" s="88"/>
      <c r="BB48" s="88">
        <v>17768</v>
      </c>
      <c r="BC48" s="88"/>
      <c r="BD48" s="88"/>
      <c r="BE48" s="88"/>
      <c r="BF48" s="88"/>
      <c r="BG48" s="208">
        <f t="shared" si="34"/>
        <v>2078212.28</v>
      </c>
      <c r="BH48" s="208">
        <f t="shared" si="24"/>
        <v>553368.28761995432</v>
      </c>
      <c r="BI48" s="208">
        <f t="shared" si="25"/>
        <v>157768</v>
      </c>
      <c r="BJ48" s="208">
        <f t="shared" si="64"/>
        <v>119287.79802352939</v>
      </c>
      <c r="BK48" s="208">
        <f t="shared" si="60"/>
        <v>2789348.5676199542</v>
      </c>
      <c r="BL48" s="222">
        <v>2631580.5676199542</v>
      </c>
      <c r="BM48" s="222">
        <v>4855.3147004058201</v>
      </c>
      <c r="BN48" s="222">
        <v>4738.3747456928841</v>
      </c>
      <c r="BO48" s="166">
        <v>2.4679338589509575E-2</v>
      </c>
      <c r="BP48" s="166">
        <v>0</v>
      </c>
      <c r="BQ48" s="222">
        <v>0</v>
      </c>
      <c r="BR48" s="213">
        <f t="shared" si="61"/>
        <v>2789348.5676199542</v>
      </c>
      <c r="BS48" s="222">
        <v>0</v>
      </c>
      <c r="BT48" s="222">
        <v>0</v>
      </c>
      <c r="BU48" s="89">
        <f t="shared" si="29"/>
        <v>2771580.5676199542</v>
      </c>
      <c r="BV48" s="167"/>
      <c r="BW48" s="258">
        <f>VLOOKUP(B48,'EYSFF (Universal)'!$A$6:$T$61,20,0)</f>
        <v>165103.21897497863</v>
      </c>
      <c r="BX48" s="258">
        <f>VLOOKUP(B48,'EYSFF (Additional)'!$A$6:$K$46,11,0)</f>
        <v>13933.469420359153</v>
      </c>
      <c r="BY48" s="217"/>
      <c r="BZ48" s="217"/>
      <c r="CA48" s="79"/>
      <c r="CC48" s="216"/>
      <c r="CD48" s="217"/>
      <c r="CE48" s="217"/>
      <c r="CF48" s="217"/>
      <c r="CG48" s="217"/>
      <c r="CH48" s="217"/>
      <c r="CI48" s="217"/>
      <c r="CJ48" s="217"/>
      <c r="CK48" s="217"/>
      <c r="CL48" s="217"/>
      <c r="CM48" s="218"/>
      <c r="CN48" s="2"/>
    </row>
    <row r="49" spans="1:92" ht="14" x14ac:dyDescent="0.25">
      <c r="A49" s="266">
        <v>3122064</v>
      </c>
      <c r="B49" s="104">
        <v>2064</v>
      </c>
      <c r="C49" s="70" t="s">
        <v>152</v>
      </c>
      <c r="D49" s="219">
        <v>550</v>
      </c>
      <c r="E49" s="219">
        <v>550</v>
      </c>
      <c r="F49" s="219">
        <v>0</v>
      </c>
      <c r="G49" s="219">
        <v>0</v>
      </c>
      <c r="H49" s="219">
        <v>0</v>
      </c>
      <c r="I49" s="219">
        <v>184.99999999999977</v>
      </c>
      <c r="J49" s="219">
        <v>0</v>
      </c>
      <c r="K49" s="219">
        <v>168.99999999999983</v>
      </c>
      <c r="L49" s="219">
        <v>207.99999999999991</v>
      </c>
      <c r="M49" s="219">
        <v>66</v>
      </c>
      <c r="N49" s="219">
        <v>63.000000000000256</v>
      </c>
      <c r="O49" s="219">
        <v>0</v>
      </c>
      <c r="P49" s="219">
        <v>0</v>
      </c>
      <c r="Q49" s="219">
        <v>0</v>
      </c>
      <c r="R49" s="219">
        <v>0</v>
      </c>
      <c r="S49" s="219">
        <v>0</v>
      </c>
      <c r="T49" s="219">
        <v>0</v>
      </c>
      <c r="U49" s="219">
        <v>0</v>
      </c>
      <c r="V49" s="219">
        <v>0</v>
      </c>
      <c r="W49" s="219">
        <v>157.65086206896564</v>
      </c>
      <c r="X49" s="219">
        <v>0</v>
      </c>
      <c r="Y49" s="219">
        <v>147.02970297029705</v>
      </c>
      <c r="Z49" s="219">
        <v>0</v>
      </c>
      <c r="AA49" s="219">
        <v>5.9999999999999929</v>
      </c>
      <c r="AB49" s="219">
        <v>0</v>
      </c>
      <c r="AC49" s="277">
        <f t="shared" si="37"/>
        <v>2108887</v>
      </c>
      <c r="AD49" s="277">
        <f t="shared" si="38"/>
        <v>0</v>
      </c>
      <c r="AE49" s="277">
        <f t="shared" si="39"/>
        <v>0</v>
      </c>
      <c r="AF49" s="277">
        <f t="shared" si="40"/>
        <v>205510.94999999972</v>
      </c>
      <c r="AG49" s="277">
        <f t="shared" si="41"/>
        <v>0</v>
      </c>
      <c r="AH49" s="88">
        <f t="shared" si="42"/>
        <v>17787.249999999982</v>
      </c>
      <c r="AI49" s="88">
        <f t="shared" si="43"/>
        <v>43783.999999999985</v>
      </c>
      <c r="AJ49" s="88">
        <f t="shared" si="44"/>
        <v>20839.5</v>
      </c>
      <c r="AK49" s="88">
        <f t="shared" si="45"/>
        <v>26523.000000000109</v>
      </c>
      <c r="AL49" s="88">
        <f t="shared" si="46"/>
        <v>0</v>
      </c>
      <c r="AM49" s="88">
        <f t="shared" si="47"/>
        <v>0</v>
      </c>
      <c r="AN49" s="88">
        <f t="shared" si="48"/>
        <v>0</v>
      </c>
      <c r="AO49" s="88">
        <f t="shared" si="49"/>
        <v>0</v>
      </c>
      <c r="AP49" s="88">
        <f t="shared" si="50"/>
        <v>0</v>
      </c>
      <c r="AQ49" s="88">
        <f t="shared" si="51"/>
        <v>0</v>
      </c>
      <c r="AR49" s="88">
        <f t="shared" si="52"/>
        <v>0</v>
      </c>
      <c r="AS49" s="88">
        <f t="shared" si="53"/>
        <v>0</v>
      </c>
      <c r="AT49" s="88">
        <f t="shared" si="54"/>
        <v>124812.1875000001</v>
      </c>
      <c r="AU49" s="88">
        <f t="shared" si="55"/>
        <v>0</v>
      </c>
      <c r="AV49" s="88">
        <f t="shared" si="56"/>
        <v>92924.242574257441</v>
      </c>
      <c r="AW49" s="88">
        <f t="shared" si="57"/>
        <v>0</v>
      </c>
      <c r="AX49" s="88">
        <f t="shared" si="58"/>
        <v>5934.5999999999931</v>
      </c>
      <c r="AY49" s="88">
        <f t="shared" si="59"/>
        <v>0</v>
      </c>
      <c r="AZ49" s="88">
        <v>140000</v>
      </c>
      <c r="BA49" s="88"/>
      <c r="BB49" s="88">
        <v>107648</v>
      </c>
      <c r="BC49" s="88"/>
      <c r="BD49" s="88"/>
      <c r="BE49" s="88"/>
      <c r="BF49" s="88"/>
      <c r="BG49" s="208">
        <f t="shared" si="34"/>
        <v>2108887</v>
      </c>
      <c r="BH49" s="208">
        <f t="shared" si="24"/>
        <v>538115.73007425736</v>
      </c>
      <c r="BI49" s="208">
        <f t="shared" si="25"/>
        <v>247648</v>
      </c>
      <c r="BJ49" s="208">
        <f t="shared" si="64"/>
        <v>92924.242574257441</v>
      </c>
      <c r="BK49" s="208">
        <f t="shared" si="60"/>
        <v>2894650.7300742576</v>
      </c>
      <c r="BL49" s="222">
        <v>2647002.7300742576</v>
      </c>
      <c r="BM49" s="222">
        <v>4812.7322364986503</v>
      </c>
      <c r="BN49" s="222">
        <v>4736.4969480633799</v>
      </c>
      <c r="BO49" s="166">
        <v>1.609528925516163E-2</v>
      </c>
      <c r="BP49" s="166">
        <v>0</v>
      </c>
      <c r="BQ49" s="222">
        <v>0</v>
      </c>
      <c r="BR49" s="213">
        <f t="shared" si="61"/>
        <v>2894650.7300742576</v>
      </c>
      <c r="BS49" s="222">
        <v>-1204.5</v>
      </c>
      <c r="BT49" s="222">
        <v>-698.5</v>
      </c>
      <c r="BU49" s="89">
        <f t="shared" si="29"/>
        <v>2785099.7300742576</v>
      </c>
      <c r="BV49" s="167"/>
      <c r="BW49" s="258">
        <f>VLOOKUP(B49,'EYSFF (Universal)'!$A$6:$T$61,20,0)</f>
        <v>138963.06898509912</v>
      </c>
      <c r="BX49" s="217"/>
      <c r="BY49" s="217"/>
      <c r="BZ49" s="217"/>
      <c r="CA49" s="79"/>
      <c r="CB49" s="205"/>
      <c r="CC49" s="225">
        <f t="shared" ref="CC49" si="65">$I49*1385</f>
        <v>256224.99999999968</v>
      </c>
      <c r="CD49" s="226">
        <f>VLOOKUP(A49,'Grant data'!$A$3:$F$49,5,0)</f>
        <v>0</v>
      </c>
      <c r="CE49" s="226">
        <f>VLOOKUP(A49,'Grant data'!$A$3:$F$49,6,0)</f>
        <v>0</v>
      </c>
      <c r="CF49" s="226">
        <f>VLOOKUP(A49,'Grant data'!$A$3:$I$49,9,0)</f>
        <v>72755</v>
      </c>
      <c r="CG49" s="233"/>
      <c r="CH49" s="233"/>
      <c r="CI49" s="226">
        <f>VLOOKUP(A49,'Grant data'!A:G,7,0)</f>
        <v>8621</v>
      </c>
      <c r="CJ49" s="233">
        <f>VLOOKUP(A49,'Grant data'!A:H,8,0)</f>
        <v>64244.7</v>
      </c>
      <c r="CK49" s="77"/>
      <c r="CL49" s="217"/>
      <c r="CM49" s="218"/>
      <c r="CN49" s="2"/>
    </row>
    <row r="50" spans="1:92" ht="14" x14ac:dyDescent="0.25">
      <c r="A50" s="266">
        <v>3122045</v>
      </c>
      <c r="B50" s="104">
        <v>2045</v>
      </c>
      <c r="C50" s="70" t="s">
        <v>157</v>
      </c>
      <c r="D50" s="219">
        <v>376</v>
      </c>
      <c r="E50" s="219">
        <v>376</v>
      </c>
      <c r="F50" s="219">
        <v>0</v>
      </c>
      <c r="G50" s="219">
        <v>0</v>
      </c>
      <c r="H50" s="219">
        <v>0</v>
      </c>
      <c r="I50" s="219">
        <v>77.999999999999886</v>
      </c>
      <c r="J50" s="219">
        <v>0</v>
      </c>
      <c r="K50" s="219">
        <v>119.00000000000013</v>
      </c>
      <c r="L50" s="219">
        <v>157.00000000000011</v>
      </c>
      <c r="M50" s="219">
        <v>5.9999999999999849</v>
      </c>
      <c r="N50" s="219">
        <v>0</v>
      </c>
      <c r="O50" s="219">
        <v>1.0000000000000013</v>
      </c>
      <c r="P50" s="219">
        <v>0</v>
      </c>
      <c r="Q50" s="219">
        <v>0</v>
      </c>
      <c r="R50" s="219">
        <v>0</v>
      </c>
      <c r="S50" s="219">
        <v>0</v>
      </c>
      <c r="T50" s="219">
        <v>0</v>
      </c>
      <c r="U50" s="219">
        <v>0</v>
      </c>
      <c r="V50" s="219">
        <v>0</v>
      </c>
      <c r="W50" s="219">
        <v>157.45000000000002</v>
      </c>
      <c r="X50" s="219">
        <v>0</v>
      </c>
      <c r="Y50" s="219">
        <v>74.710097719869708</v>
      </c>
      <c r="Z50" s="219">
        <v>0</v>
      </c>
      <c r="AA50" s="219">
        <v>16.439999999999941</v>
      </c>
      <c r="AB50" s="219">
        <v>0</v>
      </c>
      <c r="AC50" s="277">
        <f t="shared" si="37"/>
        <v>1441711.84</v>
      </c>
      <c r="AD50" s="277">
        <f t="shared" si="38"/>
        <v>0</v>
      </c>
      <c r="AE50" s="277">
        <f t="shared" si="39"/>
        <v>0</v>
      </c>
      <c r="AF50" s="277">
        <f t="shared" si="40"/>
        <v>86647.85999999987</v>
      </c>
      <c r="AG50" s="277">
        <f t="shared" si="41"/>
        <v>0</v>
      </c>
      <c r="AH50" s="88">
        <f t="shared" si="42"/>
        <v>12524.750000000013</v>
      </c>
      <c r="AI50" s="88">
        <f t="shared" si="43"/>
        <v>33048.500000000022</v>
      </c>
      <c r="AJ50" s="88">
        <f t="shared" si="44"/>
        <v>1894.4999999999952</v>
      </c>
      <c r="AK50" s="88">
        <f t="shared" si="45"/>
        <v>0</v>
      </c>
      <c r="AL50" s="88">
        <f t="shared" si="46"/>
        <v>526.25000000000068</v>
      </c>
      <c r="AM50" s="88">
        <f t="shared" si="47"/>
        <v>0</v>
      </c>
      <c r="AN50" s="88">
        <f t="shared" si="48"/>
        <v>0</v>
      </c>
      <c r="AO50" s="88">
        <f t="shared" si="49"/>
        <v>0</v>
      </c>
      <c r="AP50" s="88">
        <f t="shared" si="50"/>
        <v>0</v>
      </c>
      <c r="AQ50" s="88">
        <f t="shared" si="51"/>
        <v>0</v>
      </c>
      <c r="AR50" s="88">
        <f t="shared" si="52"/>
        <v>0</v>
      </c>
      <c r="AS50" s="88">
        <f t="shared" si="53"/>
        <v>0</v>
      </c>
      <c r="AT50" s="88">
        <f t="shared" si="54"/>
        <v>124653.16500000002</v>
      </c>
      <c r="AU50" s="88">
        <f t="shared" si="55"/>
        <v>0</v>
      </c>
      <c r="AV50" s="88">
        <f t="shared" si="56"/>
        <v>47217.528859934857</v>
      </c>
      <c r="AW50" s="88">
        <f t="shared" si="57"/>
        <v>0</v>
      </c>
      <c r="AX50" s="88">
        <f t="shared" si="58"/>
        <v>16260.803999999942</v>
      </c>
      <c r="AY50" s="88">
        <f t="shared" si="59"/>
        <v>0</v>
      </c>
      <c r="AZ50" s="88">
        <v>140000</v>
      </c>
      <c r="BA50" s="88"/>
      <c r="BB50" s="88">
        <v>0</v>
      </c>
      <c r="BC50" s="88"/>
      <c r="BD50" s="88"/>
      <c r="BE50" s="88"/>
      <c r="BF50" s="88"/>
      <c r="BG50" s="208">
        <f t="shared" si="34"/>
        <v>1441711.84</v>
      </c>
      <c r="BH50" s="208">
        <f t="shared" si="24"/>
        <v>322773.35785993474</v>
      </c>
      <c r="BI50" s="208">
        <f t="shared" si="25"/>
        <v>140000</v>
      </c>
      <c r="BJ50" s="208">
        <f t="shared" si="64"/>
        <v>47217.528859934857</v>
      </c>
      <c r="BK50" s="208">
        <f t="shared" si="60"/>
        <v>1904485.1978599348</v>
      </c>
      <c r="BL50" s="222">
        <v>1764485.1978599348</v>
      </c>
      <c r="BM50" s="222">
        <v>4692.7797815423801</v>
      </c>
      <c r="BN50" s="222">
        <v>4547.6088306282727</v>
      </c>
      <c r="BO50" s="166">
        <v>3.1922479773628935E-2</v>
      </c>
      <c r="BP50" s="166">
        <v>0</v>
      </c>
      <c r="BQ50" s="222">
        <v>0</v>
      </c>
      <c r="BR50" s="213">
        <f t="shared" si="61"/>
        <v>1904485.1978599348</v>
      </c>
      <c r="BS50" s="222">
        <v>0</v>
      </c>
      <c r="BT50" s="222">
        <v>0</v>
      </c>
      <c r="BU50" s="89">
        <f t="shared" si="29"/>
        <v>1904485.1978599348</v>
      </c>
      <c r="BV50" s="167"/>
      <c r="BW50" s="258">
        <f>VLOOKUP(B50,'EYSFF (Universal)'!$A$6:$T$61,20,0)</f>
        <v>129520.42549990414</v>
      </c>
      <c r="BX50" s="217"/>
      <c r="BY50" s="217"/>
      <c r="BZ50" s="217"/>
      <c r="CA50" s="79"/>
      <c r="CC50" s="216"/>
      <c r="CD50" s="217"/>
      <c r="CE50" s="217"/>
      <c r="CF50" s="217"/>
      <c r="CG50" s="217"/>
      <c r="CH50" s="217"/>
      <c r="CI50" s="217"/>
      <c r="CJ50" s="217"/>
      <c r="CK50" s="217"/>
      <c r="CL50" s="217"/>
      <c r="CM50" s="218"/>
      <c r="CN50" s="2"/>
    </row>
    <row r="51" spans="1:92" ht="14" x14ac:dyDescent="0.25">
      <c r="A51" s="266">
        <v>3122080</v>
      </c>
      <c r="B51" s="104">
        <v>2080</v>
      </c>
      <c r="C51" s="70" t="s">
        <v>158</v>
      </c>
      <c r="D51" s="219">
        <v>312</v>
      </c>
      <c r="E51" s="219">
        <v>312</v>
      </c>
      <c r="F51" s="219">
        <v>0</v>
      </c>
      <c r="G51" s="219">
        <v>0</v>
      </c>
      <c r="H51" s="219">
        <v>0</v>
      </c>
      <c r="I51" s="219">
        <v>84.999999999999872</v>
      </c>
      <c r="J51" s="219">
        <v>0</v>
      </c>
      <c r="K51" s="219">
        <v>17.000000000000004</v>
      </c>
      <c r="L51" s="219">
        <v>5.9999999999999902</v>
      </c>
      <c r="M51" s="219">
        <v>1.0000000000000016</v>
      </c>
      <c r="N51" s="219">
        <v>3.9999999999999933</v>
      </c>
      <c r="O51" s="219">
        <v>3.0000000000000013</v>
      </c>
      <c r="P51" s="219">
        <v>0</v>
      </c>
      <c r="Q51" s="219">
        <v>0</v>
      </c>
      <c r="R51" s="219">
        <v>0</v>
      </c>
      <c r="S51" s="219">
        <v>0</v>
      </c>
      <c r="T51" s="219">
        <v>0</v>
      </c>
      <c r="U51" s="219">
        <v>0</v>
      </c>
      <c r="V51" s="219">
        <v>0</v>
      </c>
      <c r="W51" s="219">
        <v>66.93818181818196</v>
      </c>
      <c r="X51" s="219">
        <v>0</v>
      </c>
      <c r="Y51" s="219">
        <v>95.40495867768594</v>
      </c>
      <c r="Z51" s="219">
        <v>0</v>
      </c>
      <c r="AA51" s="219">
        <v>5.3571704180064419</v>
      </c>
      <c r="AB51" s="219">
        <v>0</v>
      </c>
      <c r="AC51" s="277">
        <f t="shared" si="37"/>
        <v>1196314.08</v>
      </c>
      <c r="AD51" s="277">
        <f t="shared" si="38"/>
        <v>0</v>
      </c>
      <c r="AE51" s="277">
        <f t="shared" si="39"/>
        <v>0</v>
      </c>
      <c r="AF51" s="277">
        <f t="shared" si="40"/>
        <v>94423.949999999852</v>
      </c>
      <c r="AG51" s="277">
        <f t="shared" si="41"/>
        <v>0</v>
      </c>
      <c r="AH51" s="88">
        <f t="shared" si="42"/>
        <v>1789.2500000000005</v>
      </c>
      <c r="AI51" s="88">
        <f t="shared" si="43"/>
        <v>1262.999999999998</v>
      </c>
      <c r="AJ51" s="88">
        <f t="shared" si="44"/>
        <v>315.75000000000051</v>
      </c>
      <c r="AK51" s="88">
        <f t="shared" si="45"/>
        <v>1683.9999999999973</v>
      </c>
      <c r="AL51" s="88">
        <f t="shared" si="46"/>
        <v>1578.7500000000007</v>
      </c>
      <c r="AM51" s="88">
        <f t="shared" si="47"/>
        <v>0</v>
      </c>
      <c r="AN51" s="88">
        <f t="shared" si="48"/>
        <v>0</v>
      </c>
      <c r="AO51" s="88">
        <f t="shared" si="49"/>
        <v>0</v>
      </c>
      <c r="AP51" s="88">
        <f t="shared" si="50"/>
        <v>0</v>
      </c>
      <c r="AQ51" s="88">
        <f t="shared" si="51"/>
        <v>0</v>
      </c>
      <c r="AR51" s="88">
        <f t="shared" si="52"/>
        <v>0</v>
      </c>
      <c r="AS51" s="88">
        <f t="shared" si="53"/>
        <v>0</v>
      </c>
      <c r="AT51" s="88">
        <f t="shared" si="54"/>
        <v>52994.958545454661</v>
      </c>
      <c r="AU51" s="88">
        <f t="shared" si="55"/>
        <v>0</v>
      </c>
      <c r="AV51" s="88">
        <f t="shared" si="56"/>
        <v>60296.887933884289</v>
      </c>
      <c r="AW51" s="88">
        <f t="shared" si="57"/>
        <v>0</v>
      </c>
      <c r="AX51" s="88">
        <f t="shared" si="58"/>
        <v>5298.7772604501715</v>
      </c>
      <c r="AY51" s="88">
        <f t="shared" si="59"/>
        <v>0</v>
      </c>
      <c r="AZ51" s="88">
        <v>140000</v>
      </c>
      <c r="BA51" s="88"/>
      <c r="BB51" s="88">
        <v>52170</v>
      </c>
      <c r="BC51" s="88"/>
      <c r="BD51" s="88"/>
      <c r="BE51" s="88"/>
      <c r="BF51" s="88"/>
      <c r="BG51" s="208">
        <f t="shared" si="34"/>
        <v>1196314.08</v>
      </c>
      <c r="BH51" s="208">
        <f t="shared" si="24"/>
        <v>219645.32373978896</v>
      </c>
      <c r="BI51" s="208">
        <f t="shared" si="25"/>
        <v>192170</v>
      </c>
      <c r="BJ51" s="208">
        <f t="shared" si="64"/>
        <v>60296.887933884289</v>
      </c>
      <c r="BK51" s="208">
        <f t="shared" si="60"/>
        <v>1608129.403739789</v>
      </c>
      <c r="BL51" s="222">
        <v>1415959.403739789</v>
      </c>
      <c r="BM51" s="222">
        <v>4538.3314222429135</v>
      </c>
      <c r="BN51" s="222">
        <v>4340.858739751553</v>
      </c>
      <c r="BO51" s="166">
        <v>4.5491616827564113E-2</v>
      </c>
      <c r="BP51" s="166">
        <v>0</v>
      </c>
      <c r="BQ51" s="222">
        <v>0</v>
      </c>
      <c r="BR51" s="213">
        <f t="shared" si="61"/>
        <v>1608129.403739789</v>
      </c>
      <c r="BS51" s="222">
        <v>-683.28</v>
      </c>
      <c r="BT51" s="222">
        <v>-396.24</v>
      </c>
      <c r="BU51" s="89">
        <f t="shared" si="29"/>
        <v>1554879.883739789</v>
      </c>
      <c r="BV51" s="167"/>
      <c r="BW51" s="258">
        <f>VLOOKUP(B51,'EYSFF (Universal)'!$A$6:$T$61,20,0)</f>
        <v>90939.777010576669</v>
      </c>
      <c r="BX51" s="258">
        <f>VLOOKUP(B51,'EYSFF (Additional)'!$A$6:$K$46,11,0)</f>
        <v>20110.791058583352</v>
      </c>
      <c r="BY51" s="217"/>
      <c r="BZ51" s="217"/>
      <c r="CA51" s="79"/>
      <c r="CB51" s="205"/>
      <c r="CC51" s="225">
        <f t="shared" ref="CC51" si="66">$I51*1385</f>
        <v>117724.99999999983</v>
      </c>
      <c r="CD51" s="226">
        <f>VLOOKUP(A51,'Grant data'!$A$3:$F$49,5,0)</f>
        <v>8960</v>
      </c>
      <c r="CE51" s="226">
        <f>VLOOKUP(A51,'Grant data'!$A$3:$F$49,6,0)</f>
        <v>9640</v>
      </c>
      <c r="CF51" s="226">
        <f>VLOOKUP(A51,'Grant data'!$A$3:$I$49,9,0)</f>
        <v>39044</v>
      </c>
      <c r="CG51" s="233"/>
      <c r="CH51" s="233"/>
      <c r="CI51" s="226">
        <f>VLOOKUP(A51,'Grant data'!A:G,7,0)</f>
        <v>7821</v>
      </c>
      <c r="CJ51" s="233">
        <f>VLOOKUP(A51,'Grant data'!A:H,8,0)</f>
        <v>46460.7</v>
      </c>
      <c r="CK51" s="77"/>
      <c r="CL51" s="217"/>
      <c r="CM51" s="218"/>
      <c r="CN51" s="2"/>
    </row>
    <row r="52" spans="1:92" ht="14" x14ac:dyDescent="0.25">
      <c r="A52" s="266">
        <v>3122048</v>
      </c>
      <c r="B52" s="104">
        <v>2048</v>
      </c>
      <c r="C52" s="70" t="s">
        <v>162</v>
      </c>
      <c r="D52" s="219">
        <v>380</v>
      </c>
      <c r="E52" s="219">
        <v>380</v>
      </c>
      <c r="F52" s="219">
        <v>0</v>
      </c>
      <c r="G52" s="219">
        <v>0</v>
      </c>
      <c r="H52" s="219">
        <v>0</v>
      </c>
      <c r="I52" s="219">
        <v>99.999999999999957</v>
      </c>
      <c r="J52" s="219">
        <v>0</v>
      </c>
      <c r="K52" s="219">
        <v>34.999999999999986</v>
      </c>
      <c r="L52" s="219">
        <v>24.999999999999989</v>
      </c>
      <c r="M52" s="219">
        <v>2.9999999999999987</v>
      </c>
      <c r="N52" s="219">
        <v>0.99999999999999967</v>
      </c>
      <c r="O52" s="219">
        <v>1.9999999999999993</v>
      </c>
      <c r="P52" s="219">
        <v>0</v>
      </c>
      <c r="Q52" s="219">
        <v>0</v>
      </c>
      <c r="R52" s="219">
        <v>0</v>
      </c>
      <c r="S52" s="219">
        <v>0</v>
      </c>
      <c r="T52" s="219">
        <v>0</v>
      </c>
      <c r="U52" s="219">
        <v>0</v>
      </c>
      <c r="V52" s="219">
        <v>0</v>
      </c>
      <c r="W52" s="219">
        <v>82.866043613707106</v>
      </c>
      <c r="X52" s="219">
        <v>0</v>
      </c>
      <c r="Y52" s="219">
        <v>85.407166123778495</v>
      </c>
      <c r="Z52" s="219">
        <v>0</v>
      </c>
      <c r="AA52" s="219">
        <v>18.1999999999999</v>
      </c>
      <c r="AB52" s="219">
        <v>0</v>
      </c>
      <c r="AC52" s="277">
        <f t="shared" si="37"/>
        <v>1457049.2</v>
      </c>
      <c r="AD52" s="277">
        <f t="shared" si="38"/>
        <v>0</v>
      </c>
      <c r="AE52" s="277">
        <f t="shared" si="39"/>
        <v>0</v>
      </c>
      <c r="AF52" s="277">
        <f t="shared" si="40"/>
        <v>111086.99999999994</v>
      </c>
      <c r="AG52" s="277">
        <f t="shared" si="41"/>
        <v>0</v>
      </c>
      <c r="AH52" s="88">
        <f t="shared" si="42"/>
        <v>3683.7499999999986</v>
      </c>
      <c r="AI52" s="88">
        <f t="shared" si="43"/>
        <v>5262.4999999999982</v>
      </c>
      <c r="AJ52" s="88">
        <f t="shared" si="44"/>
        <v>947.24999999999955</v>
      </c>
      <c r="AK52" s="88">
        <f t="shared" si="45"/>
        <v>420.99999999999989</v>
      </c>
      <c r="AL52" s="88">
        <f t="shared" si="46"/>
        <v>1052.4999999999995</v>
      </c>
      <c r="AM52" s="88">
        <f t="shared" si="47"/>
        <v>0</v>
      </c>
      <c r="AN52" s="88">
        <f t="shared" si="48"/>
        <v>0</v>
      </c>
      <c r="AO52" s="88">
        <f t="shared" si="49"/>
        <v>0</v>
      </c>
      <c r="AP52" s="88">
        <f t="shared" si="50"/>
        <v>0</v>
      </c>
      <c r="AQ52" s="88">
        <f t="shared" si="51"/>
        <v>0</v>
      </c>
      <c r="AR52" s="88">
        <f t="shared" si="52"/>
        <v>0</v>
      </c>
      <c r="AS52" s="88">
        <f t="shared" si="53"/>
        <v>0</v>
      </c>
      <c r="AT52" s="88">
        <f t="shared" si="54"/>
        <v>65605.046728971924</v>
      </c>
      <c r="AU52" s="88">
        <f t="shared" si="55"/>
        <v>0</v>
      </c>
      <c r="AV52" s="88">
        <f t="shared" si="56"/>
        <v>53978.183061889249</v>
      </c>
      <c r="AW52" s="88">
        <f t="shared" si="57"/>
        <v>0</v>
      </c>
      <c r="AX52" s="88">
        <f t="shared" si="58"/>
        <v>18001.619999999901</v>
      </c>
      <c r="AY52" s="88">
        <f t="shared" si="59"/>
        <v>0</v>
      </c>
      <c r="AZ52" s="88">
        <v>140000</v>
      </c>
      <c r="BA52" s="88"/>
      <c r="BB52" s="88">
        <v>16500</v>
      </c>
      <c r="BC52" s="88"/>
      <c r="BD52" s="88"/>
      <c r="BE52" s="88"/>
      <c r="BF52" s="88"/>
      <c r="BG52" s="208">
        <f t="shared" si="34"/>
        <v>1457049.2</v>
      </c>
      <c r="BH52" s="208">
        <f t="shared" si="24"/>
        <v>260038.84979086104</v>
      </c>
      <c r="BI52" s="208">
        <f t="shared" si="25"/>
        <v>156500</v>
      </c>
      <c r="BJ52" s="208">
        <f t="shared" ref="BJ52:BJ93" si="67">SUM(AV52:AW52)</f>
        <v>53978.183061889249</v>
      </c>
      <c r="BK52" s="208">
        <f t="shared" si="60"/>
        <v>1873588.0497908611</v>
      </c>
      <c r="BL52" s="222">
        <v>1717088.0497908611</v>
      </c>
      <c r="BM52" s="222">
        <v>4518.6527626075294</v>
      </c>
      <c r="BN52" s="222">
        <v>4378.3806524725278</v>
      </c>
      <c r="BO52" s="166">
        <v>3.2037440613069623E-2</v>
      </c>
      <c r="BP52" s="166">
        <v>0</v>
      </c>
      <c r="BQ52" s="222">
        <v>0</v>
      </c>
      <c r="BR52" s="213">
        <f t="shared" si="61"/>
        <v>1873588.0497908611</v>
      </c>
      <c r="BS52" s="222">
        <v>0</v>
      </c>
      <c r="BT52" s="222">
        <v>0</v>
      </c>
      <c r="BU52" s="89">
        <f t="shared" si="29"/>
        <v>1857088.0497908611</v>
      </c>
      <c r="BV52" s="167"/>
      <c r="BW52" s="258">
        <f>VLOOKUP(B52,'EYSFF (Universal)'!$A$6:$T$61,20,0)</f>
        <v>153999.92225564457</v>
      </c>
      <c r="BX52" s="258">
        <f>VLOOKUP(B52,'EYSFF (Additional)'!$A$6:$K$46,11,0)</f>
        <v>45308.658798686425</v>
      </c>
      <c r="BY52" s="217"/>
      <c r="BZ52" s="217"/>
      <c r="CA52" s="79"/>
      <c r="CC52" s="216"/>
      <c r="CD52" s="217"/>
      <c r="CE52" s="217"/>
      <c r="CF52" s="217"/>
      <c r="CG52" s="217"/>
      <c r="CH52" s="217"/>
      <c r="CI52" s="217"/>
      <c r="CJ52" s="217"/>
      <c r="CK52" s="217"/>
      <c r="CL52" s="217"/>
      <c r="CM52" s="218"/>
      <c r="CN52" s="2"/>
    </row>
    <row r="53" spans="1:92" ht="14" x14ac:dyDescent="0.25">
      <c r="A53" s="266">
        <v>3123405</v>
      </c>
      <c r="B53" s="104">
        <v>3405</v>
      </c>
      <c r="C53" s="70" t="s">
        <v>36</v>
      </c>
      <c r="D53" s="219">
        <v>625</v>
      </c>
      <c r="E53" s="219">
        <v>625</v>
      </c>
      <c r="F53" s="219">
        <v>0</v>
      </c>
      <c r="G53" s="219">
        <v>0</v>
      </c>
      <c r="H53" s="219">
        <v>0</v>
      </c>
      <c r="I53" s="219">
        <v>38</v>
      </c>
      <c r="J53" s="219">
        <v>0</v>
      </c>
      <c r="K53" s="219">
        <v>57</v>
      </c>
      <c r="L53" s="219">
        <v>10</v>
      </c>
      <c r="M53" s="219">
        <v>2</v>
      </c>
      <c r="N53" s="219">
        <v>0</v>
      </c>
      <c r="O53" s="219">
        <v>2</v>
      </c>
      <c r="P53" s="219">
        <v>0</v>
      </c>
      <c r="Q53" s="219">
        <v>0</v>
      </c>
      <c r="R53" s="219">
        <v>0</v>
      </c>
      <c r="S53" s="219">
        <v>0</v>
      </c>
      <c r="T53" s="219">
        <v>0</v>
      </c>
      <c r="U53" s="219">
        <v>0</v>
      </c>
      <c r="V53" s="219">
        <v>0</v>
      </c>
      <c r="W53" s="219">
        <v>66.713483146067503</v>
      </c>
      <c r="X53" s="219">
        <v>0</v>
      </c>
      <c r="Y53" s="219">
        <v>156.25</v>
      </c>
      <c r="Z53" s="219">
        <v>0</v>
      </c>
      <c r="AA53" s="219">
        <v>0</v>
      </c>
      <c r="AB53" s="219">
        <v>0</v>
      </c>
      <c r="AC53" s="277">
        <f t="shared" si="37"/>
        <v>2396462.5</v>
      </c>
      <c r="AD53" s="277">
        <f t="shared" si="38"/>
        <v>0</v>
      </c>
      <c r="AE53" s="277">
        <f t="shared" si="39"/>
        <v>0</v>
      </c>
      <c r="AF53" s="277">
        <f t="shared" si="40"/>
        <v>42213.06</v>
      </c>
      <c r="AG53" s="277">
        <f t="shared" si="41"/>
        <v>0</v>
      </c>
      <c r="AH53" s="88">
        <f t="shared" si="42"/>
        <v>5999.25</v>
      </c>
      <c r="AI53" s="88">
        <f t="shared" si="43"/>
        <v>2105</v>
      </c>
      <c r="AJ53" s="88">
        <f t="shared" si="44"/>
        <v>631.5</v>
      </c>
      <c r="AK53" s="88">
        <f t="shared" si="45"/>
        <v>0</v>
      </c>
      <c r="AL53" s="88">
        <f t="shared" si="46"/>
        <v>1052.5</v>
      </c>
      <c r="AM53" s="88">
        <f t="shared" si="47"/>
        <v>0</v>
      </c>
      <c r="AN53" s="88">
        <f t="shared" si="48"/>
        <v>0</v>
      </c>
      <c r="AO53" s="88">
        <f t="shared" si="49"/>
        <v>0</v>
      </c>
      <c r="AP53" s="88">
        <f t="shared" si="50"/>
        <v>0</v>
      </c>
      <c r="AQ53" s="88">
        <f t="shared" si="51"/>
        <v>0</v>
      </c>
      <c r="AR53" s="88">
        <f t="shared" si="52"/>
        <v>0</v>
      </c>
      <c r="AS53" s="88">
        <f t="shared" si="53"/>
        <v>0</v>
      </c>
      <c r="AT53" s="88">
        <f t="shared" si="54"/>
        <v>52817.064606741646</v>
      </c>
      <c r="AU53" s="88">
        <f t="shared" si="55"/>
        <v>0</v>
      </c>
      <c r="AV53" s="88">
        <f t="shared" si="56"/>
        <v>98751.5625</v>
      </c>
      <c r="AW53" s="88">
        <f t="shared" si="57"/>
        <v>0</v>
      </c>
      <c r="AX53" s="88">
        <f t="shared" si="58"/>
        <v>0</v>
      </c>
      <c r="AY53" s="88">
        <f t="shared" si="59"/>
        <v>0</v>
      </c>
      <c r="AZ53" s="88">
        <v>140000</v>
      </c>
      <c r="BA53" s="88"/>
      <c r="BB53" s="88">
        <v>29184</v>
      </c>
      <c r="BC53" s="88"/>
      <c r="BD53" s="88"/>
      <c r="BE53" s="88"/>
      <c r="BF53" s="88"/>
      <c r="BG53" s="208">
        <f t="shared" si="34"/>
        <v>2396462.5</v>
      </c>
      <c r="BH53" s="208">
        <f t="shared" si="24"/>
        <v>203569.93710674165</v>
      </c>
      <c r="BI53" s="208">
        <f t="shared" si="25"/>
        <v>169184</v>
      </c>
      <c r="BJ53" s="208">
        <f t="shared" si="67"/>
        <v>98751.5625</v>
      </c>
      <c r="BK53" s="208">
        <f t="shared" si="60"/>
        <v>2769216.4371067416</v>
      </c>
      <c r="BL53" s="222">
        <v>2600032.4371067416</v>
      </c>
      <c r="BM53" s="222">
        <v>4160.0518993707865</v>
      </c>
      <c r="BN53" s="222">
        <v>4081.3336350649352</v>
      </c>
      <c r="BO53" s="166">
        <v>1.9287387737562139E-2</v>
      </c>
      <c r="BP53" s="166">
        <v>0</v>
      </c>
      <c r="BQ53" s="222">
        <v>0</v>
      </c>
      <c r="BR53" s="213">
        <f t="shared" si="61"/>
        <v>2769216.4371067416</v>
      </c>
      <c r="BS53" s="222">
        <v>-1368.75</v>
      </c>
      <c r="BT53" s="222">
        <v>-793.75</v>
      </c>
      <c r="BU53" s="89">
        <f t="shared" si="29"/>
        <v>2737869.9371067416</v>
      </c>
      <c r="BV53" s="167"/>
      <c r="BW53" s="258">
        <f>VLOOKUP(B53,'EYSFF (Universal)'!$A$6:$T$61,20,0)</f>
        <v>163824.67582091334</v>
      </c>
      <c r="BX53" s="217"/>
      <c r="BY53" s="217"/>
      <c r="BZ53" s="217"/>
      <c r="CA53" s="79"/>
      <c r="CB53" s="205"/>
      <c r="CC53" s="225">
        <f t="shared" ref="CC53:CC55" si="68">$I53*1385</f>
        <v>52630</v>
      </c>
      <c r="CD53" s="226">
        <f>VLOOKUP(A53,'Grant data'!$A$3:$F$49,5,0)</f>
        <v>1280</v>
      </c>
      <c r="CE53" s="226">
        <f>VLOOKUP(A53,'Grant data'!$A$3:$F$49,6,0)</f>
        <v>4820</v>
      </c>
      <c r="CF53" s="226">
        <f>VLOOKUP(A53,'Grant data'!$A$3:$I$49,9,0)</f>
        <v>67110</v>
      </c>
      <c r="CG53" s="233"/>
      <c r="CH53" s="233"/>
      <c r="CI53" s="226">
        <f>VLOOKUP(A53,'Grant data'!A:G,7,0)</f>
        <v>8871</v>
      </c>
      <c r="CJ53" s="233">
        <f>VLOOKUP(A53,'Grant data'!A:H,8,0)</f>
        <v>94255.2</v>
      </c>
      <c r="CK53" s="77"/>
      <c r="CL53" s="217"/>
      <c r="CM53" s="218"/>
    </row>
    <row r="54" spans="1:92" ht="14" x14ac:dyDescent="0.25">
      <c r="A54" s="266">
        <v>3125208</v>
      </c>
      <c r="B54" s="104">
        <v>5208</v>
      </c>
      <c r="C54" s="70" t="s">
        <v>165</v>
      </c>
      <c r="D54" s="219">
        <v>177</v>
      </c>
      <c r="E54" s="219">
        <v>177</v>
      </c>
      <c r="F54" s="219">
        <v>0</v>
      </c>
      <c r="G54" s="219">
        <v>0</v>
      </c>
      <c r="H54" s="219">
        <v>0</v>
      </c>
      <c r="I54" s="219">
        <v>44.000000000000014</v>
      </c>
      <c r="J54" s="219">
        <v>0</v>
      </c>
      <c r="K54" s="219">
        <v>40.000000000000043</v>
      </c>
      <c r="L54" s="219">
        <v>44.999999999999957</v>
      </c>
      <c r="M54" s="219">
        <v>8.0000000000000089</v>
      </c>
      <c r="N54" s="219">
        <v>2.0000000000000022</v>
      </c>
      <c r="O54" s="219">
        <v>0</v>
      </c>
      <c r="P54" s="219">
        <v>0</v>
      </c>
      <c r="Q54" s="219">
        <v>0</v>
      </c>
      <c r="R54" s="219">
        <v>0</v>
      </c>
      <c r="S54" s="219">
        <v>0</v>
      </c>
      <c r="T54" s="219">
        <v>0</v>
      </c>
      <c r="U54" s="219">
        <v>0</v>
      </c>
      <c r="V54" s="219">
        <v>0</v>
      </c>
      <c r="W54" s="219">
        <v>33.549019607843185</v>
      </c>
      <c r="X54" s="219">
        <v>0</v>
      </c>
      <c r="Y54" s="219">
        <v>40.051094890510946</v>
      </c>
      <c r="Z54" s="219">
        <v>0</v>
      </c>
      <c r="AA54" s="219">
        <v>1.3799999999999955</v>
      </c>
      <c r="AB54" s="219">
        <v>0</v>
      </c>
      <c r="AC54" s="277">
        <f t="shared" si="37"/>
        <v>678678.18</v>
      </c>
      <c r="AD54" s="277">
        <f t="shared" si="38"/>
        <v>0</v>
      </c>
      <c r="AE54" s="277">
        <f t="shared" si="39"/>
        <v>0</v>
      </c>
      <c r="AF54" s="277">
        <f t="shared" si="40"/>
        <v>48878.280000000013</v>
      </c>
      <c r="AG54" s="277">
        <f t="shared" si="41"/>
        <v>0</v>
      </c>
      <c r="AH54" s="88">
        <f t="shared" si="42"/>
        <v>4210.0000000000045</v>
      </c>
      <c r="AI54" s="88">
        <f t="shared" si="43"/>
        <v>9472.4999999999909</v>
      </c>
      <c r="AJ54" s="88">
        <f t="shared" si="44"/>
        <v>2526.0000000000027</v>
      </c>
      <c r="AK54" s="88">
        <f t="shared" si="45"/>
        <v>842.00000000000091</v>
      </c>
      <c r="AL54" s="88">
        <f t="shared" si="46"/>
        <v>0</v>
      </c>
      <c r="AM54" s="88">
        <f t="shared" si="47"/>
        <v>0</v>
      </c>
      <c r="AN54" s="88">
        <f t="shared" si="48"/>
        <v>0</v>
      </c>
      <c r="AO54" s="88">
        <f t="shared" si="49"/>
        <v>0</v>
      </c>
      <c r="AP54" s="88">
        <f t="shared" si="50"/>
        <v>0</v>
      </c>
      <c r="AQ54" s="88">
        <f t="shared" si="51"/>
        <v>0</v>
      </c>
      <c r="AR54" s="88">
        <f t="shared" si="52"/>
        <v>0</v>
      </c>
      <c r="AS54" s="88">
        <f t="shared" si="53"/>
        <v>0</v>
      </c>
      <c r="AT54" s="88">
        <f t="shared" si="54"/>
        <v>26560.75882352945</v>
      </c>
      <c r="AU54" s="88">
        <f t="shared" si="55"/>
        <v>0</v>
      </c>
      <c r="AV54" s="88">
        <f t="shared" si="56"/>
        <v>25312.692481751823</v>
      </c>
      <c r="AW54" s="88">
        <f t="shared" si="57"/>
        <v>0</v>
      </c>
      <c r="AX54" s="88">
        <f t="shared" si="58"/>
        <v>1364.9579999999955</v>
      </c>
      <c r="AY54" s="88">
        <f t="shared" si="59"/>
        <v>0</v>
      </c>
      <c r="AZ54" s="88">
        <v>140000</v>
      </c>
      <c r="BA54" s="88"/>
      <c r="BB54" s="88">
        <v>4380</v>
      </c>
      <c r="BC54" s="88"/>
      <c r="BD54" s="88"/>
      <c r="BE54" s="88"/>
      <c r="BF54" s="88"/>
      <c r="BG54" s="208">
        <f t="shared" si="34"/>
        <v>678678.18</v>
      </c>
      <c r="BH54" s="208">
        <f t="shared" si="24"/>
        <v>119167.18930528128</v>
      </c>
      <c r="BI54" s="208">
        <f t="shared" si="25"/>
        <v>144380</v>
      </c>
      <c r="BJ54" s="208">
        <f t="shared" si="67"/>
        <v>25312.692481751823</v>
      </c>
      <c r="BK54" s="208">
        <f t="shared" si="60"/>
        <v>942225.36930528132</v>
      </c>
      <c r="BL54" s="222">
        <v>797845.36930528132</v>
      </c>
      <c r="BM54" s="222">
        <v>4507.6009565270133</v>
      </c>
      <c r="BN54" s="222">
        <v>4401.3381664948456</v>
      </c>
      <c r="BO54" s="166">
        <v>2.4143291429204961E-2</v>
      </c>
      <c r="BP54" s="166">
        <v>0</v>
      </c>
      <c r="BQ54" s="222">
        <v>0</v>
      </c>
      <c r="BR54" s="213">
        <f t="shared" si="61"/>
        <v>942225.36930528132</v>
      </c>
      <c r="BS54" s="222">
        <v>-387.63</v>
      </c>
      <c r="BT54" s="222">
        <v>-224.79</v>
      </c>
      <c r="BU54" s="89">
        <f t="shared" si="29"/>
        <v>937232.94930528128</v>
      </c>
      <c r="BV54" s="167"/>
      <c r="BW54" s="258">
        <f>VLOOKUP(B54,'EYSFF (Universal)'!$A$6:$T$61,20,0)</f>
        <v>60964.754125589738</v>
      </c>
      <c r="BX54" s="258">
        <f>VLOOKUP(B54,'EYSFF (Additional)'!$A$6:$K$46,11,0)</f>
        <v>15330.318288890987</v>
      </c>
      <c r="BY54" s="217"/>
      <c r="BZ54" s="217"/>
      <c r="CA54" s="79"/>
      <c r="CB54" s="205"/>
      <c r="CC54" s="225">
        <f t="shared" si="68"/>
        <v>60940.000000000022</v>
      </c>
      <c r="CD54" s="226">
        <f>VLOOKUP(A54,'Grant data'!$A$3:$F$49,5,0)</f>
        <v>1600</v>
      </c>
      <c r="CE54" s="226">
        <f>VLOOKUP(A54,'Grant data'!$A$3:$F$49,6,0)</f>
        <v>0</v>
      </c>
      <c r="CF54" s="226">
        <f>VLOOKUP(A54,'Grant data'!$A$3:$I$49,9,0)</f>
        <v>24844</v>
      </c>
      <c r="CG54" s="233"/>
      <c r="CH54" s="233"/>
      <c r="CI54" s="226">
        <f>VLOOKUP(A54,'Grant data'!A:G,7,0)</f>
        <v>7342</v>
      </c>
      <c r="CJ54" s="233">
        <f>VLOOKUP(A54,'Grant data'!A:H,8,0)</f>
        <v>26675.999999999996</v>
      </c>
      <c r="CK54" s="77"/>
      <c r="CL54" s="217"/>
      <c r="CM54" s="218"/>
    </row>
    <row r="55" spans="1:92" ht="14" x14ac:dyDescent="0.25">
      <c r="A55" s="266">
        <v>3123402</v>
      </c>
      <c r="B55" s="104">
        <v>3402</v>
      </c>
      <c r="C55" s="70" t="s">
        <v>168</v>
      </c>
      <c r="D55" s="219">
        <v>383</v>
      </c>
      <c r="E55" s="219">
        <v>383</v>
      </c>
      <c r="F55" s="219">
        <v>0</v>
      </c>
      <c r="G55" s="219">
        <v>0</v>
      </c>
      <c r="H55" s="219">
        <v>0</v>
      </c>
      <c r="I55" s="219">
        <v>35.999999999999993</v>
      </c>
      <c r="J55" s="219">
        <v>0</v>
      </c>
      <c r="K55" s="219">
        <v>59.000000000000021</v>
      </c>
      <c r="L55" s="219">
        <v>63.999999999999915</v>
      </c>
      <c r="M55" s="219">
        <v>3.9999999999999947</v>
      </c>
      <c r="N55" s="219">
        <v>0</v>
      </c>
      <c r="O55" s="219">
        <v>0.99999999999999867</v>
      </c>
      <c r="P55" s="219">
        <v>0</v>
      </c>
      <c r="Q55" s="219">
        <v>0</v>
      </c>
      <c r="R55" s="219">
        <v>0</v>
      </c>
      <c r="S55" s="219">
        <v>0</v>
      </c>
      <c r="T55" s="219">
        <v>0</v>
      </c>
      <c r="U55" s="219">
        <v>0</v>
      </c>
      <c r="V55" s="219">
        <v>0</v>
      </c>
      <c r="W55" s="219">
        <v>55.854166666666544</v>
      </c>
      <c r="X55" s="219">
        <v>0</v>
      </c>
      <c r="Y55" s="219">
        <v>80.753012048192772</v>
      </c>
      <c r="Z55" s="219">
        <v>0</v>
      </c>
      <c r="AA55" s="219">
        <v>0</v>
      </c>
      <c r="AB55" s="219">
        <v>0</v>
      </c>
      <c r="AC55" s="277">
        <f t="shared" si="37"/>
        <v>1468552.22</v>
      </c>
      <c r="AD55" s="277">
        <f t="shared" si="38"/>
        <v>0</v>
      </c>
      <c r="AE55" s="277">
        <f t="shared" si="39"/>
        <v>0</v>
      </c>
      <c r="AF55" s="277">
        <f t="shared" si="40"/>
        <v>39991.319999999985</v>
      </c>
      <c r="AG55" s="277">
        <f t="shared" si="41"/>
        <v>0</v>
      </c>
      <c r="AH55" s="88">
        <f t="shared" si="42"/>
        <v>6209.7500000000018</v>
      </c>
      <c r="AI55" s="88">
        <f t="shared" si="43"/>
        <v>13471.999999999982</v>
      </c>
      <c r="AJ55" s="88">
        <f t="shared" si="44"/>
        <v>1262.9999999999984</v>
      </c>
      <c r="AK55" s="88">
        <f t="shared" si="45"/>
        <v>0</v>
      </c>
      <c r="AL55" s="88">
        <f t="shared" si="46"/>
        <v>526.24999999999932</v>
      </c>
      <c r="AM55" s="88">
        <f t="shared" si="47"/>
        <v>0</v>
      </c>
      <c r="AN55" s="88">
        <f t="shared" si="48"/>
        <v>0</v>
      </c>
      <c r="AO55" s="88">
        <f t="shared" si="49"/>
        <v>0</v>
      </c>
      <c r="AP55" s="88">
        <f t="shared" si="50"/>
        <v>0</v>
      </c>
      <c r="AQ55" s="88">
        <f t="shared" si="51"/>
        <v>0</v>
      </c>
      <c r="AR55" s="88">
        <f t="shared" si="52"/>
        <v>0</v>
      </c>
      <c r="AS55" s="88">
        <f t="shared" si="53"/>
        <v>0</v>
      </c>
      <c r="AT55" s="88">
        <f t="shared" si="54"/>
        <v>44219.743749999907</v>
      </c>
      <c r="AU55" s="88">
        <f t="shared" si="55"/>
        <v>0</v>
      </c>
      <c r="AV55" s="88">
        <f t="shared" si="56"/>
        <v>51036.711144578316</v>
      </c>
      <c r="AW55" s="88">
        <f t="shared" si="57"/>
        <v>0</v>
      </c>
      <c r="AX55" s="88">
        <f t="shared" si="58"/>
        <v>0</v>
      </c>
      <c r="AY55" s="88">
        <f t="shared" si="59"/>
        <v>0</v>
      </c>
      <c r="AZ55" s="88">
        <v>140000</v>
      </c>
      <c r="BA55" s="88"/>
      <c r="BB55" s="88">
        <v>5004</v>
      </c>
      <c r="BC55" s="88"/>
      <c r="BD55" s="88"/>
      <c r="BE55" s="88"/>
      <c r="BF55" s="88"/>
      <c r="BG55" s="208">
        <f t="shared" si="34"/>
        <v>1468552.22</v>
      </c>
      <c r="BH55" s="208">
        <f t="shared" si="24"/>
        <v>156718.77489457818</v>
      </c>
      <c r="BI55" s="208">
        <f t="shared" si="25"/>
        <v>145004</v>
      </c>
      <c r="BJ55" s="208">
        <f t="shared" si="67"/>
        <v>51036.711144578316</v>
      </c>
      <c r="BK55" s="208">
        <f t="shared" si="60"/>
        <v>1770274.9948945781</v>
      </c>
      <c r="BL55" s="222">
        <v>1625270.9948945781</v>
      </c>
      <c r="BM55" s="222">
        <v>4243.5274018135196</v>
      </c>
      <c r="BN55" s="222">
        <v>4142.3777431876606</v>
      </c>
      <c r="BO55" s="166">
        <v>2.4418260452515352E-2</v>
      </c>
      <c r="BP55" s="166">
        <v>0</v>
      </c>
      <c r="BQ55" s="222">
        <v>0</v>
      </c>
      <c r="BR55" s="213">
        <f t="shared" si="61"/>
        <v>1770274.9948945781</v>
      </c>
      <c r="BS55" s="222">
        <v>-838.77</v>
      </c>
      <c r="BT55" s="222">
        <v>-486.41</v>
      </c>
      <c r="BU55" s="89">
        <f t="shared" si="29"/>
        <v>1763945.8148945782</v>
      </c>
      <c r="BV55" s="167"/>
      <c r="BW55" s="258">
        <f>VLOOKUP(B55,'EYSFF (Universal)'!$A$6:$T$61,20,0)</f>
        <v>108632.00257328909</v>
      </c>
      <c r="BX55" s="258">
        <f>VLOOKUP(B55,'EYSFF (Additional)'!$A$6:$K$46,11,0)</f>
        <v>51606.454023688377</v>
      </c>
      <c r="BY55" s="217"/>
      <c r="BZ55" s="217"/>
      <c r="CA55" s="79"/>
      <c r="CB55" s="205"/>
      <c r="CC55" s="225">
        <f t="shared" si="68"/>
        <v>49859.999999999993</v>
      </c>
      <c r="CD55" s="226">
        <f>VLOOKUP(A55,'Grant data'!$A$3:$F$49,5,0)</f>
        <v>960</v>
      </c>
      <c r="CE55" s="226">
        <f>VLOOKUP(A55,'Grant data'!$A$3:$F$49,6,0)</f>
        <v>4820</v>
      </c>
      <c r="CF55" s="226">
        <f>VLOOKUP(A55,'Grant data'!$A$3:$I$49,9,0)</f>
        <v>43296</v>
      </c>
      <c r="CG55" s="233"/>
      <c r="CH55" s="233"/>
      <c r="CI55" s="226">
        <f>VLOOKUP(A55,'Grant data'!A:G,7,0)</f>
        <v>8067</v>
      </c>
      <c r="CJ55" s="233">
        <f>VLOOKUP(A55,'Grant data'!A:H,8,0)</f>
        <v>54908.1</v>
      </c>
      <c r="CK55" s="77"/>
      <c r="CL55" s="217"/>
      <c r="CM55" s="218"/>
    </row>
    <row r="56" spans="1:92" ht="14" x14ac:dyDescent="0.25">
      <c r="A56" s="266">
        <v>3122035</v>
      </c>
      <c r="B56" s="104">
        <v>2035</v>
      </c>
      <c r="C56" s="70" t="s">
        <v>276</v>
      </c>
      <c r="D56" s="219">
        <v>293</v>
      </c>
      <c r="E56" s="219">
        <v>293</v>
      </c>
      <c r="F56" s="219">
        <v>0</v>
      </c>
      <c r="G56" s="219">
        <v>0</v>
      </c>
      <c r="H56" s="219">
        <v>0</v>
      </c>
      <c r="I56" s="219">
        <v>102.99999999999989</v>
      </c>
      <c r="J56" s="219">
        <v>0</v>
      </c>
      <c r="K56" s="219">
        <v>37.999999999999964</v>
      </c>
      <c r="L56" s="219">
        <v>139.99999999999997</v>
      </c>
      <c r="M56" s="219">
        <v>9.0000000000000124</v>
      </c>
      <c r="N56" s="219">
        <v>44.00000000000005</v>
      </c>
      <c r="O56" s="219">
        <v>1.9999999999999998</v>
      </c>
      <c r="P56" s="219">
        <v>0</v>
      </c>
      <c r="Q56" s="219">
        <v>0</v>
      </c>
      <c r="R56" s="219">
        <v>0</v>
      </c>
      <c r="S56" s="219">
        <v>0</v>
      </c>
      <c r="T56" s="219">
        <v>0</v>
      </c>
      <c r="U56" s="219">
        <v>0</v>
      </c>
      <c r="V56" s="219">
        <v>0</v>
      </c>
      <c r="W56" s="219">
        <v>54.036885245901722</v>
      </c>
      <c r="X56" s="219">
        <v>0</v>
      </c>
      <c r="Y56" s="219">
        <v>114.30941704035875</v>
      </c>
      <c r="Z56" s="219">
        <v>0</v>
      </c>
      <c r="AA56" s="219">
        <v>5.4200000000000133</v>
      </c>
      <c r="AB56" s="219">
        <v>0</v>
      </c>
      <c r="AC56" s="277">
        <v>1104833.0150000001</v>
      </c>
      <c r="AD56" s="277">
        <f t="shared" si="38"/>
        <v>0</v>
      </c>
      <c r="AE56" s="277">
        <f t="shared" si="39"/>
        <v>0</v>
      </c>
      <c r="AF56" s="277">
        <f t="shared" si="40"/>
        <v>114419.60999999987</v>
      </c>
      <c r="AG56" s="277">
        <f t="shared" si="41"/>
        <v>0</v>
      </c>
      <c r="AH56" s="88">
        <f t="shared" si="42"/>
        <v>3999.4999999999964</v>
      </c>
      <c r="AI56" s="88">
        <f t="shared" si="43"/>
        <v>29469.999999999993</v>
      </c>
      <c r="AJ56" s="88">
        <f t="shared" si="44"/>
        <v>2841.7500000000041</v>
      </c>
      <c r="AK56" s="88">
        <f t="shared" si="45"/>
        <v>18524.000000000022</v>
      </c>
      <c r="AL56" s="88">
        <f t="shared" si="46"/>
        <v>1052.4999999999998</v>
      </c>
      <c r="AM56" s="88">
        <f t="shared" si="47"/>
        <v>0</v>
      </c>
      <c r="AN56" s="88">
        <f t="shared" si="48"/>
        <v>0</v>
      </c>
      <c r="AO56" s="88">
        <f t="shared" si="49"/>
        <v>0</v>
      </c>
      <c r="AP56" s="88">
        <f t="shared" si="50"/>
        <v>0</v>
      </c>
      <c r="AQ56" s="88">
        <f t="shared" si="51"/>
        <v>0</v>
      </c>
      <c r="AR56" s="88">
        <f t="shared" si="52"/>
        <v>0</v>
      </c>
      <c r="AS56" s="88">
        <f t="shared" si="53"/>
        <v>0</v>
      </c>
      <c r="AT56" s="88">
        <f t="shared" si="54"/>
        <v>42781.002049180395</v>
      </c>
      <c r="AU56" s="88">
        <f t="shared" si="55"/>
        <v>0</v>
      </c>
      <c r="AV56" s="88">
        <f t="shared" si="56"/>
        <v>72244.694663677132</v>
      </c>
      <c r="AW56" s="88">
        <f t="shared" si="57"/>
        <v>0</v>
      </c>
      <c r="AX56" s="88">
        <f t="shared" si="58"/>
        <v>5360.9220000000132</v>
      </c>
      <c r="AY56" s="88">
        <f t="shared" si="59"/>
        <v>0</v>
      </c>
      <c r="AZ56" s="88">
        <v>140000</v>
      </c>
      <c r="BA56" s="88"/>
      <c r="BB56" s="88">
        <v>10772</v>
      </c>
      <c r="BC56" s="88"/>
      <c r="BD56" s="88"/>
      <c r="BE56" s="88"/>
      <c r="BF56" s="88">
        <v>-56946</v>
      </c>
      <c r="BG56" s="208">
        <f t="shared" si="34"/>
        <v>1104833.0150000001</v>
      </c>
      <c r="BH56" s="208">
        <f t="shared" si="24"/>
        <v>290693.97871285747</v>
      </c>
      <c r="BI56" s="208">
        <f t="shared" si="25"/>
        <v>93826</v>
      </c>
      <c r="BJ56" s="208">
        <f t="shared" si="67"/>
        <v>72244.694663677132</v>
      </c>
      <c r="BK56" s="208">
        <f t="shared" si="60"/>
        <v>1489352.9937128576</v>
      </c>
      <c r="BL56" s="222">
        <v>1414155.5987128576</v>
      </c>
      <c r="BM56" s="222">
        <v>4826.4696201804009</v>
      </c>
      <c r="BN56" s="222">
        <v>4467.6333998584569</v>
      </c>
      <c r="BO56" s="166">
        <v>8.0319083551777679E-2</v>
      </c>
      <c r="BP56" s="166">
        <v>0</v>
      </c>
      <c r="BQ56" s="222">
        <v>0</v>
      </c>
      <c r="BR56" s="213">
        <f t="shared" si="61"/>
        <v>1489352.9937128576</v>
      </c>
      <c r="BS56" s="222">
        <v>0</v>
      </c>
      <c r="BT56" s="222">
        <v>0</v>
      </c>
      <c r="BU56" s="89">
        <f t="shared" si="29"/>
        <v>1478580.9937128576</v>
      </c>
      <c r="BV56" s="167"/>
      <c r="BW56" s="258">
        <f>VLOOKUP(B56,'EYSFF (Universal)'!$A$6:$T$61,20,0)</f>
        <v>59717.736527170011</v>
      </c>
      <c r="BX56" s="258">
        <f>VLOOKUP(B56,'EYSFF (Additional)'!$A$6:$K$46,11,0)</f>
        <v>8712.6180951494243</v>
      </c>
      <c r="BY56" s="217"/>
      <c r="BZ56" s="217"/>
      <c r="CA56" s="79"/>
      <c r="CC56" s="216"/>
      <c r="CD56" s="217"/>
      <c r="CE56" s="217"/>
      <c r="CF56" s="217"/>
      <c r="CG56" s="217"/>
      <c r="CH56" s="217"/>
      <c r="CI56" s="217"/>
      <c r="CJ56" s="217"/>
      <c r="CK56" s="217"/>
      <c r="CL56" s="217"/>
      <c r="CM56" s="218"/>
      <c r="CN56" s="2"/>
    </row>
    <row r="57" spans="1:92" ht="14" x14ac:dyDescent="0.25">
      <c r="A57" s="266">
        <v>3123404</v>
      </c>
      <c r="B57" s="104">
        <v>3404</v>
      </c>
      <c r="C57" s="70" t="s">
        <v>173</v>
      </c>
      <c r="D57" s="219">
        <v>212</v>
      </c>
      <c r="E57" s="219">
        <v>212</v>
      </c>
      <c r="F57" s="219">
        <v>0</v>
      </c>
      <c r="G57" s="219">
        <v>0</v>
      </c>
      <c r="H57" s="219">
        <v>0</v>
      </c>
      <c r="I57" s="219">
        <v>19.999999999999993</v>
      </c>
      <c r="J57" s="219">
        <v>0</v>
      </c>
      <c r="K57" s="219">
        <v>29.000000000000071</v>
      </c>
      <c r="L57" s="219">
        <v>70</v>
      </c>
      <c r="M57" s="219">
        <v>29.000000000000071</v>
      </c>
      <c r="N57" s="219">
        <v>4.0000000000000027</v>
      </c>
      <c r="O57" s="219">
        <v>0</v>
      </c>
      <c r="P57" s="219">
        <v>0</v>
      </c>
      <c r="Q57" s="219">
        <v>0</v>
      </c>
      <c r="R57" s="219">
        <v>0</v>
      </c>
      <c r="S57" s="219">
        <v>0</v>
      </c>
      <c r="T57" s="219">
        <v>0</v>
      </c>
      <c r="U57" s="219">
        <v>0</v>
      </c>
      <c r="V57" s="219">
        <v>0</v>
      </c>
      <c r="W57" s="219">
        <v>47.758241758241702</v>
      </c>
      <c r="X57" s="219">
        <v>0</v>
      </c>
      <c r="Y57" s="219">
        <v>42.4</v>
      </c>
      <c r="Z57" s="219">
        <v>0</v>
      </c>
      <c r="AA57" s="219">
        <v>0</v>
      </c>
      <c r="AB57" s="219">
        <v>0</v>
      </c>
      <c r="AC57" s="277">
        <f t="shared" ref="AC57:AC93" si="69">E57*$AC$3</f>
        <v>812880.08000000007</v>
      </c>
      <c r="AD57" s="277">
        <f t="shared" si="38"/>
        <v>0</v>
      </c>
      <c r="AE57" s="277">
        <f t="shared" si="39"/>
        <v>0</v>
      </c>
      <c r="AF57" s="277">
        <f t="shared" si="40"/>
        <v>22217.399999999991</v>
      </c>
      <c r="AG57" s="277">
        <f t="shared" si="41"/>
        <v>0</v>
      </c>
      <c r="AH57" s="88">
        <f t="shared" si="42"/>
        <v>3052.2500000000073</v>
      </c>
      <c r="AI57" s="88">
        <f t="shared" si="43"/>
        <v>14735</v>
      </c>
      <c r="AJ57" s="88">
        <f t="shared" si="44"/>
        <v>9156.7500000000218</v>
      </c>
      <c r="AK57" s="88">
        <f t="shared" si="45"/>
        <v>1684.0000000000011</v>
      </c>
      <c r="AL57" s="88">
        <f t="shared" si="46"/>
        <v>0</v>
      </c>
      <c r="AM57" s="88">
        <f t="shared" si="47"/>
        <v>0</v>
      </c>
      <c r="AN57" s="88">
        <f t="shared" si="48"/>
        <v>0</v>
      </c>
      <c r="AO57" s="88">
        <f t="shared" si="49"/>
        <v>0</v>
      </c>
      <c r="AP57" s="88">
        <f t="shared" si="50"/>
        <v>0</v>
      </c>
      <c r="AQ57" s="88">
        <f t="shared" si="51"/>
        <v>0</v>
      </c>
      <c r="AR57" s="88">
        <f t="shared" si="52"/>
        <v>0</v>
      </c>
      <c r="AS57" s="88">
        <f t="shared" si="53"/>
        <v>0</v>
      </c>
      <c r="AT57" s="88">
        <f t="shared" si="54"/>
        <v>37810.199999999961</v>
      </c>
      <c r="AU57" s="88">
        <f t="shared" si="55"/>
        <v>0</v>
      </c>
      <c r="AV57" s="88">
        <f t="shared" si="56"/>
        <v>26797.223999999998</v>
      </c>
      <c r="AW57" s="88">
        <f t="shared" si="57"/>
        <v>0</v>
      </c>
      <c r="AX57" s="88">
        <f t="shared" si="58"/>
        <v>0</v>
      </c>
      <c r="AY57" s="88">
        <f t="shared" si="59"/>
        <v>0</v>
      </c>
      <c r="AZ57" s="88">
        <v>140000</v>
      </c>
      <c r="BA57" s="88"/>
      <c r="BB57" s="88">
        <v>1391</v>
      </c>
      <c r="BC57" s="88">
        <v>3999</v>
      </c>
      <c r="BD57" s="88"/>
      <c r="BE57" s="88"/>
      <c r="BF57" s="88"/>
      <c r="BG57" s="208">
        <f t="shared" si="34"/>
        <v>812880.08000000007</v>
      </c>
      <c r="BH57" s="208">
        <f t="shared" si="24"/>
        <v>115452.82399999998</v>
      </c>
      <c r="BI57" s="208">
        <f t="shared" si="25"/>
        <v>145390</v>
      </c>
      <c r="BJ57" s="208">
        <f t="shared" si="67"/>
        <v>26797.223999999998</v>
      </c>
      <c r="BK57" s="208">
        <f t="shared" si="60"/>
        <v>1073722.9040000001</v>
      </c>
      <c r="BL57" s="222">
        <v>928332.9040000001</v>
      </c>
      <c r="BM57" s="222">
        <v>4378.9287924528307</v>
      </c>
      <c r="BN57" s="222">
        <v>4309.8386290476192</v>
      </c>
      <c r="BO57" s="166">
        <v>1.6030800536139561E-2</v>
      </c>
      <c r="BP57" s="166">
        <v>0</v>
      </c>
      <c r="BQ57" s="222">
        <v>0</v>
      </c>
      <c r="BR57" s="213">
        <f t="shared" si="61"/>
        <v>1073722.9040000001</v>
      </c>
      <c r="BS57" s="222">
        <v>-464.28</v>
      </c>
      <c r="BT57" s="222">
        <v>-269.24</v>
      </c>
      <c r="BU57" s="89">
        <f t="shared" si="29"/>
        <v>1071598.3840000001</v>
      </c>
      <c r="BV57" s="167"/>
      <c r="BW57" s="258">
        <f>VLOOKUP(B57,'EYSFF (Universal)'!$A$6:$T$61,20,0)</f>
        <v>94912.1131429425</v>
      </c>
      <c r="BX57" s="258">
        <f>VLOOKUP(B57,'EYSFF (Additional)'!$A$6:$K$46,11,0)</f>
        <v>25998.752678312609</v>
      </c>
      <c r="BY57" s="217"/>
      <c r="BZ57" s="217"/>
      <c r="CA57" s="79"/>
      <c r="CB57" s="205"/>
      <c r="CC57" s="225">
        <f t="shared" ref="CC57" si="70">$I57*1385</f>
        <v>27699.999999999989</v>
      </c>
      <c r="CD57" s="226">
        <f>VLOOKUP(A57,'Grant data'!$A$3:$F$49,5,0)</f>
        <v>960</v>
      </c>
      <c r="CE57" s="226">
        <f>VLOOKUP(A57,'Grant data'!$A$3:$F$49,6,0)</f>
        <v>4820</v>
      </c>
      <c r="CF57" s="226">
        <f>VLOOKUP(A57,'Grant data'!$A$3:$I$49,9,0)</f>
        <v>25689</v>
      </c>
      <c r="CG57" s="233"/>
      <c r="CH57" s="233"/>
      <c r="CI57" s="226">
        <f>VLOOKUP(A57,'Grant data'!A:G,7,0)</f>
        <v>7417</v>
      </c>
      <c r="CJ57" s="233">
        <f>VLOOKUP(A57,'Grant data'!A:H,8,0)</f>
        <v>36901.799999999996</v>
      </c>
      <c r="CK57" s="77"/>
      <c r="CL57" s="217"/>
      <c r="CM57" s="218"/>
    </row>
    <row r="58" spans="1:92" ht="14" x14ac:dyDescent="0.25">
      <c r="A58" s="266">
        <v>3123306</v>
      </c>
      <c r="B58" s="104">
        <v>3306</v>
      </c>
      <c r="C58" s="70" t="s">
        <v>175</v>
      </c>
      <c r="D58" s="219">
        <v>398</v>
      </c>
      <c r="E58" s="219">
        <v>398</v>
      </c>
      <c r="F58" s="219">
        <v>0</v>
      </c>
      <c r="G58" s="219">
        <v>0</v>
      </c>
      <c r="H58" s="219">
        <v>0</v>
      </c>
      <c r="I58" s="219">
        <v>93.999999999999972</v>
      </c>
      <c r="J58" s="219">
        <v>0</v>
      </c>
      <c r="K58" s="219">
        <v>82.000000000000057</v>
      </c>
      <c r="L58" s="219">
        <v>190.99999999999991</v>
      </c>
      <c r="M58" s="219">
        <v>51.000000000000021</v>
      </c>
      <c r="N58" s="219">
        <v>13.000000000000012</v>
      </c>
      <c r="O58" s="219">
        <v>0</v>
      </c>
      <c r="P58" s="219">
        <v>0</v>
      </c>
      <c r="Q58" s="219">
        <v>0</v>
      </c>
      <c r="R58" s="219">
        <v>0</v>
      </c>
      <c r="S58" s="219">
        <v>0</v>
      </c>
      <c r="T58" s="219">
        <v>0</v>
      </c>
      <c r="U58" s="219">
        <v>0</v>
      </c>
      <c r="V58" s="219">
        <v>0</v>
      </c>
      <c r="W58" s="219">
        <v>107.24550898203577</v>
      </c>
      <c r="X58" s="219">
        <v>0</v>
      </c>
      <c r="Y58" s="219">
        <v>103.32692307692308</v>
      </c>
      <c r="Z58" s="219">
        <v>0</v>
      </c>
      <c r="AA58" s="219">
        <v>4.1199999999999841</v>
      </c>
      <c r="AB58" s="219">
        <v>0</v>
      </c>
      <c r="AC58" s="277">
        <f t="shared" si="69"/>
        <v>1526067.32</v>
      </c>
      <c r="AD58" s="277">
        <f t="shared" si="38"/>
        <v>0</v>
      </c>
      <c r="AE58" s="277">
        <f t="shared" si="39"/>
        <v>0</v>
      </c>
      <c r="AF58" s="277">
        <f t="shared" si="40"/>
        <v>104421.77999999996</v>
      </c>
      <c r="AG58" s="277">
        <f t="shared" si="41"/>
        <v>0</v>
      </c>
      <c r="AH58" s="88">
        <f t="shared" si="42"/>
        <v>8630.5000000000055</v>
      </c>
      <c r="AI58" s="88">
        <f t="shared" si="43"/>
        <v>40205.499999999985</v>
      </c>
      <c r="AJ58" s="88">
        <f t="shared" si="44"/>
        <v>16103.250000000007</v>
      </c>
      <c r="AK58" s="88">
        <f t="shared" si="45"/>
        <v>5473.0000000000055</v>
      </c>
      <c r="AL58" s="88">
        <f t="shared" si="46"/>
        <v>0</v>
      </c>
      <c r="AM58" s="88">
        <f t="shared" si="47"/>
        <v>0</v>
      </c>
      <c r="AN58" s="88">
        <f t="shared" si="48"/>
        <v>0</v>
      </c>
      <c r="AO58" s="88">
        <f t="shared" si="49"/>
        <v>0</v>
      </c>
      <c r="AP58" s="88">
        <f t="shared" si="50"/>
        <v>0</v>
      </c>
      <c r="AQ58" s="88">
        <f t="shared" si="51"/>
        <v>0</v>
      </c>
      <c r="AR58" s="88">
        <f t="shared" si="52"/>
        <v>0</v>
      </c>
      <c r="AS58" s="88">
        <f t="shared" si="53"/>
        <v>0</v>
      </c>
      <c r="AT58" s="88">
        <f t="shared" si="54"/>
        <v>84906.269461077725</v>
      </c>
      <c r="AU58" s="88">
        <f t="shared" si="55"/>
        <v>0</v>
      </c>
      <c r="AV58" s="88">
        <f t="shared" si="56"/>
        <v>65303.648653846154</v>
      </c>
      <c r="AW58" s="88">
        <f t="shared" si="57"/>
        <v>0</v>
      </c>
      <c r="AX58" s="88">
        <f t="shared" si="58"/>
        <v>4075.0919999999842</v>
      </c>
      <c r="AY58" s="88">
        <f t="shared" si="59"/>
        <v>0</v>
      </c>
      <c r="AZ58" s="88">
        <v>140000</v>
      </c>
      <c r="BA58" s="88"/>
      <c r="BB58" s="88">
        <v>6038</v>
      </c>
      <c r="BC58" s="88"/>
      <c r="BD58" s="88"/>
      <c r="BE58" s="88"/>
      <c r="BF58" s="88"/>
      <c r="BG58" s="208">
        <f t="shared" si="34"/>
        <v>1526067.32</v>
      </c>
      <c r="BH58" s="208">
        <f t="shared" si="24"/>
        <v>329119.04011492385</v>
      </c>
      <c r="BI58" s="208">
        <f t="shared" si="25"/>
        <v>146038</v>
      </c>
      <c r="BJ58" s="208">
        <f t="shared" si="67"/>
        <v>65303.648653846154</v>
      </c>
      <c r="BK58" s="208">
        <f t="shared" si="60"/>
        <v>2001224.3601149239</v>
      </c>
      <c r="BL58" s="222">
        <v>1855186.3601149239</v>
      </c>
      <c r="BM58" s="222">
        <v>4661.2722615952862</v>
      </c>
      <c r="BN58" s="222">
        <v>4487.8386814536343</v>
      </c>
      <c r="BO58" s="166">
        <v>3.8645234923077899E-2</v>
      </c>
      <c r="BP58" s="166">
        <v>0</v>
      </c>
      <c r="BQ58" s="222">
        <v>0</v>
      </c>
      <c r="BR58" s="213">
        <f t="shared" si="61"/>
        <v>2001224.3601149239</v>
      </c>
      <c r="BS58" s="222">
        <v>0</v>
      </c>
      <c r="BT58" s="222">
        <v>0</v>
      </c>
      <c r="BU58" s="89">
        <f t="shared" si="29"/>
        <v>1995186.3601149239</v>
      </c>
      <c r="BV58" s="167"/>
      <c r="BW58" s="258">
        <f>VLOOKUP(B58,'EYSFF (Universal)'!$A$6:$T$61,20,0)</f>
        <v>129091.98204196316</v>
      </c>
      <c r="BX58" s="217"/>
      <c r="BY58" s="217"/>
      <c r="BZ58" s="217"/>
      <c r="CA58" s="79"/>
      <c r="CC58" s="216"/>
      <c r="CD58" s="217"/>
      <c r="CE58" s="217"/>
      <c r="CF58" s="217"/>
      <c r="CG58" s="217"/>
      <c r="CH58" s="217"/>
      <c r="CI58" s="217"/>
      <c r="CJ58" s="217"/>
      <c r="CK58" s="217"/>
      <c r="CL58" s="217"/>
      <c r="CM58" s="218"/>
    </row>
    <row r="59" spans="1:92" ht="14" x14ac:dyDescent="0.25">
      <c r="A59" s="266">
        <v>3123400</v>
      </c>
      <c r="B59" s="104">
        <v>3400</v>
      </c>
      <c r="C59" s="70" t="s">
        <v>178</v>
      </c>
      <c r="D59" s="219">
        <v>204</v>
      </c>
      <c r="E59" s="219">
        <v>204</v>
      </c>
      <c r="F59" s="219">
        <v>0</v>
      </c>
      <c r="G59" s="219">
        <v>0</v>
      </c>
      <c r="H59" s="219">
        <v>0</v>
      </c>
      <c r="I59" s="219">
        <v>8</v>
      </c>
      <c r="J59" s="219">
        <v>0</v>
      </c>
      <c r="K59" s="219">
        <v>34.000000000000064</v>
      </c>
      <c r="L59" s="219">
        <v>4</v>
      </c>
      <c r="M59" s="219">
        <v>0</v>
      </c>
      <c r="N59" s="219">
        <v>0</v>
      </c>
      <c r="O59" s="219">
        <v>0</v>
      </c>
      <c r="P59" s="219">
        <v>0</v>
      </c>
      <c r="Q59" s="219">
        <v>0</v>
      </c>
      <c r="R59" s="219">
        <v>0</v>
      </c>
      <c r="S59" s="219">
        <v>0</v>
      </c>
      <c r="T59" s="219">
        <v>0</v>
      </c>
      <c r="U59" s="219">
        <v>0</v>
      </c>
      <c r="V59" s="219">
        <v>0</v>
      </c>
      <c r="W59" s="219">
        <v>29.31034482758616</v>
      </c>
      <c r="X59" s="219">
        <v>0</v>
      </c>
      <c r="Y59" s="219">
        <v>36.674157303370784</v>
      </c>
      <c r="Z59" s="219">
        <v>0</v>
      </c>
      <c r="AA59" s="219">
        <v>0</v>
      </c>
      <c r="AB59" s="219">
        <v>0</v>
      </c>
      <c r="AC59" s="277">
        <f t="shared" si="69"/>
        <v>782205.36</v>
      </c>
      <c r="AD59" s="277">
        <f t="shared" si="38"/>
        <v>0</v>
      </c>
      <c r="AE59" s="277">
        <f t="shared" si="39"/>
        <v>0</v>
      </c>
      <c r="AF59" s="277">
        <f t="shared" si="40"/>
        <v>8886.9599999999991</v>
      </c>
      <c r="AG59" s="277">
        <f t="shared" si="41"/>
        <v>0</v>
      </c>
      <c r="AH59" s="88">
        <f t="shared" si="42"/>
        <v>3578.5000000000068</v>
      </c>
      <c r="AI59" s="88">
        <f t="shared" si="43"/>
        <v>842</v>
      </c>
      <c r="AJ59" s="88">
        <f t="shared" si="44"/>
        <v>0</v>
      </c>
      <c r="AK59" s="88">
        <f t="shared" si="45"/>
        <v>0</v>
      </c>
      <c r="AL59" s="88">
        <f t="shared" si="46"/>
        <v>0</v>
      </c>
      <c r="AM59" s="88">
        <f t="shared" si="47"/>
        <v>0</v>
      </c>
      <c r="AN59" s="88">
        <f t="shared" si="48"/>
        <v>0</v>
      </c>
      <c r="AO59" s="88">
        <f t="shared" si="49"/>
        <v>0</v>
      </c>
      <c r="AP59" s="88">
        <f t="shared" si="50"/>
        <v>0</v>
      </c>
      <c r="AQ59" s="88">
        <f t="shared" si="51"/>
        <v>0</v>
      </c>
      <c r="AR59" s="88">
        <f t="shared" si="52"/>
        <v>0</v>
      </c>
      <c r="AS59" s="88">
        <f t="shared" si="53"/>
        <v>0</v>
      </c>
      <c r="AT59" s="88">
        <f t="shared" si="54"/>
        <v>23204.999999999964</v>
      </c>
      <c r="AU59" s="88">
        <f t="shared" si="55"/>
        <v>0</v>
      </c>
      <c r="AV59" s="88">
        <f t="shared" si="56"/>
        <v>23178.434157303367</v>
      </c>
      <c r="AW59" s="88">
        <f t="shared" si="57"/>
        <v>0</v>
      </c>
      <c r="AX59" s="88">
        <f t="shared" si="58"/>
        <v>0</v>
      </c>
      <c r="AY59" s="88">
        <f t="shared" si="59"/>
        <v>0</v>
      </c>
      <c r="AZ59" s="88">
        <v>140000</v>
      </c>
      <c r="BA59" s="88"/>
      <c r="BB59" s="88">
        <v>3828</v>
      </c>
      <c r="BC59" s="88"/>
      <c r="BD59" s="88"/>
      <c r="BE59" s="88"/>
      <c r="BF59" s="88"/>
      <c r="BG59" s="208">
        <f t="shared" si="34"/>
        <v>782205.36</v>
      </c>
      <c r="BH59" s="208">
        <f t="shared" si="24"/>
        <v>59690.894157303337</v>
      </c>
      <c r="BI59" s="208">
        <f t="shared" si="25"/>
        <v>143828</v>
      </c>
      <c r="BJ59" s="208">
        <f t="shared" si="67"/>
        <v>23178.434157303367</v>
      </c>
      <c r="BK59" s="208">
        <f t="shared" si="60"/>
        <v>985724.25415730337</v>
      </c>
      <c r="BL59" s="222">
        <v>841896.25415730337</v>
      </c>
      <c r="BM59" s="222">
        <v>4126.9424223397227</v>
      </c>
      <c r="BN59" s="222">
        <v>4027.1884102941176</v>
      </c>
      <c r="BO59" s="166">
        <v>2.4770137843717073E-2</v>
      </c>
      <c r="BP59" s="166">
        <v>0</v>
      </c>
      <c r="BQ59" s="222">
        <v>0</v>
      </c>
      <c r="BR59" s="213">
        <f t="shared" si="61"/>
        <v>985724.25415730337</v>
      </c>
      <c r="BS59" s="222">
        <v>-446.76</v>
      </c>
      <c r="BT59" s="222">
        <v>-259.08</v>
      </c>
      <c r="BU59" s="89">
        <f t="shared" si="29"/>
        <v>981190.4141573034</v>
      </c>
      <c r="BV59" s="167"/>
      <c r="BW59" s="258">
        <f>VLOOKUP(B59,'EYSFF (Universal)'!$A$6:$T$61,20,0)</f>
        <v>78846.536539310284</v>
      </c>
      <c r="BX59" s="258">
        <f>VLOOKUP(B59,'EYSFF (Additional)'!$A$6:$K$46,11,0)</f>
        <v>25282.753751556844</v>
      </c>
      <c r="BY59" s="217"/>
      <c r="BZ59" s="217"/>
      <c r="CA59" s="79"/>
      <c r="CB59" s="205"/>
      <c r="CC59" s="225">
        <f t="shared" ref="CC59:CC62" si="71">$I59*1385</f>
        <v>11080</v>
      </c>
      <c r="CD59" s="226">
        <f>VLOOKUP(A59,'Grant data'!$A$3:$F$49,5,0)</f>
        <v>320</v>
      </c>
      <c r="CE59" s="226">
        <f>VLOOKUP(A59,'Grant data'!$A$3:$F$49,6,0)</f>
        <v>0</v>
      </c>
      <c r="CF59" s="226">
        <f>VLOOKUP(A59,'Grant data'!$A$3:$I$49,9,0)</f>
        <v>24063</v>
      </c>
      <c r="CG59" s="233"/>
      <c r="CH59" s="233"/>
      <c r="CI59" s="226">
        <f>VLOOKUP(A59,'Grant data'!A:G,7,0)</f>
        <v>7396</v>
      </c>
      <c r="CJ59" s="233">
        <f>VLOOKUP(A59,'Grant data'!A:H,8,0)</f>
        <v>28009.8</v>
      </c>
      <c r="CK59" s="77"/>
      <c r="CL59" s="217"/>
      <c r="CM59" s="218"/>
    </row>
    <row r="60" spans="1:92" ht="14" x14ac:dyDescent="0.25">
      <c r="A60" s="266">
        <v>3123403</v>
      </c>
      <c r="B60" s="104">
        <v>3403</v>
      </c>
      <c r="C60" s="70" t="s">
        <v>180</v>
      </c>
      <c r="D60" s="219">
        <v>203</v>
      </c>
      <c r="E60" s="219">
        <v>203</v>
      </c>
      <c r="F60" s="219">
        <v>0</v>
      </c>
      <c r="G60" s="219">
        <v>0</v>
      </c>
      <c r="H60" s="219">
        <v>0</v>
      </c>
      <c r="I60" s="219">
        <v>39.999999999999908</v>
      </c>
      <c r="J60" s="219">
        <v>0</v>
      </c>
      <c r="K60" s="219">
        <v>38.000000000000007</v>
      </c>
      <c r="L60" s="219">
        <v>67.999999999999986</v>
      </c>
      <c r="M60" s="219">
        <v>21.999999999999957</v>
      </c>
      <c r="N60" s="219">
        <v>36.000000000000099</v>
      </c>
      <c r="O60" s="219">
        <v>0</v>
      </c>
      <c r="P60" s="219">
        <v>0</v>
      </c>
      <c r="Q60" s="219">
        <v>0</v>
      </c>
      <c r="R60" s="219">
        <v>0</v>
      </c>
      <c r="S60" s="219">
        <v>0</v>
      </c>
      <c r="T60" s="219">
        <v>0</v>
      </c>
      <c r="U60" s="219">
        <v>0</v>
      </c>
      <c r="V60" s="219">
        <v>0</v>
      </c>
      <c r="W60" s="219">
        <v>53.485029940119844</v>
      </c>
      <c r="X60" s="219">
        <v>0</v>
      </c>
      <c r="Y60" s="219">
        <v>68.08695652173914</v>
      </c>
      <c r="Z60" s="219">
        <v>0</v>
      </c>
      <c r="AA60" s="219">
        <v>0</v>
      </c>
      <c r="AB60" s="219">
        <v>0</v>
      </c>
      <c r="AC60" s="277">
        <f t="shared" si="69"/>
        <v>778371.02</v>
      </c>
      <c r="AD60" s="277">
        <f t="shared" si="38"/>
        <v>0</v>
      </c>
      <c r="AE60" s="277">
        <f t="shared" si="39"/>
        <v>0</v>
      </c>
      <c r="AF60" s="277">
        <f t="shared" si="40"/>
        <v>44434.799999999894</v>
      </c>
      <c r="AG60" s="277">
        <f t="shared" si="41"/>
        <v>0</v>
      </c>
      <c r="AH60" s="88">
        <f t="shared" si="42"/>
        <v>3999.5000000000009</v>
      </c>
      <c r="AI60" s="88">
        <f t="shared" si="43"/>
        <v>14313.999999999996</v>
      </c>
      <c r="AJ60" s="88">
        <f t="shared" si="44"/>
        <v>6946.4999999999864</v>
      </c>
      <c r="AK60" s="88">
        <f t="shared" si="45"/>
        <v>15156.000000000042</v>
      </c>
      <c r="AL60" s="88">
        <f t="shared" si="46"/>
        <v>0</v>
      </c>
      <c r="AM60" s="88">
        <f t="shared" si="47"/>
        <v>0</v>
      </c>
      <c r="AN60" s="88">
        <f t="shared" si="48"/>
        <v>0</v>
      </c>
      <c r="AO60" s="88">
        <f t="shared" si="49"/>
        <v>0</v>
      </c>
      <c r="AP60" s="88">
        <f t="shared" si="50"/>
        <v>0</v>
      </c>
      <c r="AQ60" s="88">
        <f t="shared" si="51"/>
        <v>0</v>
      </c>
      <c r="AR60" s="88">
        <f t="shared" si="52"/>
        <v>0</v>
      </c>
      <c r="AS60" s="88">
        <f t="shared" si="53"/>
        <v>0</v>
      </c>
      <c r="AT60" s="88">
        <f t="shared" si="54"/>
        <v>42344.098203592883</v>
      </c>
      <c r="AU60" s="88">
        <f t="shared" si="55"/>
        <v>0</v>
      </c>
      <c r="AV60" s="88">
        <f t="shared" si="56"/>
        <v>43031.63739130435</v>
      </c>
      <c r="AW60" s="88">
        <f t="shared" si="57"/>
        <v>0</v>
      </c>
      <c r="AX60" s="88">
        <f t="shared" si="58"/>
        <v>0</v>
      </c>
      <c r="AY60" s="88">
        <f t="shared" si="59"/>
        <v>0</v>
      </c>
      <c r="AZ60" s="88">
        <v>140000</v>
      </c>
      <c r="BA60" s="88"/>
      <c r="BB60" s="88">
        <v>3768</v>
      </c>
      <c r="BC60" s="88"/>
      <c r="BD60" s="88"/>
      <c r="BE60" s="88"/>
      <c r="BF60" s="88"/>
      <c r="BG60" s="208">
        <f t="shared" si="34"/>
        <v>778371.02</v>
      </c>
      <c r="BH60" s="208">
        <f t="shared" si="24"/>
        <v>170226.53559489717</v>
      </c>
      <c r="BI60" s="208">
        <f>SUM(AZ60:BF60)</f>
        <v>143768</v>
      </c>
      <c r="BJ60" s="208">
        <f t="shared" si="67"/>
        <v>43031.63739130435</v>
      </c>
      <c r="BK60" s="208">
        <f>BG60+BH60+BI60</f>
        <v>1092365.5555948971</v>
      </c>
      <c r="BL60" s="222">
        <v>948597.55559489713</v>
      </c>
      <c r="BM60" s="222">
        <v>4672.8943625364391</v>
      </c>
      <c r="BN60" s="222">
        <v>4574.1730980198017</v>
      </c>
      <c r="BO60" s="166">
        <v>2.1582319339723856E-2</v>
      </c>
      <c r="BP60" s="166">
        <v>0</v>
      </c>
      <c r="BQ60" s="222">
        <v>0</v>
      </c>
      <c r="BR60" s="213">
        <f>BK60+BQ60</f>
        <v>1092365.5555948971</v>
      </c>
      <c r="BS60" s="222">
        <v>-444.57</v>
      </c>
      <c r="BT60" s="222">
        <v>-257.81</v>
      </c>
      <c r="BU60" s="89">
        <f>SUM(BR60:BT60)-BB60</f>
        <v>1087895.175594897</v>
      </c>
      <c r="BV60" s="167"/>
      <c r="BW60" s="258">
        <f>VLOOKUP(B60,'EYSFF (Universal)'!$A$6:$T$61,20,0)</f>
        <v>73546.973357201816</v>
      </c>
      <c r="BX60" s="258">
        <f>VLOOKUP(B60,'EYSFF (Additional)'!$A$6:$K$46,11,0)</f>
        <v>46206.091068279202</v>
      </c>
      <c r="BY60" s="217"/>
      <c r="BZ60" s="217"/>
      <c r="CA60" s="79"/>
      <c r="CB60" s="205"/>
      <c r="CC60" s="225">
        <f t="shared" si="71"/>
        <v>55399.999999999869</v>
      </c>
      <c r="CD60" s="226">
        <f>VLOOKUP(A60,'Grant data'!$A$3:$F$49,5,0)</f>
        <v>0</v>
      </c>
      <c r="CE60" s="226">
        <f>VLOOKUP(A60,'Grant data'!$A$3:$F$49,6,0)</f>
        <v>0</v>
      </c>
      <c r="CF60" s="226">
        <f>VLOOKUP(A60,'Grant data'!$A$3:$I$49,9,0)</f>
        <v>26686</v>
      </c>
      <c r="CG60" s="233"/>
      <c r="CH60" s="233"/>
      <c r="CI60" s="226">
        <f>VLOOKUP(A60,'Grant data'!A:G,7,0)</f>
        <v>7379</v>
      </c>
      <c r="CJ60" s="233">
        <f>VLOOKUP(A60,'Grant data'!A:H,8,0)</f>
        <v>26231.399999999998</v>
      </c>
      <c r="CK60" s="77"/>
      <c r="CL60" s="217"/>
      <c r="CM60" s="218"/>
    </row>
    <row r="61" spans="1:92" ht="14" x14ac:dyDescent="0.25">
      <c r="A61" s="266">
        <v>3122004</v>
      </c>
      <c r="B61" s="104">
        <v>2004</v>
      </c>
      <c r="C61" s="70" t="s">
        <v>184</v>
      </c>
      <c r="D61" s="219">
        <v>593</v>
      </c>
      <c r="E61" s="219">
        <v>593</v>
      </c>
      <c r="F61" s="219">
        <v>0</v>
      </c>
      <c r="G61" s="219">
        <v>0</v>
      </c>
      <c r="H61" s="219">
        <v>0</v>
      </c>
      <c r="I61" s="219">
        <v>25.999999999999979</v>
      </c>
      <c r="J61" s="219">
        <v>0</v>
      </c>
      <c r="K61" s="219">
        <v>16.999999999999979</v>
      </c>
      <c r="L61" s="219">
        <v>7.9999999999999716</v>
      </c>
      <c r="M61" s="219">
        <v>0</v>
      </c>
      <c r="N61" s="219">
        <v>0</v>
      </c>
      <c r="O61" s="219">
        <v>0</v>
      </c>
      <c r="P61" s="219">
        <v>0</v>
      </c>
      <c r="Q61" s="219">
        <v>0</v>
      </c>
      <c r="R61" s="219">
        <v>0</v>
      </c>
      <c r="S61" s="219">
        <v>0</v>
      </c>
      <c r="T61" s="219">
        <v>0</v>
      </c>
      <c r="U61" s="219">
        <v>0</v>
      </c>
      <c r="V61" s="219">
        <v>0</v>
      </c>
      <c r="W61" s="219">
        <v>101.68978805394968</v>
      </c>
      <c r="X61" s="219">
        <v>0</v>
      </c>
      <c r="Y61" s="219">
        <v>119.81020408163266</v>
      </c>
      <c r="Z61" s="219">
        <v>0</v>
      </c>
      <c r="AA61" s="219">
        <v>0</v>
      </c>
      <c r="AB61" s="219">
        <v>0</v>
      </c>
      <c r="AC61" s="277">
        <f t="shared" si="69"/>
        <v>2273763.62</v>
      </c>
      <c r="AD61" s="277">
        <f t="shared" si="38"/>
        <v>0</v>
      </c>
      <c r="AE61" s="277">
        <f t="shared" si="39"/>
        <v>0</v>
      </c>
      <c r="AF61" s="277">
        <f t="shared" si="40"/>
        <v>28882.619999999974</v>
      </c>
      <c r="AG61" s="277">
        <f t="shared" si="41"/>
        <v>0</v>
      </c>
      <c r="AH61" s="88">
        <f t="shared" si="42"/>
        <v>1789.2499999999977</v>
      </c>
      <c r="AI61" s="88">
        <f t="shared" si="43"/>
        <v>1683.9999999999941</v>
      </c>
      <c r="AJ61" s="88">
        <f t="shared" si="44"/>
        <v>0</v>
      </c>
      <c r="AK61" s="88">
        <f t="shared" si="45"/>
        <v>0</v>
      </c>
      <c r="AL61" s="88">
        <f t="shared" si="46"/>
        <v>0</v>
      </c>
      <c r="AM61" s="88">
        <f t="shared" si="47"/>
        <v>0</v>
      </c>
      <c r="AN61" s="88">
        <f t="shared" si="48"/>
        <v>0</v>
      </c>
      <c r="AO61" s="88">
        <f t="shared" si="49"/>
        <v>0</v>
      </c>
      <c r="AP61" s="88">
        <f t="shared" si="50"/>
        <v>0</v>
      </c>
      <c r="AQ61" s="88">
        <f t="shared" si="51"/>
        <v>0</v>
      </c>
      <c r="AR61" s="88">
        <f t="shared" si="52"/>
        <v>0</v>
      </c>
      <c r="AS61" s="88">
        <f t="shared" si="53"/>
        <v>0</v>
      </c>
      <c r="AT61" s="88">
        <f t="shared" si="54"/>
        <v>80507.805202311967</v>
      </c>
      <c r="AU61" s="88">
        <f t="shared" si="55"/>
        <v>0</v>
      </c>
      <c r="AV61" s="88">
        <f t="shared" si="56"/>
        <v>75721.247081632653</v>
      </c>
      <c r="AW61" s="88">
        <f t="shared" si="57"/>
        <v>0</v>
      </c>
      <c r="AX61" s="88">
        <f t="shared" si="58"/>
        <v>0</v>
      </c>
      <c r="AY61" s="88">
        <f t="shared" si="59"/>
        <v>0</v>
      </c>
      <c r="AZ61" s="88">
        <v>140000</v>
      </c>
      <c r="BA61" s="88"/>
      <c r="BB61" s="88">
        <v>45402</v>
      </c>
      <c r="BC61" s="88"/>
      <c r="BD61" s="88"/>
      <c r="BE61" s="88"/>
      <c r="BF61" s="88"/>
      <c r="BG61" s="208">
        <f t="shared" si="34"/>
        <v>2273763.62</v>
      </c>
      <c r="BH61" s="208">
        <f t="shared" si="24"/>
        <v>188584.92228394459</v>
      </c>
      <c r="BI61" s="208">
        <f t="shared" si="25"/>
        <v>185402</v>
      </c>
      <c r="BJ61" s="208">
        <f t="shared" si="67"/>
        <v>75721.247081632653</v>
      </c>
      <c r="BK61" s="208">
        <f t="shared" si="60"/>
        <v>2647750.5422839448</v>
      </c>
      <c r="BL61" s="222">
        <v>2462348.5422839448</v>
      </c>
      <c r="BM61" s="222">
        <v>4152.3584186913067</v>
      </c>
      <c r="BN61" s="222">
        <v>4030.9643382594418</v>
      </c>
      <c r="BO61" s="166">
        <v>3.0115394294032021E-2</v>
      </c>
      <c r="BP61" s="166">
        <v>0</v>
      </c>
      <c r="BQ61" s="222">
        <v>0</v>
      </c>
      <c r="BR61" s="213">
        <f t="shared" si="61"/>
        <v>2647750.5422839448</v>
      </c>
      <c r="BS61" s="222">
        <v>-1298.67</v>
      </c>
      <c r="BT61" s="222">
        <v>-753.11</v>
      </c>
      <c r="BU61" s="89">
        <f t="shared" si="29"/>
        <v>2600296.762283945</v>
      </c>
      <c r="BV61" s="100"/>
      <c r="BW61" s="258">
        <f>VLOOKUP(B61,'EYSFF (Universal)'!$A$6:$T$61,20,0)</f>
        <v>144866.23567326163</v>
      </c>
      <c r="BX61" s="258">
        <f>VLOOKUP(B61,'EYSFF (Additional)'!$A$6:$K$46,11,0)</f>
        <v>72041.163735783251</v>
      </c>
      <c r="BY61" s="217"/>
      <c r="BZ61" s="217"/>
      <c r="CA61" s="79"/>
      <c r="CB61" s="205"/>
      <c r="CC61" s="225">
        <f t="shared" si="71"/>
        <v>36009.999999999971</v>
      </c>
      <c r="CD61" s="226">
        <f>VLOOKUP(A61,'Grant data'!$A$3:$F$49,5,0)</f>
        <v>7360</v>
      </c>
      <c r="CE61" s="226">
        <f>VLOOKUP(A61,'Grant data'!$A$3:$F$49,6,0)</f>
        <v>7230</v>
      </c>
      <c r="CF61" s="226">
        <f>VLOOKUP(A61,'Grant data'!$A$3:$I$49,9,0)</f>
        <v>62986</v>
      </c>
      <c r="CG61" s="233"/>
      <c r="CH61" s="233"/>
      <c r="CI61" s="226">
        <f>VLOOKUP(A61,'Grant data'!A:G,7,0)</f>
        <v>8825</v>
      </c>
      <c r="CJ61" s="233">
        <f>VLOOKUP(A61,'Grant data'!A:H,8,0)</f>
        <v>94477.5</v>
      </c>
      <c r="CK61" s="77"/>
      <c r="CL61" s="217"/>
      <c r="CM61" s="218"/>
      <c r="CN61" s="2"/>
    </row>
    <row r="62" spans="1:92" ht="14" x14ac:dyDescent="0.25">
      <c r="A62" s="266">
        <v>3122065</v>
      </c>
      <c r="B62" s="104">
        <v>2065</v>
      </c>
      <c r="C62" s="260" t="s">
        <v>192</v>
      </c>
      <c r="D62" s="219">
        <v>322</v>
      </c>
      <c r="E62" s="219">
        <v>322</v>
      </c>
      <c r="F62" s="219">
        <v>0</v>
      </c>
      <c r="G62" s="219">
        <v>0</v>
      </c>
      <c r="H62" s="219">
        <v>0</v>
      </c>
      <c r="I62" s="219">
        <v>26.999999999999989</v>
      </c>
      <c r="J62" s="219">
        <v>0</v>
      </c>
      <c r="K62" s="219">
        <v>10.999999999999996</v>
      </c>
      <c r="L62" s="219">
        <v>0</v>
      </c>
      <c r="M62" s="219">
        <v>0</v>
      </c>
      <c r="N62" s="219">
        <v>0</v>
      </c>
      <c r="O62" s="219">
        <v>0</v>
      </c>
      <c r="P62" s="219">
        <v>0</v>
      </c>
      <c r="Q62" s="219">
        <v>0</v>
      </c>
      <c r="R62" s="219">
        <v>0</v>
      </c>
      <c r="S62" s="219">
        <v>0</v>
      </c>
      <c r="T62" s="219">
        <v>0</v>
      </c>
      <c r="U62" s="219">
        <v>0</v>
      </c>
      <c r="V62" s="219">
        <v>0</v>
      </c>
      <c r="W62" s="219">
        <v>31.473684210526304</v>
      </c>
      <c r="X62" s="219">
        <v>0</v>
      </c>
      <c r="Y62" s="219">
        <v>59.765151515151516</v>
      </c>
      <c r="Z62" s="219">
        <v>0</v>
      </c>
      <c r="AA62" s="219">
        <v>0</v>
      </c>
      <c r="AB62" s="219">
        <v>0</v>
      </c>
      <c r="AC62" s="277">
        <f t="shared" si="69"/>
        <v>1234657.48</v>
      </c>
      <c r="AD62" s="277">
        <f t="shared" si="38"/>
        <v>0</v>
      </c>
      <c r="AE62" s="277">
        <f t="shared" si="39"/>
        <v>0</v>
      </c>
      <c r="AF62" s="277">
        <f t="shared" si="40"/>
        <v>29993.489999999983</v>
      </c>
      <c r="AG62" s="277">
        <f t="shared" si="41"/>
        <v>0</v>
      </c>
      <c r="AH62" s="88">
        <f t="shared" si="42"/>
        <v>1157.7499999999995</v>
      </c>
      <c r="AI62" s="88">
        <f t="shared" si="43"/>
        <v>0</v>
      </c>
      <c r="AJ62" s="88">
        <f t="shared" si="44"/>
        <v>0</v>
      </c>
      <c r="AK62" s="88">
        <f t="shared" si="45"/>
        <v>0</v>
      </c>
      <c r="AL62" s="88">
        <f t="shared" si="46"/>
        <v>0</v>
      </c>
      <c r="AM62" s="88">
        <f t="shared" si="47"/>
        <v>0</v>
      </c>
      <c r="AN62" s="88">
        <f t="shared" si="48"/>
        <v>0</v>
      </c>
      <c r="AO62" s="88">
        <f t="shared" si="49"/>
        <v>0</v>
      </c>
      <c r="AP62" s="88">
        <f t="shared" si="50"/>
        <v>0</v>
      </c>
      <c r="AQ62" s="88">
        <f t="shared" si="51"/>
        <v>0</v>
      </c>
      <c r="AR62" s="88">
        <f t="shared" si="52"/>
        <v>0</v>
      </c>
      <c r="AS62" s="88">
        <f t="shared" si="53"/>
        <v>0</v>
      </c>
      <c r="AT62" s="88">
        <f t="shared" si="54"/>
        <v>24917.715789473677</v>
      </c>
      <c r="AU62" s="88">
        <f t="shared" si="55"/>
        <v>0</v>
      </c>
      <c r="AV62" s="88">
        <f t="shared" si="56"/>
        <v>37772.173409090909</v>
      </c>
      <c r="AW62" s="88">
        <f t="shared" si="57"/>
        <v>0</v>
      </c>
      <c r="AX62" s="88">
        <f t="shared" si="58"/>
        <v>0</v>
      </c>
      <c r="AY62" s="88">
        <f t="shared" si="59"/>
        <v>0</v>
      </c>
      <c r="AZ62" s="88">
        <v>140000</v>
      </c>
      <c r="BA62" s="88"/>
      <c r="BB62" s="88">
        <v>42924</v>
      </c>
      <c r="BC62" s="88"/>
      <c r="BD62" s="88"/>
      <c r="BE62" s="88"/>
      <c r="BF62" s="88"/>
      <c r="BG62" s="208">
        <f t="shared" si="34"/>
        <v>1234657.48</v>
      </c>
      <c r="BH62" s="208">
        <f t="shared" si="24"/>
        <v>93841.129198564566</v>
      </c>
      <c r="BI62" s="208">
        <f t="shared" si="25"/>
        <v>182924</v>
      </c>
      <c r="BJ62" s="208">
        <f t="shared" si="67"/>
        <v>37772.173409090909</v>
      </c>
      <c r="BK62" s="208">
        <f t="shared" si="60"/>
        <v>1511422.6091985647</v>
      </c>
      <c r="BL62" s="222">
        <v>1328498.6091985647</v>
      </c>
      <c r="BM62" s="222">
        <v>4125.772078256412</v>
      </c>
      <c r="BN62" s="222">
        <v>3989.8582312080534</v>
      </c>
      <c r="BO62" s="166">
        <v>3.4064831172511717E-2</v>
      </c>
      <c r="BP62" s="166">
        <v>0</v>
      </c>
      <c r="BQ62" s="222">
        <v>0</v>
      </c>
      <c r="BR62" s="213">
        <f t="shared" si="61"/>
        <v>1511422.6091985647</v>
      </c>
      <c r="BS62" s="222">
        <v>-705.18</v>
      </c>
      <c r="BT62" s="222">
        <v>-408.94</v>
      </c>
      <c r="BU62" s="89">
        <f t="shared" si="29"/>
        <v>1467384.4891985648</v>
      </c>
      <c r="BV62" s="167"/>
      <c r="BW62" s="258">
        <f>VLOOKUP(B62,'EYSFF (Universal)'!$A$6:$T$61,20,0)</f>
        <v>109778.78781067177</v>
      </c>
      <c r="BX62" s="217"/>
      <c r="BY62" s="273">
        <v>76874.69</v>
      </c>
      <c r="BZ62" s="217"/>
      <c r="CA62" s="79"/>
      <c r="CB62" s="205"/>
      <c r="CC62" s="225">
        <f t="shared" si="71"/>
        <v>37394.999999999985</v>
      </c>
      <c r="CD62" s="226">
        <f>VLOOKUP(A62,'Grant data'!$A$3:$F$49,5,0)</f>
        <v>320</v>
      </c>
      <c r="CE62" s="226">
        <f>VLOOKUP(A62,'Grant data'!$A$3:$F$49,6,0)</f>
        <v>4820</v>
      </c>
      <c r="CF62" s="226">
        <f>VLOOKUP(A62,'Grant data'!$A$3:$I$49,9,0)</f>
        <v>36784</v>
      </c>
      <c r="CG62" s="233"/>
      <c r="CH62" s="233"/>
      <c r="CI62" s="226">
        <f>VLOOKUP(A62,'Grant data'!A:G,7,0)</f>
        <v>7667</v>
      </c>
      <c r="CJ62" s="233">
        <f>VLOOKUP(A62,'Grant data'!A:H,8,0)</f>
        <v>60243.299999999996</v>
      </c>
      <c r="CK62" s="77"/>
      <c r="CL62" s="217"/>
      <c r="CM62" s="218"/>
      <c r="CN62" s="2"/>
    </row>
    <row r="63" spans="1:92" ht="14" x14ac:dyDescent="0.25">
      <c r="A63" s="266">
        <v>3122051</v>
      </c>
      <c r="B63" s="104">
        <v>2051</v>
      </c>
      <c r="C63" s="70" t="s">
        <v>193</v>
      </c>
      <c r="D63" s="219">
        <v>621</v>
      </c>
      <c r="E63" s="219">
        <v>621</v>
      </c>
      <c r="F63" s="219">
        <v>0</v>
      </c>
      <c r="G63" s="219">
        <v>0</v>
      </c>
      <c r="H63" s="219">
        <v>0</v>
      </c>
      <c r="I63" s="219">
        <v>153.00000000000006</v>
      </c>
      <c r="J63" s="219">
        <v>0</v>
      </c>
      <c r="K63" s="219">
        <v>257.41451612903222</v>
      </c>
      <c r="L63" s="219">
        <v>294.47419354838723</v>
      </c>
      <c r="M63" s="219">
        <v>11.01774193548389</v>
      </c>
      <c r="N63" s="219">
        <v>4.0064516129032279</v>
      </c>
      <c r="O63" s="219">
        <v>0</v>
      </c>
      <c r="P63" s="219">
        <v>0</v>
      </c>
      <c r="Q63" s="219">
        <v>0</v>
      </c>
      <c r="R63" s="219">
        <v>0</v>
      </c>
      <c r="S63" s="219">
        <v>0</v>
      </c>
      <c r="T63" s="219">
        <v>0</v>
      </c>
      <c r="U63" s="219">
        <v>0</v>
      </c>
      <c r="V63" s="219">
        <v>0</v>
      </c>
      <c r="W63" s="219">
        <v>236.68301886792443</v>
      </c>
      <c r="X63" s="219">
        <v>0</v>
      </c>
      <c r="Y63" s="219">
        <v>192.21428571428572</v>
      </c>
      <c r="Z63" s="219">
        <v>0</v>
      </c>
      <c r="AA63" s="219">
        <v>20.927399030694659</v>
      </c>
      <c r="AB63" s="219">
        <v>0</v>
      </c>
      <c r="AC63" s="277">
        <f t="shared" si="69"/>
        <v>2381125.14</v>
      </c>
      <c r="AD63" s="277">
        <f t="shared" si="38"/>
        <v>0</v>
      </c>
      <c r="AE63" s="277">
        <f t="shared" si="39"/>
        <v>0</v>
      </c>
      <c r="AF63" s="277">
        <f t="shared" si="40"/>
        <v>169963.11000000004</v>
      </c>
      <c r="AG63" s="277">
        <f t="shared" si="41"/>
        <v>0</v>
      </c>
      <c r="AH63" s="88">
        <f t="shared" si="42"/>
        <v>27092.877822580642</v>
      </c>
      <c r="AI63" s="88">
        <f t="shared" si="43"/>
        <v>61986.817741935512</v>
      </c>
      <c r="AJ63" s="88">
        <f t="shared" si="44"/>
        <v>3478.8520161290385</v>
      </c>
      <c r="AK63" s="88">
        <f t="shared" si="45"/>
        <v>1686.716129032259</v>
      </c>
      <c r="AL63" s="88">
        <f t="shared" si="46"/>
        <v>0</v>
      </c>
      <c r="AM63" s="88">
        <f t="shared" si="47"/>
        <v>0</v>
      </c>
      <c r="AN63" s="88">
        <f t="shared" si="48"/>
        <v>0</v>
      </c>
      <c r="AO63" s="88">
        <f t="shared" si="49"/>
        <v>0</v>
      </c>
      <c r="AP63" s="88">
        <f t="shared" si="50"/>
        <v>0</v>
      </c>
      <c r="AQ63" s="88">
        <f t="shared" si="51"/>
        <v>0</v>
      </c>
      <c r="AR63" s="88">
        <f t="shared" si="52"/>
        <v>0</v>
      </c>
      <c r="AS63" s="88">
        <f t="shared" si="53"/>
        <v>0</v>
      </c>
      <c r="AT63" s="88">
        <f t="shared" si="54"/>
        <v>187381.94603773579</v>
      </c>
      <c r="AU63" s="88">
        <f t="shared" si="55"/>
        <v>0</v>
      </c>
      <c r="AV63" s="88">
        <f t="shared" si="56"/>
        <v>121481.35071428571</v>
      </c>
      <c r="AW63" s="88">
        <f t="shared" si="57"/>
        <v>0</v>
      </c>
      <c r="AX63" s="88">
        <f t="shared" si="58"/>
        <v>20699.290381260089</v>
      </c>
      <c r="AY63" s="88">
        <f t="shared" si="59"/>
        <v>0</v>
      </c>
      <c r="AZ63" s="88">
        <v>140000</v>
      </c>
      <c r="BA63" s="88"/>
      <c r="BB63" s="88">
        <v>13084</v>
      </c>
      <c r="BC63" s="88"/>
      <c r="BD63" s="88"/>
      <c r="BE63" s="88"/>
      <c r="BF63" s="88"/>
      <c r="BG63" s="208">
        <f t="shared" si="34"/>
        <v>2381125.14</v>
      </c>
      <c r="BH63" s="208">
        <f t="shared" si="24"/>
        <v>593770.96084295912</v>
      </c>
      <c r="BI63" s="208">
        <f t="shared" si="25"/>
        <v>153084</v>
      </c>
      <c r="BJ63" s="208">
        <f t="shared" si="67"/>
        <v>121481.35071428571</v>
      </c>
      <c r="BK63" s="208">
        <f t="shared" si="60"/>
        <v>3127980.1008429592</v>
      </c>
      <c r="BL63" s="222">
        <v>2974896.1008429592</v>
      </c>
      <c r="BM63" s="222">
        <v>4790.4929160112069</v>
      </c>
      <c r="BN63" s="222">
        <v>4660.0755618819776</v>
      </c>
      <c r="BO63" s="166">
        <v>2.7986102885542083E-2</v>
      </c>
      <c r="BP63" s="166">
        <v>0</v>
      </c>
      <c r="BQ63" s="222">
        <v>0</v>
      </c>
      <c r="BR63" s="213">
        <f t="shared" si="61"/>
        <v>3127980.1008429592</v>
      </c>
      <c r="BS63" s="222">
        <v>0</v>
      </c>
      <c r="BT63" s="222">
        <v>0</v>
      </c>
      <c r="BU63" s="89">
        <f t="shared" si="29"/>
        <v>3114896.1008429592</v>
      </c>
      <c r="BV63" s="167"/>
      <c r="BW63" s="258">
        <f>VLOOKUP(B63,'EYSFF (Universal)'!$A$6:$T$61,20,0)</f>
        <v>186021.51881630378</v>
      </c>
      <c r="BX63" s="217"/>
      <c r="BY63" s="217"/>
      <c r="BZ63" s="217"/>
      <c r="CA63" s="79"/>
      <c r="CC63" s="216"/>
      <c r="CD63" s="217"/>
      <c r="CE63" s="217"/>
      <c r="CF63" s="217"/>
      <c r="CG63" s="217"/>
      <c r="CH63" s="217"/>
      <c r="CI63" s="217"/>
      <c r="CJ63" s="217"/>
      <c r="CK63" s="217"/>
      <c r="CL63" s="217"/>
      <c r="CM63" s="218"/>
      <c r="CN63" s="2"/>
    </row>
    <row r="64" spans="1:92" ht="14" x14ac:dyDescent="0.25">
      <c r="A64" s="266">
        <v>3122069</v>
      </c>
      <c r="B64" s="104">
        <v>2069</v>
      </c>
      <c r="C64" s="70" t="s">
        <v>194</v>
      </c>
      <c r="D64" s="219">
        <v>310</v>
      </c>
      <c r="E64" s="219">
        <v>310</v>
      </c>
      <c r="F64" s="219">
        <v>0</v>
      </c>
      <c r="G64" s="219">
        <v>0</v>
      </c>
      <c r="H64" s="219">
        <v>0</v>
      </c>
      <c r="I64" s="219">
        <v>77.999999999999858</v>
      </c>
      <c r="J64" s="219">
        <v>0</v>
      </c>
      <c r="K64" s="219">
        <v>23.000000000000007</v>
      </c>
      <c r="L64" s="219">
        <v>143.99999999999997</v>
      </c>
      <c r="M64" s="219">
        <v>36.000000000000149</v>
      </c>
      <c r="N64" s="219">
        <v>3.9999999999999964</v>
      </c>
      <c r="O64" s="219">
        <v>0</v>
      </c>
      <c r="P64" s="219">
        <v>0</v>
      </c>
      <c r="Q64" s="219">
        <v>0</v>
      </c>
      <c r="R64" s="219">
        <v>0</v>
      </c>
      <c r="S64" s="219">
        <v>0</v>
      </c>
      <c r="T64" s="219">
        <v>0</v>
      </c>
      <c r="U64" s="219">
        <v>0</v>
      </c>
      <c r="V64" s="219">
        <v>0</v>
      </c>
      <c r="W64" s="219">
        <v>166.80952380952377</v>
      </c>
      <c r="X64" s="219">
        <v>0</v>
      </c>
      <c r="Y64" s="219">
        <v>76.167934629473095</v>
      </c>
      <c r="Z64" s="219">
        <v>0</v>
      </c>
      <c r="AA64" s="219">
        <v>0</v>
      </c>
      <c r="AB64" s="219">
        <v>0</v>
      </c>
      <c r="AC64" s="277">
        <f t="shared" si="69"/>
        <v>1188645.4000000001</v>
      </c>
      <c r="AD64" s="277">
        <f t="shared" si="38"/>
        <v>0</v>
      </c>
      <c r="AE64" s="277">
        <f t="shared" si="39"/>
        <v>0</v>
      </c>
      <c r="AF64" s="277">
        <f t="shared" si="40"/>
        <v>86647.859999999841</v>
      </c>
      <c r="AG64" s="277">
        <f t="shared" si="41"/>
        <v>0</v>
      </c>
      <c r="AH64" s="88">
        <f t="shared" si="42"/>
        <v>2420.7500000000009</v>
      </c>
      <c r="AI64" s="88">
        <f t="shared" si="43"/>
        <v>30311.999999999993</v>
      </c>
      <c r="AJ64" s="88">
        <f t="shared" si="44"/>
        <v>11367.000000000047</v>
      </c>
      <c r="AK64" s="88">
        <f t="shared" si="45"/>
        <v>1683.9999999999984</v>
      </c>
      <c r="AL64" s="88">
        <f t="shared" si="46"/>
        <v>0</v>
      </c>
      <c r="AM64" s="88">
        <f t="shared" si="47"/>
        <v>0</v>
      </c>
      <c r="AN64" s="88">
        <f t="shared" si="48"/>
        <v>0</v>
      </c>
      <c r="AO64" s="88">
        <f t="shared" si="49"/>
        <v>0</v>
      </c>
      <c r="AP64" s="88">
        <f t="shared" si="50"/>
        <v>0</v>
      </c>
      <c r="AQ64" s="88">
        <f t="shared" si="51"/>
        <v>0</v>
      </c>
      <c r="AR64" s="88">
        <f t="shared" si="52"/>
        <v>0</v>
      </c>
      <c r="AS64" s="88">
        <f t="shared" si="53"/>
        <v>0</v>
      </c>
      <c r="AT64" s="88">
        <f t="shared" si="54"/>
        <v>132063.09999999998</v>
      </c>
      <c r="AU64" s="88">
        <f t="shared" si="55"/>
        <v>0</v>
      </c>
      <c r="AV64" s="88">
        <f t="shared" si="56"/>
        <v>48138.896365173292</v>
      </c>
      <c r="AW64" s="88">
        <f t="shared" si="57"/>
        <v>0</v>
      </c>
      <c r="AX64" s="88">
        <f t="shared" si="58"/>
        <v>0</v>
      </c>
      <c r="AY64" s="88">
        <f t="shared" si="59"/>
        <v>0</v>
      </c>
      <c r="AZ64" s="88">
        <v>140000</v>
      </c>
      <c r="BA64" s="88"/>
      <c r="BB64" s="88">
        <v>46530</v>
      </c>
      <c r="BC64" s="88"/>
      <c r="BD64" s="88"/>
      <c r="BE64" s="88"/>
      <c r="BF64" s="88"/>
      <c r="BG64" s="208">
        <f t="shared" si="34"/>
        <v>1188645.4000000001</v>
      </c>
      <c r="BH64" s="208">
        <f t="shared" si="24"/>
        <v>312633.60636517312</v>
      </c>
      <c r="BI64" s="208">
        <f t="shared" si="25"/>
        <v>186530</v>
      </c>
      <c r="BJ64" s="208">
        <f t="shared" si="67"/>
        <v>48138.896365173292</v>
      </c>
      <c r="BK64" s="208">
        <f t="shared" si="60"/>
        <v>1687809.0063651733</v>
      </c>
      <c r="BL64" s="222">
        <v>1501279.0063651733</v>
      </c>
      <c r="BM64" s="222">
        <v>4842.8355044037844</v>
      </c>
      <c r="BN64" s="222">
        <v>4799.4631459183674</v>
      </c>
      <c r="BO64" s="166">
        <v>9.0369187483609146E-3</v>
      </c>
      <c r="BP64" s="166">
        <v>0</v>
      </c>
      <c r="BQ64" s="222">
        <v>0</v>
      </c>
      <c r="BR64" s="213">
        <f t="shared" si="61"/>
        <v>1687809.0063651733</v>
      </c>
      <c r="BS64" s="222">
        <v>-678.9</v>
      </c>
      <c r="BT64" s="222">
        <v>-393.7</v>
      </c>
      <c r="BU64" s="89">
        <f t="shared" si="29"/>
        <v>1640206.4063651734</v>
      </c>
      <c r="BV64" s="167"/>
      <c r="BW64" s="258">
        <f>VLOOKUP(B64,'EYSFF (Universal)'!$A$6:$T$61,20,0)</f>
        <v>192554.94405844944</v>
      </c>
      <c r="BX64" s="217"/>
      <c r="BY64" s="217"/>
      <c r="BZ64" s="217"/>
      <c r="CA64" s="79"/>
      <c r="CB64" s="205"/>
      <c r="CC64" s="225">
        <f t="shared" ref="CC64:CC67" si="72">$I64*1385</f>
        <v>108029.9999999998</v>
      </c>
      <c r="CD64" s="226">
        <f>VLOOKUP(A64,'Grant data'!$A$3:$F$49,5,0)</f>
        <v>960</v>
      </c>
      <c r="CE64" s="226">
        <f>VLOOKUP(A64,'Grant data'!$A$3:$F$49,6,0)</f>
        <v>2410</v>
      </c>
      <c r="CF64" s="226">
        <f>VLOOKUP(A64,'Grant data'!$A$3:$I$49,9,0)</f>
        <v>39360</v>
      </c>
      <c r="CG64" s="233"/>
      <c r="CH64" s="233"/>
      <c r="CI64" s="226">
        <f>VLOOKUP(A64,'Grant data'!A:G,7,0)</f>
        <v>7479</v>
      </c>
      <c r="CJ64" s="233">
        <f>VLOOKUP(A64,'Grant data'!A:H,8,0)</f>
        <v>79583.399999999994</v>
      </c>
      <c r="CK64" s="77"/>
      <c r="CL64" s="217"/>
      <c r="CM64" s="218"/>
      <c r="CN64" s="2"/>
    </row>
    <row r="65" spans="1:92" ht="14" x14ac:dyDescent="0.25">
      <c r="A65" s="266">
        <v>3122052</v>
      </c>
      <c r="B65" s="104">
        <v>2052</v>
      </c>
      <c r="C65" s="70" t="s">
        <v>195</v>
      </c>
      <c r="D65" s="219">
        <v>378</v>
      </c>
      <c r="E65" s="219">
        <v>378</v>
      </c>
      <c r="F65" s="219">
        <v>0</v>
      </c>
      <c r="G65" s="219">
        <v>0</v>
      </c>
      <c r="H65" s="219">
        <v>0</v>
      </c>
      <c r="I65" s="219">
        <v>124</v>
      </c>
      <c r="J65" s="219">
        <v>0</v>
      </c>
      <c r="K65" s="219">
        <v>26.000000000000004</v>
      </c>
      <c r="L65" s="219">
        <v>159.00000000000011</v>
      </c>
      <c r="M65" s="219">
        <v>43.000000000000092</v>
      </c>
      <c r="N65" s="219">
        <v>8.0000000000000142</v>
      </c>
      <c r="O65" s="219">
        <v>1.0000000000000018</v>
      </c>
      <c r="P65" s="219">
        <v>0</v>
      </c>
      <c r="Q65" s="219">
        <v>0</v>
      </c>
      <c r="R65" s="219">
        <v>0</v>
      </c>
      <c r="S65" s="219">
        <v>0</v>
      </c>
      <c r="T65" s="219">
        <v>0</v>
      </c>
      <c r="U65" s="219">
        <v>0</v>
      </c>
      <c r="V65" s="219">
        <v>0</v>
      </c>
      <c r="W65" s="219">
        <v>91.999999999999858</v>
      </c>
      <c r="X65" s="219">
        <v>0</v>
      </c>
      <c r="Y65" s="219">
        <v>108.91525423728814</v>
      </c>
      <c r="Z65" s="219">
        <v>0</v>
      </c>
      <c r="AA65" s="219">
        <v>0</v>
      </c>
      <c r="AB65" s="219">
        <v>0</v>
      </c>
      <c r="AC65" s="277">
        <f t="shared" si="69"/>
        <v>1449380.52</v>
      </c>
      <c r="AD65" s="277">
        <f t="shared" si="38"/>
        <v>0</v>
      </c>
      <c r="AE65" s="277">
        <f t="shared" si="39"/>
        <v>0</v>
      </c>
      <c r="AF65" s="277">
        <f t="shared" si="40"/>
        <v>137747.87999999998</v>
      </c>
      <c r="AG65" s="277">
        <f t="shared" si="41"/>
        <v>0</v>
      </c>
      <c r="AH65" s="88">
        <f t="shared" si="42"/>
        <v>2736.5000000000005</v>
      </c>
      <c r="AI65" s="88">
        <f t="shared" si="43"/>
        <v>33469.500000000022</v>
      </c>
      <c r="AJ65" s="88">
        <f t="shared" si="44"/>
        <v>13577.250000000029</v>
      </c>
      <c r="AK65" s="88">
        <f t="shared" si="45"/>
        <v>3368.0000000000059</v>
      </c>
      <c r="AL65" s="88">
        <f t="shared" si="46"/>
        <v>526.25000000000091</v>
      </c>
      <c r="AM65" s="88">
        <f t="shared" si="47"/>
        <v>0</v>
      </c>
      <c r="AN65" s="88">
        <f t="shared" si="48"/>
        <v>0</v>
      </c>
      <c r="AO65" s="88">
        <f t="shared" si="49"/>
        <v>0</v>
      </c>
      <c r="AP65" s="88">
        <f t="shared" si="50"/>
        <v>0</v>
      </c>
      <c r="AQ65" s="88">
        <f t="shared" si="51"/>
        <v>0</v>
      </c>
      <c r="AR65" s="88">
        <f t="shared" si="52"/>
        <v>0</v>
      </c>
      <c r="AS65" s="88">
        <f t="shared" si="53"/>
        <v>0</v>
      </c>
      <c r="AT65" s="88">
        <f t="shared" si="54"/>
        <v>72836.399999999892</v>
      </c>
      <c r="AU65" s="88">
        <f t="shared" si="55"/>
        <v>0</v>
      </c>
      <c r="AV65" s="88">
        <f t="shared" si="56"/>
        <v>68835.529830508473</v>
      </c>
      <c r="AW65" s="88">
        <f t="shared" si="57"/>
        <v>0</v>
      </c>
      <c r="AX65" s="88">
        <f t="shared" si="58"/>
        <v>0</v>
      </c>
      <c r="AY65" s="88">
        <f t="shared" si="59"/>
        <v>0</v>
      </c>
      <c r="AZ65" s="88">
        <v>140000</v>
      </c>
      <c r="BA65" s="88"/>
      <c r="BB65" s="88">
        <v>46530</v>
      </c>
      <c r="BC65" s="88"/>
      <c r="BD65" s="88"/>
      <c r="BE65" s="88"/>
      <c r="BF65" s="88"/>
      <c r="BG65" s="208">
        <f t="shared" si="34"/>
        <v>1449380.52</v>
      </c>
      <c r="BH65" s="208">
        <f t="shared" si="24"/>
        <v>333097.30983050837</v>
      </c>
      <c r="BI65" s="208">
        <f t="shared" si="25"/>
        <v>186530</v>
      </c>
      <c r="BJ65" s="208">
        <f t="shared" si="67"/>
        <v>68835.529830508473</v>
      </c>
      <c r="BK65" s="208">
        <f t="shared" si="60"/>
        <v>1969007.8298305084</v>
      </c>
      <c r="BL65" s="222">
        <v>1782477.8298305084</v>
      </c>
      <c r="BM65" s="222">
        <v>4715.5498143664245</v>
      </c>
      <c r="BN65" s="222">
        <v>4670.308520942408</v>
      </c>
      <c r="BO65" s="166">
        <v>9.6870031650258866E-3</v>
      </c>
      <c r="BP65" s="166">
        <v>0</v>
      </c>
      <c r="BQ65" s="222">
        <v>0</v>
      </c>
      <c r="BR65" s="213">
        <f t="shared" si="61"/>
        <v>1969007.8298305084</v>
      </c>
      <c r="BS65" s="222">
        <v>-827.81999999999994</v>
      </c>
      <c r="BT65" s="222">
        <v>-480.06</v>
      </c>
      <c r="BU65" s="89">
        <f t="shared" si="29"/>
        <v>1921169.9498305083</v>
      </c>
      <c r="BV65" s="167"/>
      <c r="BW65" s="216"/>
      <c r="BX65" s="217"/>
      <c r="BY65" s="217"/>
      <c r="BZ65" s="217"/>
      <c r="CA65" s="79"/>
      <c r="CB65" s="205"/>
      <c r="CC65" s="225">
        <f t="shared" si="72"/>
        <v>171740</v>
      </c>
      <c r="CD65" s="226">
        <f>VLOOKUP(A65,'Grant data'!$A$3:$F$49,5,0)</f>
        <v>1600</v>
      </c>
      <c r="CE65" s="226">
        <f>VLOOKUP(A65,'Grant data'!$A$3:$F$49,6,0)</f>
        <v>0</v>
      </c>
      <c r="CF65" s="226">
        <f>VLOOKUP(A65,'Grant data'!$A$3:$I$49,9,0)</f>
        <v>50886</v>
      </c>
      <c r="CG65" s="217"/>
      <c r="CH65" s="217"/>
      <c r="CI65" s="226">
        <f>VLOOKUP(A65,'Grant data'!A:G,7,0)</f>
        <v>8221</v>
      </c>
      <c r="CJ65" s="217"/>
      <c r="CK65" s="77"/>
      <c r="CL65" s="217"/>
      <c r="CM65" s="218"/>
      <c r="CN65" s="2"/>
    </row>
    <row r="66" spans="1:92" ht="14" x14ac:dyDescent="0.25">
      <c r="A66" s="266">
        <v>3122074</v>
      </c>
      <c r="B66" s="104">
        <v>2074</v>
      </c>
      <c r="C66" s="70" t="s">
        <v>196</v>
      </c>
      <c r="D66" s="219">
        <v>261</v>
      </c>
      <c r="E66" s="219">
        <v>261</v>
      </c>
      <c r="F66" s="219">
        <v>0</v>
      </c>
      <c r="G66" s="219">
        <v>0</v>
      </c>
      <c r="H66" s="219">
        <v>0</v>
      </c>
      <c r="I66" s="219">
        <v>27.000000000000011</v>
      </c>
      <c r="J66" s="219">
        <v>0</v>
      </c>
      <c r="K66" s="219">
        <v>62.000000000000128</v>
      </c>
      <c r="L66" s="219">
        <v>4.0000000000000027</v>
      </c>
      <c r="M66" s="219">
        <v>0</v>
      </c>
      <c r="N66" s="219">
        <v>0</v>
      </c>
      <c r="O66" s="219">
        <v>0</v>
      </c>
      <c r="P66" s="219">
        <v>0</v>
      </c>
      <c r="Q66" s="219">
        <v>0</v>
      </c>
      <c r="R66" s="219">
        <v>0</v>
      </c>
      <c r="S66" s="219">
        <v>0</v>
      </c>
      <c r="T66" s="219">
        <v>0</v>
      </c>
      <c r="U66" s="219">
        <v>0</v>
      </c>
      <c r="V66" s="219">
        <v>0</v>
      </c>
      <c r="W66" s="219">
        <v>42.736842105263278</v>
      </c>
      <c r="X66" s="219">
        <v>0</v>
      </c>
      <c r="Y66" s="219">
        <v>64.128486897717679</v>
      </c>
      <c r="Z66" s="219">
        <v>0</v>
      </c>
      <c r="AA66" s="219">
        <v>0</v>
      </c>
      <c r="AB66" s="219">
        <v>0</v>
      </c>
      <c r="AC66" s="277">
        <f t="shared" si="69"/>
        <v>1000762.74</v>
      </c>
      <c r="AD66" s="277">
        <f t="shared" si="38"/>
        <v>0</v>
      </c>
      <c r="AE66" s="277">
        <f t="shared" si="39"/>
        <v>0</v>
      </c>
      <c r="AF66" s="277">
        <f t="shared" si="40"/>
        <v>29993.490000000009</v>
      </c>
      <c r="AG66" s="277">
        <f t="shared" si="41"/>
        <v>0</v>
      </c>
      <c r="AH66" s="88">
        <f t="shared" si="42"/>
        <v>6525.5000000000136</v>
      </c>
      <c r="AI66" s="88">
        <f t="shared" si="43"/>
        <v>842.00000000000057</v>
      </c>
      <c r="AJ66" s="88">
        <f t="shared" si="44"/>
        <v>0</v>
      </c>
      <c r="AK66" s="88">
        <f t="shared" si="45"/>
        <v>0</v>
      </c>
      <c r="AL66" s="88">
        <f t="shared" si="46"/>
        <v>0</v>
      </c>
      <c r="AM66" s="88">
        <f t="shared" si="47"/>
        <v>0</v>
      </c>
      <c r="AN66" s="88">
        <f t="shared" si="48"/>
        <v>0</v>
      </c>
      <c r="AO66" s="88">
        <f t="shared" si="49"/>
        <v>0</v>
      </c>
      <c r="AP66" s="88">
        <f t="shared" si="50"/>
        <v>0</v>
      </c>
      <c r="AQ66" s="88">
        <f t="shared" si="51"/>
        <v>0</v>
      </c>
      <c r="AR66" s="88">
        <f t="shared" si="52"/>
        <v>0</v>
      </c>
      <c r="AS66" s="88">
        <f t="shared" si="53"/>
        <v>0</v>
      </c>
      <c r="AT66" s="88">
        <f t="shared" si="54"/>
        <v>33834.75789473694</v>
      </c>
      <c r="AU66" s="88">
        <f t="shared" si="55"/>
        <v>0</v>
      </c>
      <c r="AV66" s="88">
        <f t="shared" si="56"/>
        <v>40529.845004226547</v>
      </c>
      <c r="AW66" s="88">
        <f t="shared" si="57"/>
        <v>0</v>
      </c>
      <c r="AX66" s="88">
        <f t="shared" si="58"/>
        <v>0</v>
      </c>
      <c r="AY66" s="88">
        <f t="shared" si="59"/>
        <v>0</v>
      </c>
      <c r="AZ66" s="88">
        <v>140000</v>
      </c>
      <c r="BA66" s="88"/>
      <c r="BB66" s="88">
        <v>33276</v>
      </c>
      <c r="BC66" s="88"/>
      <c r="BD66" s="88"/>
      <c r="BE66" s="88"/>
      <c r="BF66" s="88"/>
      <c r="BG66" s="208">
        <f t="shared" si="34"/>
        <v>1000762.74</v>
      </c>
      <c r="BH66" s="208">
        <f t="shared" ref="BH66:BH86" si="73">SUM(AF66:AY66)</f>
        <v>111725.59289896351</v>
      </c>
      <c r="BI66" s="208">
        <f t="shared" si="25"/>
        <v>173276</v>
      </c>
      <c r="BJ66" s="208">
        <f t="shared" si="67"/>
        <v>40529.845004226547</v>
      </c>
      <c r="BK66" s="208">
        <f t="shared" si="60"/>
        <v>1285764.3328989635</v>
      </c>
      <c r="BL66" s="222">
        <v>1112488.3328989635</v>
      </c>
      <c r="BM66" s="222">
        <v>4262.4074057431553</v>
      </c>
      <c r="BN66" s="222">
        <v>4058.4042592307696</v>
      </c>
      <c r="BO66" s="166">
        <v>5.0266837279303582E-2</v>
      </c>
      <c r="BP66" s="166">
        <v>0</v>
      </c>
      <c r="BQ66" s="222">
        <v>0</v>
      </c>
      <c r="BR66" s="213">
        <f t="shared" si="61"/>
        <v>1285764.3328989635</v>
      </c>
      <c r="BS66" s="222">
        <v>-571.59</v>
      </c>
      <c r="BT66" s="222">
        <v>-331.47</v>
      </c>
      <c r="BU66" s="89">
        <f t="shared" si="29"/>
        <v>1251585.2728989634</v>
      </c>
      <c r="BV66" s="167"/>
      <c r="BW66" s="258">
        <f>VLOOKUP(B66,'EYSFF (Universal)'!$A$6:$T$61,20,0)</f>
        <v>164555.24295929441</v>
      </c>
      <c r="BX66" s="258">
        <f>VLOOKUP(B66,'EYSFF (Additional)'!$A$6:$K$46,11,0)</f>
        <v>77281.33104699479</v>
      </c>
      <c r="BY66" s="217"/>
      <c r="BZ66" s="217"/>
      <c r="CA66" s="79"/>
      <c r="CB66" s="205"/>
      <c r="CC66" s="225">
        <f t="shared" si="72"/>
        <v>37395.000000000015</v>
      </c>
      <c r="CD66" s="226">
        <f>VLOOKUP(A66,'Grant data'!$A$3:$F$49,5,0)</f>
        <v>960</v>
      </c>
      <c r="CE66" s="226">
        <f>VLOOKUP(A66,'Grant data'!$A$3:$F$49,6,0)</f>
        <v>4820</v>
      </c>
      <c r="CF66" s="226">
        <f>VLOOKUP(A66,'Grant data'!$A$3:$I$49,9,0)</f>
        <v>30102</v>
      </c>
      <c r="CG66" s="233"/>
      <c r="CH66" s="233"/>
      <c r="CI66" s="226">
        <f>VLOOKUP(A66,'Grant data'!A:G,7,0)</f>
        <v>7404</v>
      </c>
      <c r="CJ66" s="233">
        <f>VLOOKUP(A66,'Grant data'!A:H,8,0)</f>
        <v>91809.9</v>
      </c>
      <c r="CK66" s="77"/>
      <c r="CL66" s="217"/>
      <c r="CM66" s="218"/>
      <c r="CN66" s="2"/>
    </row>
    <row r="67" spans="1:92" ht="14" x14ac:dyDescent="0.25">
      <c r="A67" s="266">
        <v>3122054</v>
      </c>
      <c r="B67" s="104">
        <v>2054</v>
      </c>
      <c r="C67" s="70" t="s">
        <v>197</v>
      </c>
      <c r="D67" s="219">
        <v>329</v>
      </c>
      <c r="E67" s="219">
        <v>329</v>
      </c>
      <c r="F67" s="219">
        <v>0</v>
      </c>
      <c r="G67" s="219">
        <v>0</v>
      </c>
      <c r="H67" s="219">
        <v>0</v>
      </c>
      <c r="I67" s="219">
        <v>28</v>
      </c>
      <c r="J67" s="219">
        <v>0</v>
      </c>
      <c r="K67" s="219">
        <v>61.000000000000142</v>
      </c>
      <c r="L67" s="219">
        <v>1</v>
      </c>
      <c r="M67" s="219">
        <v>0</v>
      </c>
      <c r="N67" s="219">
        <v>0</v>
      </c>
      <c r="O67" s="219">
        <v>0</v>
      </c>
      <c r="P67" s="219">
        <v>0</v>
      </c>
      <c r="Q67" s="219">
        <v>0</v>
      </c>
      <c r="R67" s="219">
        <v>0</v>
      </c>
      <c r="S67" s="219">
        <v>0</v>
      </c>
      <c r="T67" s="219">
        <v>0</v>
      </c>
      <c r="U67" s="219">
        <v>0</v>
      </c>
      <c r="V67" s="219">
        <v>0</v>
      </c>
      <c r="W67" s="219">
        <v>12</v>
      </c>
      <c r="X67" s="219">
        <v>0</v>
      </c>
      <c r="Y67" s="219">
        <v>59.691983122362871</v>
      </c>
      <c r="Z67" s="219">
        <v>0</v>
      </c>
      <c r="AA67" s="219">
        <v>0</v>
      </c>
      <c r="AB67" s="219">
        <v>0</v>
      </c>
      <c r="AC67" s="277">
        <f t="shared" si="69"/>
        <v>1261497.8600000001</v>
      </c>
      <c r="AD67" s="277">
        <f t="shared" ref="AD67:AD93" si="74">G67*$AD$3</f>
        <v>0</v>
      </c>
      <c r="AE67" s="277">
        <f t="shared" ref="AE67:AE93" si="75">H67*$AE$3</f>
        <v>0</v>
      </c>
      <c r="AF67" s="277">
        <f t="shared" ref="AF67:AF93" si="76">I67*$AF$3</f>
        <v>31104.359999999997</v>
      </c>
      <c r="AG67" s="277">
        <f t="shared" ref="AG67:AG93" si="77">J67*$AG$3</f>
        <v>0</v>
      </c>
      <c r="AH67" s="88">
        <f t="shared" ref="AH67:AH93" si="78">K67*AH$3</f>
        <v>6420.2500000000146</v>
      </c>
      <c r="AI67" s="88">
        <f t="shared" ref="AI67:AI93" si="79">L67*AI$3</f>
        <v>210.5</v>
      </c>
      <c r="AJ67" s="88">
        <f t="shared" ref="AJ67:AJ93" si="80">M67*AJ$3</f>
        <v>0</v>
      </c>
      <c r="AK67" s="88">
        <f t="shared" ref="AK67:AK93" si="81">N67*AK$3</f>
        <v>0</v>
      </c>
      <c r="AL67" s="88">
        <f t="shared" ref="AL67:AL93" si="82">O67*AL$3</f>
        <v>0</v>
      </c>
      <c r="AM67" s="88">
        <f t="shared" ref="AM67:AM93" si="83">P67*AM$3</f>
        <v>0</v>
      </c>
      <c r="AN67" s="88">
        <f t="shared" ref="AN67:AN93" si="84">Q67*AN$3</f>
        <v>0</v>
      </c>
      <c r="AO67" s="88">
        <f t="shared" ref="AO67:AO93" si="85">R67*AO$3</f>
        <v>0</v>
      </c>
      <c r="AP67" s="88">
        <f t="shared" ref="AP67:AP93" si="86">S67*AP$3</f>
        <v>0</v>
      </c>
      <c r="AQ67" s="88">
        <f t="shared" ref="AQ67:AQ93" si="87">T67*AQ$3</f>
        <v>0</v>
      </c>
      <c r="AR67" s="88">
        <f t="shared" ref="AR67:AR93" si="88">U67*AR$3</f>
        <v>0</v>
      </c>
      <c r="AS67" s="88">
        <f t="shared" ref="AS67:AS93" si="89">V67*AS$3</f>
        <v>0</v>
      </c>
      <c r="AT67" s="88">
        <f t="shared" si="54"/>
        <v>9500.4000000000015</v>
      </c>
      <c r="AU67" s="88">
        <f t="shared" si="55"/>
        <v>0</v>
      </c>
      <c r="AV67" s="88">
        <f t="shared" ref="AV67:AV93" si="90">Y67*$AV$3</f>
        <v>37725.930253164559</v>
      </c>
      <c r="AW67" s="88">
        <f t="shared" ref="AW67:AW93" si="91">Z67*$AW$3</f>
        <v>0</v>
      </c>
      <c r="AX67" s="88">
        <f t="shared" ref="AX67:AX93" si="92">AA67*$AX$3</f>
        <v>0</v>
      </c>
      <c r="AY67" s="88">
        <f t="shared" ref="AY67:AY93" si="93">AB67*$AY$3</f>
        <v>0</v>
      </c>
      <c r="AZ67" s="88">
        <v>140000</v>
      </c>
      <c r="BA67" s="88"/>
      <c r="BB67" s="88">
        <v>33276</v>
      </c>
      <c r="BC67" s="88"/>
      <c r="BD67" s="88"/>
      <c r="BE67" s="88"/>
      <c r="BF67" s="88"/>
      <c r="BG67" s="208">
        <f t="shared" si="34"/>
        <v>1261497.8600000001</v>
      </c>
      <c r="BH67" s="208">
        <f t="shared" si="73"/>
        <v>84961.440253164576</v>
      </c>
      <c r="BI67" s="208">
        <f t="shared" ref="BI67:BI80" si="94">SUM(AZ67:BF67)</f>
        <v>173276</v>
      </c>
      <c r="BJ67" s="208">
        <f t="shared" si="67"/>
        <v>37725.930253164559</v>
      </c>
      <c r="BK67" s="208">
        <f t="shared" ref="BK67:BK93" si="95">BG67+BH67+BI67</f>
        <v>1519735.3002531647</v>
      </c>
      <c r="BL67" s="222">
        <v>1346459.3002531647</v>
      </c>
      <c r="BM67" s="222">
        <v>4092.5814597360632</v>
      </c>
      <c r="BN67" s="222">
        <v>4019.3216341176467</v>
      </c>
      <c r="BO67" s="166">
        <v>1.8226912968735097E-2</v>
      </c>
      <c r="BP67" s="166">
        <v>0</v>
      </c>
      <c r="BQ67" s="222">
        <v>0</v>
      </c>
      <c r="BR67" s="213">
        <f t="shared" ref="BR67:BR93" si="96">BK67+BQ67</f>
        <v>1519735.3002531647</v>
      </c>
      <c r="BS67" s="222">
        <v>-720.51</v>
      </c>
      <c r="BT67" s="222">
        <v>-417.83</v>
      </c>
      <c r="BU67" s="89">
        <f t="shared" si="29"/>
        <v>1485320.9602531646</v>
      </c>
      <c r="BV67" s="167"/>
      <c r="BW67" s="216"/>
      <c r="BX67" s="217"/>
      <c r="BY67" s="217"/>
      <c r="BZ67" s="217"/>
      <c r="CA67" s="79"/>
      <c r="CB67" s="205"/>
      <c r="CC67" s="225">
        <f t="shared" si="72"/>
        <v>38780</v>
      </c>
      <c r="CD67" s="226">
        <f>VLOOKUP(A67,'Grant data'!$A$3:$F$49,5,0)</f>
        <v>640</v>
      </c>
      <c r="CE67" s="226">
        <f>VLOOKUP(A67,'Grant data'!$A$3:$F$49,6,0)</f>
        <v>21690</v>
      </c>
      <c r="CF67" s="226">
        <f>VLOOKUP(A67,'Grant data'!$A$3:$I$49,9,0)</f>
        <v>37973</v>
      </c>
      <c r="CG67" s="217"/>
      <c r="CH67" s="217"/>
      <c r="CI67" s="226">
        <f>VLOOKUP(A67,'Grant data'!A:G,7,0)</f>
        <v>8088</v>
      </c>
      <c r="CJ67" s="217"/>
      <c r="CK67" s="77"/>
      <c r="CL67" s="217"/>
      <c r="CM67" s="218"/>
      <c r="CN67" s="2"/>
    </row>
    <row r="68" spans="1:92" ht="14" x14ac:dyDescent="0.25">
      <c r="A68" s="266">
        <v>3122049</v>
      </c>
      <c r="B68" s="104">
        <v>2049</v>
      </c>
      <c r="C68" s="70" t="s">
        <v>198</v>
      </c>
      <c r="D68" s="219">
        <v>516</v>
      </c>
      <c r="E68" s="219">
        <v>516</v>
      </c>
      <c r="F68" s="219">
        <v>0</v>
      </c>
      <c r="G68" s="219">
        <v>0</v>
      </c>
      <c r="H68" s="219">
        <v>0</v>
      </c>
      <c r="I68" s="219">
        <v>126.00000000000006</v>
      </c>
      <c r="J68" s="219">
        <v>0</v>
      </c>
      <c r="K68" s="219">
        <v>78.999999999999773</v>
      </c>
      <c r="L68" s="219">
        <v>155.00000000000011</v>
      </c>
      <c r="M68" s="219">
        <v>3.9999999999999978</v>
      </c>
      <c r="N68" s="219">
        <v>3.9999999999999978</v>
      </c>
      <c r="O68" s="219">
        <v>4.9999999999999973</v>
      </c>
      <c r="P68" s="219">
        <v>0</v>
      </c>
      <c r="Q68" s="219">
        <v>0</v>
      </c>
      <c r="R68" s="219">
        <v>0</v>
      </c>
      <c r="S68" s="219">
        <v>0</v>
      </c>
      <c r="T68" s="219">
        <v>0</v>
      </c>
      <c r="U68" s="219">
        <v>0</v>
      </c>
      <c r="V68" s="219">
        <v>0</v>
      </c>
      <c r="W68" s="219">
        <v>230.6543778801844</v>
      </c>
      <c r="X68" s="219">
        <v>0</v>
      </c>
      <c r="Y68" s="219">
        <v>145.53846153846155</v>
      </c>
      <c r="Z68" s="219">
        <v>0</v>
      </c>
      <c r="AA68" s="219">
        <v>20.040000000000013</v>
      </c>
      <c r="AB68" s="219">
        <v>0</v>
      </c>
      <c r="AC68" s="277">
        <f t="shared" si="69"/>
        <v>1978519.4400000002</v>
      </c>
      <c r="AD68" s="277">
        <f t="shared" si="74"/>
        <v>0</v>
      </c>
      <c r="AE68" s="277">
        <f t="shared" si="75"/>
        <v>0</v>
      </c>
      <c r="AF68" s="277">
        <f t="shared" si="76"/>
        <v>139969.62000000005</v>
      </c>
      <c r="AG68" s="277">
        <f t="shared" si="77"/>
        <v>0</v>
      </c>
      <c r="AH68" s="88">
        <f t="shared" si="78"/>
        <v>8314.7499999999764</v>
      </c>
      <c r="AI68" s="88">
        <f t="shared" si="79"/>
        <v>32627.500000000025</v>
      </c>
      <c r="AJ68" s="88">
        <f t="shared" si="80"/>
        <v>1262.9999999999993</v>
      </c>
      <c r="AK68" s="88">
        <f t="shared" si="81"/>
        <v>1683.9999999999991</v>
      </c>
      <c r="AL68" s="88">
        <f t="shared" si="82"/>
        <v>2631.2499999999986</v>
      </c>
      <c r="AM68" s="88">
        <f t="shared" si="83"/>
        <v>0</v>
      </c>
      <c r="AN68" s="88">
        <f t="shared" si="84"/>
        <v>0</v>
      </c>
      <c r="AO68" s="88">
        <f t="shared" si="85"/>
        <v>0</v>
      </c>
      <c r="AP68" s="88">
        <f t="shared" si="86"/>
        <v>0</v>
      </c>
      <c r="AQ68" s="88">
        <f t="shared" si="87"/>
        <v>0</v>
      </c>
      <c r="AR68" s="88">
        <f t="shared" si="88"/>
        <v>0</v>
      </c>
      <c r="AS68" s="88">
        <f t="shared" si="89"/>
        <v>0</v>
      </c>
      <c r="AT68" s="88">
        <f t="shared" si="54"/>
        <v>182609.07096774201</v>
      </c>
      <c r="AU68" s="88">
        <f t="shared" si="55"/>
        <v>0</v>
      </c>
      <c r="AV68" s="88">
        <f t="shared" si="90"/>
        <v>91981.763076923075</v>
      </c>
      <c r="AW68" s="88">
        <f t="shared" si="91"/>
        <v>0</v>
      </c>
      <c r="AX68" s="88">
        <f t="shared" si="92"/>
        <v>19821.564000000013</v>
      </c>
      <c r="AY68" s="88">
        <f t="shared" si="93"/>
        <v>0</v>
      </c>
      <c r="AZ68" s="88">
        <v>140000</v>
      </c>
      <c r="BA68" s="88"/>
      <c r="BB68" s="88">
        <v>10368</v>
      </c>
      <c r="BC68" s="88"/>
      <c r="BD68" s="88"/>
      <c r="BE68" s="88"/>
      <c r="BF68" s="88"/>
      <c r="BG68" s="208">
        <f t="shared" si="34"/>
        <v>1978519.4400000002</v>
      </c>
      <c r="BH68" s="208">
        <f t="shared" si="73"/>
        <v>480902.51804466516</v>
      </c>
      <c r="BI68" s="208">
        <f t="shared" si="94"/>
        <v>150368</v>
      </c>
      <c r="BJ68" s="208">
        <f t="shared" si="67"/>
        <v>91981.763076923075</v>
      </c>
      <c r="BK68" s="208">
        <f t="shared" si="95"/>
        <v>2609789.9580446654</v>
      </c>
      <c r="BL68" s="222">
        <v>2459421.9580446654</v>
      </c>
      <c r="BM68" s="222">
        <v>4766.3216241175687</v>
      </c>
      <c r="BN68" s="222">
        <v>4633.0919986717263</v>
      </c>
      <c r="BO68" s="166">
        <v>2.8756093227597982E-2</v>
      </c>
      <c r="BP68" s="166">
        <v>0</v>
      </c>
      <c r="BQ68" s="222">
        <v>0</v>
      </c>
      <c r="BR68" s="213">
        <f t="shared" si="96"/>
        <v>2609789.9580446654</v>
      </c>
      <c r="BS68" s="222">
        <v>0</v>
      </c>
      <c r="BT68" s="222">
        <v>0</v>
      </c>
      <c r="BU68" s="89">
        <f t="shared" si="29"/>
        <v>2599421.9580446654</v>
      </c>
      <c r="BV68" s="167"/>
      <c r="BW68" s="258">
        <f>VLOOKUP(B68,'EYSFF (Universal)'!$A$6:$T$61,20,0)</f>
        <v>187418.63952362962</v>
      </c>
      <c r="BX68" s="258">
        <f>VLOOKUP(B68,'EYSFF (Additional)'!$A$6:$K$46,11,0)</f>
        <v>19900.635110707983</v>
      </c>
      <c r="BY68" s="217"/>
      <c r="BZ68" s="217"/>
      <c r="CA68" s="79"/>
      <c r="CC68" s="216"/>
      <c r="CD68" s="217"/>
      <c r="CE68" s="217"/>
      <c r="CF68" s="217"/>
      <c r="CG68" s="217"/>
      <c r="CH68" s="217"/>
      <c r="CI68" s="217"/>
      <c r="CJ68" s="217"/>
      <c r="CK68" s="217"/>
      <c r="CL68" s="217"/>
      <c r="CM68" s="218"/>
      <c r="CN68" s="2"/>
    </row>
    <row r="69" spans="1:92" ht="14" x14ac:dyDescent="0.25">
      <c r="A69" s="266">
        <v>3122082</v>
      </c>
      <c r="B69" s="104">
        <v>2082</v>
      </c>
      <c r="C69" s="70" t="s">
        <v>199</v>
      </c>
      <c r="D69" s="219">
        <v>838</v>
      </c>
      <c r="E69" s="219">
        <v>838</v>
      </c>
      <c r="F69" s="219">
        <v>0</v>
      </c>
      <c r="G69" s="219">
        <v>0</v>
      </c>
      <c r="H69" s="219">
        <v>0</v>
      </c>
      <c r="I69" s="219">
        <v>223.99999999999972</v>
      </c>
      <c r="J69" s="219">
        <v>0</v>
      </c>
      <c r="K69" s="219">
        <v>291.99999999999972</v>
      </c>
      <c r="L69" s="219">
        <v>317.0000000000004</v>
      </c>
      <c r="M69" s="219">
        <v>1.000000000000002</v>
      </c>
      <c r="N69" s="219">
        <v>4</v>
      </c>
      <c r="O69" s="219">
        <v>2.9999999999999978</v>
      </c>
      <c r="P69" s="219">
        <v>0</v>
      </c>
      <c r="Q69" s="219">
        <v>0</v>
      </c>
      <c r="R69" s="219">
        <v>0</v>
      </c>
      <c r="S69" s="219">
        <v>0</v>
      </c>
      <c r="T69" s="219">
        <v>0</v>
      </c>
      <c r="U69" s="219">
        <v>0</v>
      </c>
      <c r="V69" s="219">
        <v>0</v>
      </c>
      <c r="W69" s="219">
        <v>332.52197070572578</v>
      </c>
      <c r="X69" s="219">
        <v>0</v>
      </c>
      <c r="Y69" s="219">
        <v>198.11747430249633</v>
      </c>
      <c r="Z69" s="219">
        <v>0</v>
      </c>
      <c r="AA69" s="219">
        <v>23.720000000000002</v>
      </c>
      <c r="AB69" s="219">
        <v>0</v>
      </c>
      <c r="AC69" s="277">
        <f t="shared" si="69"/>
        <v>3213176.92</v>
      </c>
      <c r="AD69" s="277">
        <f t="shared" si="74"/>
        <v>0</v>
      </c>
      <c r="AE69" s="277">
        <f t="shared" si="75"/>
        <v>0</v>
      </c>
      <c r="AF69" s="277">
        <f t="shared" si="76"/>
        <v>248834.87999999966</v>
      </c>
      <c r="AG69" s="277">
        <f t="shared" si="77"/>
        <v>0</v>
      </c>
      <c r="AH69" s="88">
        <f t="shared" si="78"/>
        <v>30732.999999999971</v>
      </c>
      <c r="AI69" s="88">
        <f t="shared" si="79"/>
        <v>66728.500000000087</v>
      </c>
      <c r="AJ69" s="88">
        <f t="shared" si="80"/>
        <v>315.75000000000063</v>
      </c>
      <c r="AK69" s="88">
        <f t="shared" si="81"/>
        <v>1684</v>
      </c>
      <c r="AL69" s="88">
        <f t="shared" si="82"/>
        <v>1578.7499999999989</v>
      </c>
      <c r="AM69" s="88">
        <f t="shared" si="83"/>
        <v>0</v>
      </c>
      <c r="AN69" s="88">
        <f t="shared" si="84"/>
        <v>0</v>
      </c>
      <c r="AO69" s="88">
        <f t="shared" si="85"/>
        <v>0</v>
      </c>
      <c r="AP69" s="88">
        <f t="shared" si="86"/>
        <v>0</v>
      </c>
      <c r="AQ69" s="88">
        <f t="shared" si="87"/>
        <v>0</v>
      </c>
      <c r="AR69" s="88">
        <f t="shared" si="88"/>
        <v>0</v>
      </c>
      <c r="AS69" s="88">
        <f t="shared" si="89"/>
        <v>0</v>
      </c>
      <c r="AT69" s="88">
        <f t="shared" ref="AT69:AT93" si="97">W69*$AT$3</f>
        <v>263257.64420772309</v>
      </c>
      <c r="AU69" s="88">
        <f t="shared" ref="AU69:AU93" si="98">X69*$AU$3</f>
        <v>0</v>
      </c>
      <c r="AV69" s="88">
        <f t="shared" si="90"/>
        <v>125212.2249339207</v>
      </c>
      <c r="AW69" s="88">
        <f t="shared" si="91"/>
        <v>0</v>
      </c>
      <c r="AX69" s="88">
        <f t="shared" si="92"/>
        <v>23461.452000000001</v>
      </c>
      <c r="AY69" s="88">
        <f t="shared" si="93"/>
        <v>0</v>
      </c>
      <c r="AZ69" s="88">
        <v>140000</v>
      </c>
      <c r="BA69" s="88"/>
      <c r="BB69" s="88">
        <v>18274</v>
      </c>
      <c r="BC69" s="88"/>
      <c r="BD69" s="88"/>
      <c r="BE69" s="88"/>
      <c r="BF69" s="88"/>
      <c r="BG69" s="208">
        <f t="shared" si="34"/>
        <v>3213176.92</v>
      </c>
      <c r="BH69" s="208">
        <f t="shared" si="73"/>
        <v>761806.20114164357</v>
      </c>
      <c r="BI69" s="208">
        <f t="shared" si="94"/>
        <v>158274</v>
      </c>
      <c r="BJ69" s="208">
        <f t="shared" si="67"/>
        <v>125212.2249339207</v>
      </c>
      <c r="BK69" s="208">
        <f t="shared" si="95"/>
        <v>4133257.1211416433</v>
      </c>
      <c r="BL69" s="222">
        <v>3974983.1211416433</v>
      </c>
      <c r="BM69" s="222">
        <v>4743.4166123408631</v>
      </c>
      <c r="BN69" s="222">
        <v>4611.8265615990995</v>
      </c>
      <c r="BO69" s="166">
        <v>2.8533174217231682E-2</v>
      </c>
      <c r="BP69" s="166">
        <v>0</v>
      </c>
      <c r="BQ69" s="222">
        <v>0</v>
      </c>
      <c r="BR69" s="213">
        <f t="shared" si="96"/>
        <v>4133257.1211416433</v>
      </c>
      <c r="BS69" s="222">
        <v>0</v>
      </c>
      <c r="BT69" s="222">
        <v>0</v>
      </c>
      <c r="BU69" s="89">
        <f t="shared" si="29"/>
        <v>4114983.1211416433</v>
      </c>
      <c r="BV69" s="167"/>
      <c r="BW69" s="258">
        <f>VLOOKUP(B69,'EYSFF (Universal)'!$A$6:$T$61,20,0)</f>
        <v>309463.49376450141</v>
      </c>
      <c r="BX69" s="258">
        <f>VLOOKUP(B69,'EYSFF (Additional)'!$A$6:$K$46,11,0)</f>
        <v>6677.1467296713481</v>
      </c>
      <c r="BY69" s="217"/>
      <c r="BZ69" s="217"/>
      <c r="CA69" s="79"/>
      <c r="CC69" s="216"/>
      <c r="CD69" s="217"/>
      <c r="CE69" s="217"/>
      <c r="CF69" s="217"/>
      <c r="CG69" s="217"/>
      <c r="CH69" s="217"/>
      <c r="CI69" s="217"/>
      <c r="CJ69" s="217"/>
      <c r="CK69" s="217"/>
      <c r="CL69" s="217"/>
      <c r="CM69" s="218"/>
      <c r="CN69" s="2"/>
    </row>
    <row r="70" spans="1:92" ht="14" x14ac:dyDescent="0.25">
      <c r="A70" s="266">
        <v>3122060</v>
      </c>
      <c r="B70" s="104">
        <v>2060</v>
      </c>
      <c r="C70" s="70" t="s">
        <v>200</v>
      </c>
      <c r="D70" s="219">
        <v>338</v>
      </c>
      <c r="E70" s="219">
        <v>338</v>
      </c>
      <c r="F70" s="219">
        <v>0</v>
      </c>
      <c r="G70" s="219">
        <v>0</v>
      </c>
      <c r="H70" s="219">
        <v>0</v>
      </c>
      <c r="I70" s="219">
        <v>94.000000000000128</v>
      </c>
      <c r="J70" s="219">
        <v>0</v>
      </c>
      <c r="K70" s="219">
        <v>93.000000000000057</v>
      </c>
      <c r="L70" s="219">
        <v>84.999999999999872</v>
      </c>
      <c r="M70" s="219">
        <v>0.99999999999999833</v>
      </c>
      <c r="N70" s="219">
        <v>0</v>
      </c>
      <c r="O70" s="219">
        <v>15.000000000000011</v>
      </c>
      <c r="P70" s="219">
        <v>0</v>
      </c>
      <c r="Q70" s="219">
        <v>0</v>
      </c>
      <c r="R70" s="219">
        <v>0</v>
      </c>
      <c r="S70" s="219">
        <v>0</v>
      </c>
      <c r="T70" s="219">
        <v>0</v>
      </c>
      <c r="U70" s="219">
        <v>0</v>
      </c>
      <c r="V70" s="219">
        <v>0</v>
      </c>
      <c r="W70" s="219">
        <v>296.13761467889918</v>
      </c>
      <c r="X70" s="219">
        <v>0</v>
      </c>
      <c r="Y70" s="219">
        <v>83.047619047619051</v>
      </c>
      <c r="Z70" s="219">
        <v>0</v>
      </c>
      <c r="AA70" s="219">
        <v>0</v>
      </c>
      <c r="AB70" s="219">
        <v>0</v>
      </c>
      <c r="AC70" s="277">
        <f t="shared" si="69"/>
        <v>1296006.9200000002</v>
      </c>
      <c r="AD70" s="277">
        <f t="shared" si="74"/>
        <v>0</v>
      </c>
      <c r="AE70" s="277">
        <f t="shared" si="75"/>
        <v>0</v>
      </c>
      <c r="AF70" s="277">
        <f t="shared" si="76"/>
        <v>104421.78000000013</v>
      </c>
      <c r="AG70" s="277">
        <f t="shared" si="77"/>
        <v>0</v>
      </c>
      <c r="AH70" s="88">
        <f t="shared" si="78"/>
        <v>9788.2500000000055</v>
      </c>
      <c r="AI70" s="88">
        <f t="shared" si="79"/>
        <v>17892.499999999975</v>
      </c>
      <c r="AJ70" s="88">
        <f t="shared" si="80"/>
        <v>315.74999999999949</v>
      </c>
      <c r="AK70" s="88">
        <f t="shared" si="81"/>
        <v>0</v>
      </c>
      <c r="AL70" s="88">
        <f t="shared" si="82"/>
        <v>7893.7500000000055</v>
      </c>
      <c r="AM70" s="88">
        <f t="shared" si="83"/>
        <v>0</v>
      </c>
      <c r="AN70" s="88">
        <f t="shared" si="84"/>
        <v>0</v>
      </c>
      <c r="AO70" s="88">
        <f t="shared" si="85"/>
        <v>0</v>
      </c>
      <c r="AP70" s="88">
        <f t="shared" si="86"/>
        <v>0</v>
      </c>
      <c r="AQ70" s="88">
        <f t="shared" si="87"/>
        <v>0</v>
      </c>
      <c r="AR70" s="88">
        <f t="shared" si="88"/>
        <v>0</v>
      </c>
      <c r="AS70" s="88">
        <f t="shared" si="89"/>
        <v>0</v>
      </c>
      <c r="AT70" s="88">
        <f t="shared" si="97"/>
        <v>234452.14954128451</v>
      </c>
      <c r="AU70" s="88">
        <f t="shared" si="98"/>
        <v>0</v>
      </c>
      <c r="AV70" s="88">
        <f t="shared" si="90"/>
        <v>52486.925714285717</v>
      </c>
      <c r="AW70" s="88">
        <f t="shared" si="91"/>
        <v>0</v>
      </c>
      <c r="AX70" s="88">
        <f t="shared" si="92"/>
        <v>0</v>
      </c>
      <c r="AY70" s="88">
        <f t="shared" si="93"/>
        <v>0</v>
      </c>
      <c r="AZ70" s="88">
        <v>140000</v>
      </c>
      <c r="BA70" s="88"/>
      <c r="BB70" s="88">
        <v>37574</v>
      </c>
      <c r="BC70" s="88"/>
      <c r="BD70" s="88"/>
      <c r="BE70" s="88"/>
      <c r="BF70" s="88"/>
      <c r="BG70" s="208">
        <f t="shared" si="34"/>
        <v>1296006.9200000002</v>
      </c>
      <c r="BH70" s="208">
        <f t="shared" si="73"/>
        <v>427251.10525557032</v>
      </c>
      <c r="BI70" s="208">
        <f t="shared" si="94"/>
        <v>177574</v>
      </c>
      <c r="BJ70" s="208">
        <f t="shared" si="67"/>
        <v>52486.925714285717</v>
      </c>
      <c r="BK70" s="208">
        <f t="shared" si="95"/>
        <v>1900832.0252555704</v>
      </c>
      <c r="BL70" s="222">
        <v>1723258.0252555704</v>
      </c>
      <c r="BM70" s="222">
        <v>5098.3965244247647</v>
      </c>
      <c r="BN70" s="222">
        <v>5006.7670017191977</v>
      </c>
      <c r="BO70" s="166">
        <v>1.8301135777659277E-2</v>
      </c>
      <c r="BP70" s="166">
        <v>0</v>
      </c>
      <c r="BQ70" s="222">
        <v>0</v>
      </c>
      <c r="BR70" s="213">
        <f>BK70+BQ70</f>
        <v>1900832.0252555704</v>
      </c>
      <c r="BS70" s="222">
        <v>-740.22</v>
      </c>
      <c r="BT70" s="222">
        <v>-429.26</v>
      </c>
      <c r="BU70" s="89">
        <f>SUM(BR70:BT70)-BB70</f>
        <v>1862088.5452555704</v>
      </c>
      <c r="BV70" s="167"/>
      <c r="BW70" s="258">
        <f>VLOOKUP(B70,'EYSFF (Universal)'!$A$6:$T$61,20,0)</f>
        <v>287515.74836273788</v>
      </c>
      <c r="BX70" s="258">
        <f>VLOOKUP(B70,'EYSFF (Additional)'!$A$6:$K$46,11,0)</f>
        <v>20466.309905308848</v>
      </c>
      <c r="BY70" s="217"/>
      <c r="BZ70" s="217"/>
      <c r="CA70" s="79"/>
      <c r="CB70" s="205"/>
      <c r="CC70" s="225">
        <f t="shared" ref="CC70:CC71" si="99">$I70*1385</f>
        <v>130190.00000000017</v>
      </c>
      <c r="CD70" s="226">
        <f>VLOOKUP(A70,'Grant data'!$A$3:$F$49,5,0)</f>
        <v>0</v>
      </c>
      <c r="CE70" s="226">
        <f>VLOOKUP(A70,'Grant data'!$A$3:$F$49,6,0)</f>
        <v>0</v>
      </c>
      <c r="CF70" s="226">
        <f>VLOOKUP(A70,'Grant data'!$A$3:$I$49,9,0)</f>
        <v>44711</v>
      </c>
      <c r="CG70" s="233"/>
      <c r="CH70" s="233"/>
      <c r="CI70" s="226">
        <f>VLOOKUP(A70,'Grant data'!A:G,7,0)</f>
        <v>7633</v>
      </c>
      <c r="CJ70" s="233">
        <f>VLOOKUP(A70,'Grant data'!A:H,8,0)</f>
        <v>104258.7</v>
      </c>
      <c r="CK70" s="77"/>
      <c r="CL70" s="217"/>
      <c r="CM70" s="218"/>
      <c r="CN70" s="2"/>
    </row>
    <row r="71" spans="1:92" ht="14" x14ac:dyDescent="0.25">
      <c r="A71" s="266">
        <v>3122059</v>
      </c>
      <c r="B71" s="104">
        <v>2059</v>
      </c>
      <c r="C71" s="70" t="s">
        <v>201</v>
      </c>
      <c r="D71" s="219">
        <v>461</v>
      </c>
      <c r="E71" s="219">
        <v>461</v>
      </c>
      <c r="F71" s="219">
        <v>0</v>
      </c>
      <c r="G71" s="219">
        <v>0</v>
      </c>
      <c r="H71" s="219">
        <v>0</v>
      </c>
      <c r="I71" s="219">
        <v>166.00000000000023</v>
      </c>
      <c r="J71" s="219">
        <v>0</v>
      </c>
      <c r="K71" s="219">
        <v>140.9999999999998</v>
      </c>
      <c r="L71" s="219">
        <v>83.999999999999829</v>
      </c>
      <c r="M71" s="219">
        <v>2.9999999999999996</v>
      </c>
      <c r="N71" s="219">
        <v>0</v>
      </c>
      <c r="O71" s="219">
        <v>36.000000000000021</v>
      </c>
      <c r="P71" s="219">
        <v>0</v>
      </c>
      <c r="Q71" s="219">
        <v>0</v>
      </c>
      <c r="R71" s="219">
        <v>0</v>
      </c>
      <c r="S71" s="219">
        <v>0</v>
      </c>
      <c r="T71" s="219">
        <v>0</v>
      </c>
      <c r="U71" s="219">
        <v>0</v>
      </c>
      <c r="V71" s="219">
        <v>0</v>
      </c>
      <c r="W71" s="219">
        <v>134.0000000000002</v>
      </c>
      <c r="X71" s="219">
        <v>0</v>
      </c>
      <c r="Y71" s="219">
        <v>111.40222575516694</v>
      </c>
      <c r="Z71" s="219">
        <v>0</v>
      </c>
      <c r="AA71" s="219">
        <v>0</v>
      </c>
      <c r="AB71" s="219">
        <v>0</v>
      </c>
      <c r="AC71" s="277">
        <f t="shared" si="69"/>
        <v>1767630.74</v>
      </c>
      <c r="AD71" s="277">
        <f t="shared" si="74"/>
        <v>0</v>
      </c>
      <c r="AE71" s="277">
        <f t="shared" si="75"/>
        <v>0</v>
      </c>
      <c r="AF71" s="277">
        <f t="shared" si="76"/>
        <v>184404.42000000025</v>
      </c>
      <c r="AG71" s="277">
        <f t="shared" si="77"/>
        <v>0</v>
      </c>
      <c r="AH71" s="88">
        <f t="shared" si="78"/>
        <v>14840.249999999978</v>
      </c>
      <c r="AI71" s="88">
        <f t="shared" si="79"/>
        <v>17681.999999999964</v>
      </c>
      <c r="AJ71" s="88">
        <f t="shared" si="80"/>
        <v>947.24999999999989</v>
      </c>
      <c r="AK71" s="88">
        <f t="shared" si="81"/>
        <v>0</v>
      </c>
      <c r="AL71" s="88">
        <f t="shared" si="82"/>
        <v>18945.000000000011</v>
      </c>
      <c r="AM71" s="88">
        <f t="shared" si="83"/>
        <v>0</v>
      </c>
      <c r="AN71" s="88">
        <f t="shared" si="84"/>
        <v>0</v>
      </c>
      <c r="AO71" s="88">
        <f t="shared" si="85"/>
        <v>0</v>
      </c>
      <c r="AP71" s="88">
        <f t="shared" si="86"/>
        <v>0</v>
      </c>
      <c r="AQ71" s="88">
        <f t="shared" si="87"/>
        <v>0</v>
      </c>
      <c r="AR71" s="88">
        <f t="shared" si="88"/>
        <v>0</v>
      </c>
      <c r="AS71" s="88">
        <f t="shared" si="89"/>
        <v>0</v>
      </c>
      <c r="AT71" s="88">
        <f t="shared" si="97"/>
        <v>106087.80000000016</v>
      </c>
      <c r="AU71" s="88">
        <f t="shared" si="98"/>
        <v>0</v>
      </c>
      <c r="AV71" s="88">
        <f t="shared" si="90"/>
        <v>70407.320699523058</v>
      </c>
      <c r="AW71" s="88">
        <f t="shared" si="91"/>
        <v>0</v>
      </c>
      <c r="AX71" s="88">
        <f t="shared" si="92"/>
        <v>0</v>
      </c>
      <c r="AY71" s="88">
        <f t="shared" si="93"/>
        <v>0</v>
      </c>
      <c r="AZ71" s="88">
        <v>140000</v>
      </c>
      <c r="BA71" s="88"/>
      <c r="BB71" s="88">
        <v>37574</v>
      </c>
      <c r="BC71" s="88"/>
      <c r="BD71" s="88"/>
      <c r="BE71" s="88"/>
      <c r="BF71" s="88"/>
      <c r="BG71" s="208">
        <f t="shared" si="34"/>
        <v>1767630.74</v>
      </c>
      <c r="BH71" s="208">
        <f t="shared" si="73"/>
        <v>413314.04069952341</v>
      </c>
      <c r="BI71" s="208">
        <f>SUM(AZ71:BF71)</f>
        <v>177574</v>
      </c>
      <c r="BJ71" s="208">
        <f t="shared" si="67"/>
        <v>70407.320699523058</v>
      </c>
      <c r="BK71" s="208">
        <f>BG71+BH71+BI71</f>
        <v>2358518.7806995232</v>
      </c>
      <c r="BL71" s="222">
        <v>2180944.7806995232</v>
      </c>
      <c r="BM71" s="222">
        <v>4730.899741213716</v>
      </c>
      <c r="BN71" s="222">
        <v>4610.4088627753299</v>
      </c>
      <c r="BO71" s="166">
        <v>2.613453210435096E-2</v>
      </c>
      <c r="BP71" s="166">
        <v>0</v>
      </c>
      <c r="BQ71" s="222">
        <v>0</v>
      </c>
      <c r="BR71" s="213">
        <f t="shared" si="96"/>
        <v>2358518.7806995232</v>
      </c>
      <c r="BS71" s="222">
        <v>-1009.59</v>
      </c>
      <c r="BT71" s="222">
        <v>-585.47</v>
      </c>
      <c r="BU71" s="89">
        <f t="shared" ref="BU71:BU93" si="100">SUM(BR71:BT71)-BB71</f>
        <v>2319349.7206995231</v>
      </c>
      <c r="BV71" s="167"/>
      <c r="BW71" s="216"/>
      <c r="BX71" s="217"/>
      <c r="BY71" s="217"/>
      <c r="BZ71" s="217"/>
      <c r="CA71" s="79"/>
      <c r="CB71" s="205"/>
      <c r="CC71" s="225">
        <f t="shared" si="99"/>
        <v>229910.00000000032</v>
      </c>
      <c r="CD71" s="226">
        <f>VLOOKUP(A71,'Grant data'!$A$3:$F$49,5,0)</f>
        <v>0</v>
      </c>
      <c r="CE71" s="226">
        <f>VLOOKUP(A71,'Grant data'!$A$3:$F$49,6,0)</f>
        <v>0</v>
      </c>
      <c r="CF71" s="226">
        <f>VLOOKUP(A71,'Grant data'!$A$3:$I$49,9,0)</f>
        <v>60467</v>
      </c>
      <c r="CG71" s="217"/>
      <c r="CH71" s="217"/>
      <c r="CI71" s="226">
        <f>VLOOKUP(A71,'Grant data'!A:G,7,0)</f>
        <v>8554</v>
      </c>
      <c r="CJ71" s="217"/>
      <c r="CK71" s="77"/>
      <c r="CL71" s="217"/>
      <c r="CM71" s="218"/>
      <c r="CN71" s="2"/>
    </row>
    <row r="72" spans="1:92" ht="14" x14ac:dyDescent="0.25">
      <c r="A72" s="266">
        <v>3124654</v>
      </c>
      <c r="B72" s="104">
        <v>4654</v>
      </c>
      <c r="C72" s="70" t="s">
        <v>90</v>
      </c>
      <c r="D72" s="219">
        <v>1371</v>
      </c>
      <c r="E72" s="219">
        <v>446</v>
      </c>
      <c r="F72" s="219">
        <v>925</v>
      </c>
      <c r="G72" s="219">
        <v>567</v>
      </c>
      <c r="H72" s="219">
        <v>358</v>
      </c>
      <c r="I72" s="219">
        <v>43.000000000000021</v>
      </c>
      <c r="J72" s="219">
        <v>163.99999999999974</v>
      </c>
      <c r="K72" s="219">
        <v>133.00000000000009</v>
      </c>
      <c r="L72" s="219">
        <v>77.000000000000043</v>
      </c>
      <c r="M72" s="219">
        <v>13.000000000000014</v>
      </c>
      <c r="N72" s="219">
        <v>3.0000000000000004</v>
      </c>
      <c r="O72" s="219">
        <v>22.000000000000004</v>
      </c>
      <c r="P72" s="219">
        <v>0</v>
      </c>
      <c r="Q72" s="219">
        <v>255.00000000000031</v>
      </c>
      <c r="R72" s="219">
        <v>183.00000000000017</v>
      </c>
      <c r="S72" s="219">
        <v>16.000000000000004</v>
      </c>
      <c r="T72" s="219">
        <v>9.9999999999999893</v>
      </c>
      <c r="U72" s="219">
        <v>9.9999999999999893</v>
      </c>
      <c r="V72" s="219">
        <v>0</v>
      </c>
      <c r="W72" s="219">
        <v>153.63496143958858</v>
      </c>
      <c r="X72" s="219">
        <v>27.000000000000011</v>
      </c>
      <c r="Y72" s="219">
        <v>67.015544041450781</v>
      </c>
      <c r="Z72" s="219">
        <v>174.80249572888977</v>
      </c>
      <c r="AA72" s="219">
        <v>0</v>
      </c>
      <c r="AB72" s="219">
        <v>0</v>
      </c>
      <c r="AC72" s="277">
        <f t="shared" si="69"/>
        <v>1710115.6400000001</v>
      </c>
      <c r="AD72" s="277">
        <f t="shared" si="74"/>
        <v>2819027.61</v>
      </c>
      <c r="AE72" s="277">
        <f t="shared" si="75"/>
        <v>2034188.22</v>
      </c>
      <c r="AF72" s="277">
        <f t="shared" si="76"/>
        <v>47767.410000000018</v>
      </c>
      <c r="AG72" s="277">
        <f t="shared" si="77"/>
        <v>236837.31999999966</v>
      </c>
      <c r="AH72" s="88">
        <f t="shared" si="78"/>
        <v>13998.250000000009</v>
      </c>
      <c r="AI72" s="88">
        <f t="shared" si="79"/>
        <v>16208.500000000009</v>
      </c>
      <c r="AJ72" s="88">
        <f t="shared" si="80"/>
        <v>4104.7500000000045</v>
      </c>
      <c r="AK72" s="88">
        <f t="shared" si="81"/>
        <v>1263.0000000000002</v>
      </c>
      <c r="AL72" s="88">
        <f t="shared" si="82"/>
        <v>11577.500000000002</v>
      </c>
      <c r="AM72" s="88">
        <f t="shared" si="83"/>
        <v>0</v>
      </c>
      <c r="AN72" s="88">
        <f t="shared" si="84"/>
        <v>34891.650000000045</v>
      </c>
      <c r="AO72" s="88">
        <f t="shared" si="85"/>
        <v>50077.950000000055</v>
      </c>
      <c r="AP72" s="88">
        <f t="shared" si="86"/>
        <v>6567.6800000000021</v>
      </c>
      <c r="AQ72" s="88">
        <f t="shared" si="87"/>
        <v>5472.9999999999936</v>
      </c>
      <c r="AR72" s="88">
        <f t="shared" si="88"/>
        <v>6841.1999999999925</v>
      </c>
      <c r="AS72" s="88">
        <f t="shared" si="89"/>
        <v>0</v>
      </c>
      <c r="AT72" s="88">
        <f t="shared" si="97"/>
        <v>121632.79897172228</v>
      </c>
      <c r="AU72" s="88">
        <f t="shared" si="98"/>
        <v>32208.300000000014</v>
      </c>
      <c r="AV72" s="88">
        <f t="shared" si="90"/>
        <v>42354.493989637311</v>
      </c>
      <c r="AW72" s="88">
        <f t="shared" si="91"/>
        <v>308945.93095123977</v>
      </c>
      <c r="AX72" s="88">
        <f t="shared" si="92"/>
        <v>0</v>
      </c>
      <c r="AY72" s="88">
        <f t="shared" si="93"/>
        <v>0</v>
      </c>
      <c r="AZ72" s="88">
        <v>140000</v>
      </c>
      <c r="BA72" s="88"/>
      <c r="BB72" s="88">
        <v>90804</v>
      </c>
      <c r="BC72" s="88"/>
      <c r="BD72" s="88"/>
      <c r="BE72" s="88"/>
      <c r="BF72" s="88"/>
      <c r="BG72" s="208">
        <f>AC72+AD72+AE72</f>
        <v>6563331.4699999997</v>
      </c>
      <c r="BH72" s="208">
        <f>SUM(AF72:AY72)</f>
        <v>940749.73391259927</v>
      </c>
      <c r="BI72" s="208">
        <f t="shared" si="94"/>
        <v>230804</v>
      </c>
      <c r="BJ72" s="208">
        <f t="shared" si="67"/>
        <v>351300.42494087707</v>
      </c>
      <c r="BK72" s="208">
        <f t="shared" si="95"/>
        <v>7734885.203912599</v>
      </c>
      <c r="BL72" s="222">
        <v>7504081.203912599</v>
      </c>
      <c r="BM72" s="222">
        <v>5473.4363267050321</v>
      </c>
      <c r="BN72" s="222">
        <v>5359.6713072065377</v>
      </c>
      <c r="BO72" s="166">
        <v>2.1226118725886717E-2</v>
      </c>
      <c r="BP72" s="166">
        <v>0</v>
      </c>
      <c r="BQ72" s="222">
        <v>0</v>
      </c>
      <c r="BR72" s="213">
        <f t="shared" si="96"/>
        <v>7734885.203912599</v>
      </c>
      <c r="BS72" s="222">
        <v>0</v>
      </c>
      <c r="BT72" s="222">
        <v>0</v>
      </c>
      <c r="BU72" s="89">
        <f t="shared" si="100"/>
        <v>7644081.203912599</v>
      </c>
      <c r="BV72" s="167"/>
      <c r="BW72" s="216"/>
      <c r="BX72" s="216"/>
      <c r="BY72" s="217"/>
      <c r="BZ72" s="217"/>
      <c r="CA72" s="79"/>
      <c r="CC72" s="216"/>
      <c r="CD72" s="217"/>
      <c r="CE72" s="217"/>
      <c r="CF72" s="217"/>
      <c r="CG72" s="217"/>
      <c r="CH72" s="217"/>
      <c r="CI72" s="217"/>
      <c r="CJ72" s="217"/>
      <c r="CK72" s="217"/>
      <c r="CL72" s="217"/>
      <c r="CM72" s="218"/>
    </row>
    <row r="73" spans="1:92" ht="14" x14ac:dyDescent="0.25">
      <c r="A73" s="266">
        <v>3125412</v>
      </c>
      <c r="B73" s="104">
        <v>5412</v>
      </c>
      <c r="C73" s="70" t="s">
        <v>39</v>
      </c>
      <c r="D73" s="219">
        <v>1223</v>
      </c>
      <c r="E73" s="219">
        <v>0</v>
      </c>
      <c r="F73" s="219">
        <v>1223</v>
      </c>
      <c r="G73" s="219">
        <v>746</v>
      </c>
      <c r="H73" s="219">
        <v>477</v>
      </c>
      <c r="I73" s="219">
        <v>0</v>
      </c>
      <c r="J73" s="219">
        <v>491</v>
      </c>
      <c r="K73" s="219">
        <v>0</v>
      </c>
      <c r="L73" s="219">
        <v>0</v>
      </c>
      <c r="M73" s="219">
        <v>0</v>
      </c>
      <c r="N73" s="219">
        <v>0</v>
      </c>
      <c r="O73" s="219">
        <v>0</v>
      </c>
      <c r="P73" s="219">
        <v>0</v>
      </c>
      <c r="Q73" s="219">
        <v>365.00000000000051</v>
      </c>
      <c r="R73" s="219">
        <v>363.00000000000028</v>
      </c>
      <c r="S73" s="219">
        <v>66.000000000000057</v>
      </c>
      <c r="T73" s="219">
        <v>7.0000000000000009</v>
      </c>
      <c r="U73" s="219">
        <v>56.000000000000028</v>
      </c>
      <c r="V73" s="219">
        <v>0</v>
      </c>
      <c r="W73" s="219">
        <v>0</v>
      </c>
      <c r="X73" s="219">
        <v>76.689768976897682</v>
      </c>
      <c r="Y73" s="219">
        <v>0</v>
      </c>
      <c r="Z73" s="219">
        <v>252.63114578120965</v>
      </c>
      <c r="AA73" s="219">
        <v>0</v>
      </c>
      <c r="AB73" s="219">
        <v>0</v>
      </c>
      <c r="AC73" s="277">
        <f t="shared" si="69"/>
        <v>0</v>
      </c>
      <c r="AD73" s="277">
        <f t="shared" si="74"/>
        <v>3708985.18</v>
      </c>
      <c r="AE73" s="277">
        <f t="shared" si="75"/>
        <v>2710356.93</v>
      </c>
      <c r="AF73" s="277">
        <f t="shared" si="76"/>
        <v>0</v>
      </c>
      <c r="AG73" s="277">
        <f t="shared" si="77"/>
        <v>709067.83000000007</v>
      </c>
      <c r="AH73" s="88">
        <f t="shared" si="78"/>
        <v>0</v>
      </c>
      <c r="AI73" s="88">
        <f t="shared" si="79"/>
        <v>0</v>
      </c>
      <c r="AJ73" s="88">
        <f t="shared" si="80"/>
        <v>0</v>
      </c>
      <c r="AK73" s="88">
        <f t="shared" si="81"/>
        <v>0</v>
      </c>
      <c r="AL73" s="88">
        <f t="shared" si="82"/>
        <v>0</v>
      </c>
      <c r="AM73" s="88">
        <f t="shared" si="83"/>
        <v>0</v>
      </c>
      <c r="AN73" s="88">
        <f t="shared" si="84"/>
        <v>49942.950000000077</v>
      </c>
      <c r="AO73" s="88">
        <f t="shared" si="85"/>
        <v>99334.950000000084</v>
      </c>
      <c r="AP73" s="88">
        <f t="shared" si="86"/>
        <v>27091.680000000026</v>
      </c>
      <c r="AQ73" s="88">
        <f t="shared" si="87"/>
        <v>3831.1000000000004</v>
      </c>
      <c r="AR73" s="88">
        <f t="shared" si="88"/>
        <v>38310.720000000023</v>
      </c>
      <c r="AS73" s="88">
        <f t="shared" si="89"/>
        <v>0</v>
      </c>
      <c r="AT73" s="88">
        <f t="shared" si="97"/>
        <v>0</v>
      </c>
      <c r="AU73" s="88">
        <f t="shared" si="98"/>
        <v>91483.225412541258</v>
      </c>
      <c r="AV73" s="88">
        <f t="shared" si="90"/>
        <v>0</v>
      </c>
      <c r="AW73" s="88">
        <f t="shared" si="91"/>
        <v>446500.28705370997</v>
      </c>
      <c r="AX73" s="88">
        <f t="shared" si="92"/>
        <v>0</v>
      </c>
      <c r="AY73" s="88">
        <f t="shared" si="93"/>
        <v>0</v>
      </c>
      <c r="AZ73" s="88">
        <v>140000</v>
      </c>
      <c r="BA73" s="88"/>
      <c r="BB73" s="88">
        <v>63546</v>
      </c>
      <c r="BC73" s="88"/>
      <c r="BD73" s="88"/>
      <c r="BE73" s="88">
        <v>960999</v>
      </c>
      <c r="BF73" s="88"/>
      <c r="BG73" s="208">
        <f t="shared" ref="BG73:BG86" si="101">AD73+AE73</f>
        <v>6419342.1100000003</v>
      </c>
      <c r="BH73" s="208">
        <f t="shared" si="73"/>
        <v>1465562.7424662514</v>
      </c>
      <c r="BI73" s="208">
        <f t="shared" si="94"/>
        <v>1164545</v>
      </c>
      <c r="BJ73" s="208">
        <f t="shared" si="67"/>
        <v>446500.28705370997</v>
      </c>
      <c r="BK73" s="208">
        <f t="shared" si="95"/>
        <v>9049449.8524662517</v>
      </c>
      <c r="BL73" s="222">
        <v>9806902.8524662517</v>
      </c>
      <c r="BM73" s="222">
        <v>8018.7267804302955</v>
      </c>
      <c r="BN73" s="222">
        <v>7286.6791734593253</v>
      </c>
      <c r="BO73" s="166">
        <v>0.10046381754220053</v>
      </c>
      <c r="BP73" s="166">
        <v>0</v>
      </c>
      <c r="BQ73" s="222">
        <v>0</v>
      </c>
      <c r="BR73" s="213">
        <f t="shared" si="96"/>
        <v>9049449.8524662517</v>
      </c>
      <c r="BS73" s="222">
        <v>0</v>
      </c>
      <c r="BT73" s="222">
        <v>0</v>
      </c>
      <c r="BU73" s="89">
        <f t="shared" si="100"/>
        <v>8985903.8524662517</v>
      </c>
      <c r="BV73" s="167"/>
      <c r="BW73" s="216"/>
      <c r="BX73" s="217"/>
      <c r="BY73" s="217"/>
      <c r="BZ73" s="217"/>
      <c r="CA73" s="79"/>
      <c r="CC73" s="216"/>
      <c r="CD73" s="217"/>
      <c r="CE73" s="217"/>
      <c r="CF73" s="217"/>
      <c r="CG73" s="217"/>
      <c r="CH73" s="217"/>
      <c r="CI73" s="217"/>
      <c r="CJ73" s="234"/>
      <c r="CK73" s="217"/>
      <c r="CL73" s="217"/>
      <c r="CM73" s="218"/>
    </row>
    <row r="74" spans="1:92" ht="14" x14ac:dyDescent="0.25">
      <c r="A74" s="266">
        <v>3124600</v>
      </c>
      <c r="B74" s="104">
        <v>4600</v>
      </c>
      <c r="C74" s="70" t="s">
        <v>46</v>
      </c>
      <c r="D74" s="219">
        <v>956</v>
      </c>
      <c r="E74" s="219">
        <v>0</v>
      </c>
      <c r="F74" s="219">
        <v>956</v>
      </c>
      <c r="G74" s="219">
        <v>587</v>
      </c>
      <c r="H74" s="219">
        <v>369</v>
      </c>
      <c r="I74" s="219">
        <v>0</v>
      </c>
      <c r="J74" s="219">
        <v>105.00000000000038</v>
      </c>
      <c r="K74" s="219">
        <v>0</v>
      </c>
      <c r="L74" s="219">
        <v>0</v>
      </c>
      <c r="M74" s="219">
        <v>0</v>
      </c>
      <c r="N74" s="219">
        <v>0</v>
      </c>
      <c r="O74" s="219">
        <v>0</v>
      </c>
      <c r="P74" s="219">
        <v>0</v>
      </c>
      <c r="Q74" s="219">
        <v>119.99999999999976</v>
      </c>
      <c r="R74" s="219">
        <v>85.000000000000014</v>
      </c>
      <c r="S74" s="219">
        <v>27.000000000000018</v>
      </c>
      <c r="T74" s="219">
        <v>2.9999999999999987</v>
      </c>
      <c r="U74" s="219">
        <v>1.9999999999999989</v>
      </c>
      <c r="V74" s="219">
        <v>0</v>
      </c>
      <c r="W74" s="219">
        <v>0</v>
      </c>
      <c r="X74" s="219">
        <v>5.0052356020942428</v>
      </c>
      <c r="Y74" s="219">
        <v>0</v>
      </c>
      <c r="Z74" s="219">
        <v>130.93396637533797</v>
      </c>
      <c r="AA74" s="219">
        <v>0</v>
      </c>
      <c r="AB74" s="219">
        <v>0</v>
      </c>
      <c r="AC74" s="277">
        <f t="shared" si="69"/>
        <v>0</v>
      </c>
      <c r="AD74" s="277">
        <f t="shared" si="74"/>
        <v>2918464.21</v>
      </c>
      <c r="AE74" s="277">
        <f t="shared" si="75"/>
        <v>2096691.21</v>
      </c>
      <c r="AF74" s="277">
        <f t="shared" si="76"/>
        <v>0</v>
      </c>
      <c r="AG74" s="277">
        <f t="shared" si="77"/>
        <v>151633.65000000058</v>
      </c>
      <c r="AH74" s="88">
        <f t="shared" si="78"/>
        <v>0</v>
      </c>
      <c r="AI74" s="88">
        <f t="shared" si="79"/>
        <v>0</v>
      </c>
      <c r="AJ74" s="88">
        <f t="shared" si="80"/>
        <v>0</v>
      </c>
      <c r="AK74" s="88">
        <f t="shared" si="81"/>
        <v>0</v>
      </c>
      <c r="AL74" s="88">
        <f t="shared" si="82"/>
        <v>0</v>
      </c>
      <c r="AM74" s="88">
        <f t="shared" si="83"/>
        <v>0</v>
      </c>
      <c r="AN74" s="88">
        <f t="shared" si="84"/>
        <v>16419.599999999969</v>
      </c>
      <c r="AO74" s="88">
        <f t="shared" si="85"/>
        <v>23260.250000000007</v>
      </c>
      <c r="AP74" s="88">
        <f t="shared" si="86"/>
        <v>11082.960000000008</v>
      </c>
      <c r="AQ74" s="88">
        <f t="shared" si="87"/>
        <v>1641.8999999999992</v>
      </c>
      <c r="AR74" s="88">
        <f t="shared" si="88"/>
        <v>1368.2399999999993</v>
      </c>
      <c r="AS74" s="88">
        <f t="shared" si="89"/>
        <v>0</v>
      </c>
      <c r="AT74" s="88">
        <f t="shared" si="97"/>
        <v>0</v>
      </c>
      <c r="AU74" s="88">
        <f t="shared" si="98"/>
        <v>5970.7455497382225</v>
      </c>
      <c r="AV74" s="88">
        <f t="shared" si="90"/>
        <v>0</v>
      </c>
      <c r="AW74" s="88">
        <f t="shared" si="91"/>
        <v>231412.69217177236</v>
      </c>
      <c r="AX74" s="88">
        <f t="shared" si="92"/>
        <v>0</v>
      </c>
      <c r="AY74" s="88">
        <f t="shared" si="93"/>
        <v>0</v>
      </c>
      <c r="AZ74" s="88">
        <v>140000</v>
      </c>
      <c r="BA74" s="88"/>
      <c r="BB74" s="88">
        <v>27072</v>
      </c>
      <c r="BC74" s="88"/>
      <c r="BD74" s="88"/>
      <c r="BE74" s="88"/>
      <c r="BF74" s="88"/>
      <c r="BG74" s="208">
        <f t="shared" si="101"/>
        <v>5015155.42</v>
      </c>
      <c r="BH74" s="208">
        <f t="shared" si="73"/>
        <v>442790.03772151115</v>
      </c>
      <c r="BI74" s="208">
        <f t="shared" si="94"/>
        <v>167072</v>
      </c>
      <c r="BJ74" s="208">
        <f t="shared" si="67"/>
        <v>231412.69217177236</v>
      </c>
      <c r="BK74" s="208">
        <f t="shared" si="95"/>
        <v>5625017.4577215109</v>
      </c>
      <c r="BL74" s="222">
        <v>5457945.4577215109</v>
      </c>
      <c r="BM74" s="222">
        <v>5709.1479683279404</v>
      </c>
      <c r="BN74" s="222">
        <v>5580.2658263378798</v>
      </c>
      <c r="BO74" s="166">
        <v>2.30960577866666E-2</v>
      </c>
      <c r="BP74" s="166">
        <v>0</v>
      </c>
      <c r="BQ74" s="222">
        <v>0</v>
      </c>
      <c r="BR74" s="213">
        <f t="shared" si="96"/>
        <v>5625017.4577215109</v>
      </c>
      <c r="BS74" s="222">
        <v>0</v>
      </c>
      <c r="BT74" s="222">
        <v>0</v>
      </c>
      <c r="BU74" s="89">
        <f t="shared" si="100"/>
        <v>5597945.4577215109</v>
      </c>
      <c r="BV74" s="167"/>
      <c r="BW74" s="216"/>
      <c r="BX74" s="217"/>
      <c r="BY74" s="217"/>
      <c r="BZ74" s="217"/>
      <c r="CA74" s="79"/>
      <c r="CC74" s="216"/>
      <c r="CD74" s="217"/>
      <c r="CE74" s="217"/>
      <c r="CF74" s="217"/>
      <c r="CG74" s="217"/>
      <c r="CH74" s="217"/>
      <c r="CI74" s="217"/>
      <c r="CJ74" s="234"/>
      <c r="CK74" s="217"/>
      <c r="CL74" s="217"/>
      <c r="CM74" s="218"/>
    </row>
    <row r="75" spans="1:92" ht="14" x14ac:dyDescent="0.25">
      <c r="A75" s="266">
        <v>3125400</v>
      </c>
      <c r="B75" s="104">
        <v>5400</v>
      </c>
      <c r="C75" s="70" t="s">
        <v>48</v>
      </c>
      <c r="D75" s="219">
        <v>929</v>
      </c>
      <c r="E75" s="219">
        <v>0</v>
      </c>
      <c r="F75" s="219">
        <v>929</v>
      </c>
      <c r="G75" s="219">
        <v>559</v>
      </c>
      <c r="H75" s="219">
        <v>370</v>
      </c>
      <c r="I75" s="219">
        <v>0</v>
      </c>
      <c r="J75" s="219">
        <v>250.99999999999986</v>
      </c>
      <c r="K75" s="219">
        <v>0</v>
      </c>
      <c r="L75" s="219">
        <v>0</v>
      </c>
      <c r="M75" s="219">
        <v>0</v>
      </c>
      <c r="N75" s="219">
        <v>0</v>
      </c>
      <c r="O75" s="219">
        <v>0</v>
      </c>
      <c r="P75" s="219">
        <v>0</v>
      </c>
      <c r="Q75" s="219">
        <v>196.0000000000002</v>
      </c>
      <c r="R75" s="219">
        <v>195.00000000000009</v>
      </c>
      <c r="S75" s="219">
        <v>21.999999999999957</v>
      </c>
      <c r="T75" s="219">
        <v>3.9999999999999956</v>
      </c>
      <c r="U75" s="219">
        <v>1.9999999999999978</v>
      </c>
      <c r="V75" s="219">
        <v>0</v>
      </c>
      <c r="W75" s="219">
        <v>0</v>
      </c>
      <c r="X75" s="219">
        <v>19.12351029252434</v>
      </c>
      <c r="Y75" s="219">
        <v>0</v>
      </c>
      <c r="Z75" s="219">
        <v>188.47461159688385</v>
      </c>
      <c r="AA75" s="219">
        <v>0</v>
      </c>
      <c r="AB75" s="219">
        <v>0</v>
      </c>
      <c r="AC75" s="277">
        <f t="shared" si="69"/>
        <v>0</v>
      </c>
      <c r="AD75" s="277">
        <f t="shared" si="74"/>
        <v>2779252.9699999997</v>
      </c>
      <c r="AE75" s="277">
        <f t="shared" si="75"/>
        <v>2102373.3000000003</v>
      </c>
      <c r="AF75" s="277">
        <f t="shared" si="76"/>
        <v>0</v>
      </c>
      <c r="AG75" s="277">
        <f t="shared" si="77"/>
        <v>362476.62999999983</v>
      </c>
      <c r="AH75" s="88">
        <f t="shared" si="78"/>
        <v>0</v>
      </c>
      <c r="AI75" s="88">
        <f t="shared" si="79"/>
        <v>0</v>
      </c>
      <c r="AJ75" s="88">
        <f t="shared" si="80"/>
        <v>0</v>
      </c>
      <c r="AK75" s="88">
        <f t="shared" si="81"/>
        <v>0</v>
      </c>
      <c r="AL75" s="88">
        <f t="shared" si="82"/>
        <v>0</v>
      </c>
      <c r="AM75" s="88">
        <f t="shared" si="83"/>
        <v>0</v>
      </c>
      <c r="AN75" s="88">
        <f t="shared" si="84"/>
        <v>26818.680000000029</v>
      </c>
      <c r="AO75" s="88">
        <f t="shared" si="85"/>
        <v>53361.750000000029</v>
      </c>
      <c r="AP75" s="88">
        <f t="shared" si="86"/>
        <v>9030.5599999999831</v>
      </c>
      <c r="AQ75" s="88">
        <f t="shared" si="87"/>
        <v>2189.1999999999975</v>
      </c>
      <c r="AR75" s="88">
        <f t="shared" si="88"/>
        <v>1368.2399999999984</v>
      </c>
      <c r="AS75" s="88">
        <f t="shared" si="89"/>
        <v>0</v>
      </c>
      <c r="AT75" s="88">
        <f t="shared" si="97"/>
        <v>0</v>
      </c>
      <c r="AU75" s="88">
        <f t="shared" si="98"/>
        <v>22812.435427952289</v>
      </c>
      <c r="AV75" s="88">
        <f t="shared" si="90"/>
        <v>0</v>
      </c>
      <c r="AW75" s="88">
        <f t="shared" si="91"/>
        <v>333110.02853633254</v>
      </c>
      <c r="AX75" s="88">
        <f t="shared" si="92"/>
        <v>0</v>
      </c>
      <c r="AY75" s="88">
        <f t="shared" si="93"/>
        <v>0</v>
      </c>
      <c r="AZ75" s="88">
        <v>140000</v>
      </c>
      <c r="BA75" s="88"/>
      <c r="BB75" s="88">
        <v>40044</v>
      </c>
      <c r="BC75" s="88"/>
      <c r="BD75" s="88"/>
      <c r="BE75" s="88"/>
      <c r="BF75" s="88"/>
      <c r="BG75" s="208">
        <f t="shared" si="101"/>
        <v>4881626.2699999996</v>
      </c>
      <c r="BH75" s="208">
        <f t="shared" si="73"/>
        <v>811167.52396428469</v>
      </c>
      <c r="BI75" s="208">
        <f t="shared" si="94"/>
        <v>180044</v>
      </c>
      <c r="BJ75" s="208">
        <f t="shared" si="67"/>
        <v>333110.02853633254</v>
      </c>
      <c r="BK75" s="208">
        <f t="shared" si="95"/>
        <v>5872837.7939642845</v>
      </c>
      <c r="BL75" s="222">
        <v>5692793.7939642845</v>
      </c>
      <c r="BM75" s="222">
        <v>6127.8727599184976</v>
      </c>
      <c r="BN75" s="222">
        <v>6046.1856292656585</v>
      </c>
      <c r="BO75" s="166">
        <v>1.3510523106906416E-2</v>
      </c>
      <c r="BP75" s="166">
        <v>0</v>
      </c>
      <c r="BQ75" s="222">
        <v>0</v>
      </c>
      <c r="BR75" s="213">
        <f t="shared" si="96"/>
        <v>5872837.7939642845</v>
      </c>
      <c r="BS75" s="222">
        <v>0</v>
      </c>
      <c r="BT75" s="222">
        <v>0</v>
      </c>
      <c r="BU75" s="89">
        <f t="shared" si="100"/>
        <v>5832793.7939642845</v>
      </c>
      <c r="BV75" s="167"/>
      <c r="BW75" s="216"/>
      <c r="BX75" s="217"/>
      <c r="BY75" s="217"/>
      <c r="BZ75" s="217"/>
      <c r="CA75" s="79"/>
      <c r="CC75" s="216"/>
      <c r="CD75" s="217"/>
      <c r="CE75" s="217"/>
      <c r="CF75" s="217"/>
      <c r="CG75" s="217"/>
      <c r="CH75" s="217"/>
      <c r="CI75" s="217"/>
      <c r="CJ75" s="234"/>
      <c r="CK75" s="217"/>
      <c r="CL75" s="217"/>
      <c r="CM75" s="218"/>
    </row>
    <row r="76" spans="1:92" ht="14" x14ac:dyDescent="0.25">
      <c r="A76" s="266">
        <v>3124009</v>
      </c>
      <c r="B76" s="104">
        <v>4009</v>
      </c>
      <c r="C76" s="70" t="s">
        <v>71</v>
      </c>
      <c r="D76" s="219">
        <v>116</v>
      </c>
      <c r="E76" s="219">
        <v>0</v>
      </c>
      <c r="F76" s="219">
        <v>116</v>
      </c>
      <c r="G76" s="219">
        <v>42</v>
      </c>
      <c r="H76" s="219">
        <v>74</v>
      </c>
      <c r="I76" s="219">
        <v>0</v>
      </c>
      <c r="J76" s="219">
        <v>33.999999999999993</v>
      </c>
      <c r="K76" s="219">
        <v>0</v>
      </c>
      <c r="L76" s="219">
        <v>0</v>
      </c>
      <c r="M76" s="219">
        <v>0</v>
      </c>
      <c r="N76" s="219">
        <v>0</v>
      </c>
      <c r="O76" s="219">
        <v>0</v>
      </c>
      <c r="P76" s="219">
        <v>0</v>
      </c>
      <c r="Q76" s="219">
        <v>36.000000000000014</v>
      </c>
      <c r="R76" s="219">
        <v>29.99999999999995</v>
      </c>
      <c r="S76" s="219">
        <v>5.0000000000000036</v>
      </c>
      <c r="T76" s="219">
        <v>0</v>
      </c>
      <c r="U76" s="219">
        <v>1.9999999999999967</v>
      </c>
      <c r="V76" s="219">
        <v>0</v>
      </c>
      <c r="W76" s="219">
        <v>0</v>
      </c>
      <c r="X76" s="219">
        <v>20.350877192982448</v>
      </c>
      <c r="Y76" s="219">
        <v>0</v>
      </c>
      <c r="Z76" s="219">
        <v>25.960906373809543</v>
      </c>
      <c r="AA76" s="219">
        <v>0</v>
      </c>
      <c r="AB76" s="219">
        <v>0</v>
      </c>
      <c r="AC76" s="277">
        <f t="shared" si="69"/>
        <v>0</v>
      </c>
      <c r="AD76" s="277">
        <f t="shared" si="74"/>
        <v>208816.86</v>
      </c>
      <c r="AE76" s="277">
        <f t="shared" si="75"/>
        <v>420474.66000000003</v>
      </c>
      <c r="AF76" s="277">
        <f t="shared" si="76"/>
        <v>0</v>
      </c>
      <c r="AG76" s="277">
        <f t="shared" si="77"/>
        <v>49100.419999999991</v>
      </c>
      <c r="AH76" s="88">
        <f t="shared" si="78"/>
        <v>0</v>
      </c>
      <c r="AI76" s="88">
        <f t="shared" si="79"/>
        <v>0</v>
      </c>
      <c r="AJ76" s="88">
        <f t="shared" si="80"/>
        <v>0</v>
      </c>
      <c r="AK76" s="88">
        <f t="shared" si="81"/>
        <v>0</v>
      </c>
      <c r="AL76" s="88">
        <f t="shared" si="82"/>
        <v>0</v>
      </c>
      <c r="AM76" s="88">
        <f t="shared" si="83"/>
        <v>0</v>
      </c>
      <c r="AN76" s="88">
        <f t="shared" si="84"/>
        <v>4925.8800000000028</v>
      </c>
      <c r="AO76" s="88">
        <f t="shared" si="85"/>
        <v>8209.4999999999873</v>
      </c>
      <c r="AP76" s="88">
        <f t="shared" si="86"/>
        <v>2052.4000000000015</v>
      </c>
      <c r="AQ76" s="88">
        <f t="shared" si="87"/>
        <v>0</v>
      </c>
      <c r="AR76" s="88">
        <f t="shared" si="88"/>
        <v>1368.2399999999977</v>
      </c>
      <c r="AS76" s="88">
        <f t="shared" si="89"/>
        <v>0</v>
      </c>
      <c r="AT76" s="88">
        <f t="shared" si="97"/>
        <v>0</v>
      </c>
      <c r="AU76" s="88">
        <f t="shared" si="98"/>
        <v>24276.561403508764</v>
      </c>
      <c r="AV76" s="88">
        <f t="shared" si="90"/>
        <v>0</v>
      </c>
      <c r="AW76" s="88">
        <f t="shared" si="91"/>
        <v>45883.305925070992</v>
      </c>
      <c r="AX76" s="88">
        <f t="shared" si="92"/>
        <v>0</v>
      </c>
      <c r="AY76" s="88">
        <f t="shared" si="93"/>
        <v>0</v>
      </c>
      <c r="AZ76" s="88">
        <v>140000</v>
      </c>
      <c r="BA76" s="88"/>
      <c r="BB76" s="88">
        <v>0</v>
      </c>
      <c r="BC76" s="88"/>
      <c r="BD76" s="88"/>
      <c r="BE76" s="88"/>
      <c r="BF76" s="88"/>
      <c r="BG76" s="208">
        <f t="shared" si="101"/>
        <v>629291.52000000002</v>
      </c>
      <c r="BH76" s="208">
        <f t="shared" si="73"/>
        <v>135816.30732857971</v>
      </c>
      <c r="BI76" s="208">
        <f t="shared" si="94"/>
        <v>140000</v>
      </c>
      <c r="BJ76" s="208">
        <f t="shared" si="67"/>
        <v>45883.305925070992</v>
      </c>
      <c r="BK76" s="208">
        <f t="shared" si="95"/>
        <v>905107.82732857973</v>
      </c>
      <c r="BL76" s="222">
        <v>765107.82732857973</v>
      </c>
      <c r="BM76" s="222">
        <v>6595.7571321429286</v>
      </c>
      <c r="BN76" s="222">
        <v>6583.7482672897204</v>
      </c>
      <c r="BO76" s="166">
        <v>1.8240164061059773E-3</v>
      </c>
      <c r="BP76" s="166">
        <v>3.1759835938940228E-3</v>
      </c>
      <c r="BQ76" s="222">
        <v>2425.5456720558809</v>
      </c>
      <c r="BR76" s="213">
        <f t="shared" si="96"/>
        <v>907533.37300063565</v>
      </c>
      <c r="BS76" s="222">
        <v>0</v>
      </c>
      <c r="BT76" s="222">
        <v>0</v>
      </c>
      <c r="BU76" s="89">
        <f t="shared" si="100"/>
        <v>907533.37300063565</v>
      </c>
      <c r="BV76" s="167"/>
      <c r="BW76" s="216"/>
      <c r="BX76" s="217"/>
      <c r="BY76" s="217"/>
      <c r="BZ76" s="217"/>
      <c r="CA76" s="79"/>
      <c r="CC76" s="216"/>
      <c r="CD76" s="217"/>
      <c r="CE76" s="217"/>
      <c r="CF76" s="217"/>
      <c r="CG76" s="217"/>
      <c r="CH76" s="217"/>
      <c r="CI76" s="217"/>
      <c r="CJ76" s="234"/>
      <c r="CK76" s="217"/>
      <c r="CL76" s="217"/>
      <c r="CM76" s="218"/>
    </row>
    <row r="77" spans="1:92" ht="14" x14ac:dyDescent="0.25">
      <c r="A77" s="266">
        <v>3125411</v>
      </c>
      <c r="B77" s="104">
        <v>5411</v>
      </c>
      <c r="C77" s="70" t="s">
        <v>96</v>
      </c>
      <c r="D77" s="219">
        <v>1023</v>
      </c>
      <c r="E77" s="219">
        <v>0</v>
      </c>
      <c r="F77" s="219">
        <v>1023</v>
      </c>
      <c r="G77" s="219">
        <v>634</v>
      </c>
      <c r="H77" s="219">
        <v>389</v>
      </c>
      <c r="I77" s="219">
        <v>0</v>
      </c>
      <c r="J77" s="219">
        <v>417.99999999999955</v>
      </c>
      <c r="K77" s="219">
        <v>0</v>
      </c>
      <c r="L77" s="219">
        <v>0</v>
      </c>
      <c r="M77" s="219">
        <v>0</v>
      </c>
      <c r="N77" s="219">
        <v>0</v>
      </c>
      <c r="O77" s="219">
        <v>0</v>
      </c>
      <c r="P77" s="219">
        <v>0</v>
      </c>
      <c r="Q77" s="219">
        <v>287.84411764705897</v>
      </c>
      <c r="R77" s="219">
        <v>334.9823529411766</v>
      </c>
      <c r="S77" s="219">
        <v>10.029411764705882</v>
      </c>
      <c r="T77" s="219">
        <v>4.0117647058823529</v>
      </c>
      <c r="U77" s="219">
        <v>5.0147058823529456</v>
      </c>
      <c r="V77" s="219">
        <v>0</v>
      </c>
      <c r="W77" s="219">
        <v>0</v>
      </c>
      <c r="X77" s="219">
        <v>96.188050930460335</v>
      </c>
      <c r="Y77" s="219">
        <v>0</v>
      </c>
      <c r="Z77" s="219">
        <v>340.35399831339953</v>
      </c>
      <c r="AA77" s="219">
        <v>0</v>
      </c>
      <c r="AB77" s="219">
        <v>7.6875146771037164</v>
      </c>
      <c r="AC77" s="277">
        <f t="shared" si="69"/>
        <v>0</v>
      </c>
      <c r="AD77" s="277">
        <f t="shared" si="74"/>
        <v>3152140.2199999997</v>
      </c>
      <c r="AE77" s="277">
        <f t="shared" si="75"/>
        <v>2210333.0100000002</v>
      </c>
      <c r="AF77" s="277">
        <f t="shared" si="76"/>
        <v>0</v>
      </c>
      <c r="AG77" s="277">
        <f t="shared" si="77"/>
        <v>603646.33999999939</v>
      </c>
      <c r="AH77" s="88">
        <f t="shared" si="78"/>
        <v>0</v>
      </c>
      <c r="AI77" s="88">
        <f t="shared" si="79"/>
        <v>0</v>
      </c>
      <c r="AJ77" s="88">
        <f t="shared" si="80"/>
        <v>0</v>
      </c>
      <c r="AK77" s="88">
        <f t="shared" si="81"/>
        <v>0</v>
      </c>
      <c r="AL77" s="88">
        <f t="shared" si="82"/>
        <v>0</v>
      </c>
      <c r="AM77" s="88">
        <f t="shared" si="83"/>
        <v>0</v>
      </c>
      <c r="AN77" s="88">
        <f t="shared" si="84"/>
        <v>39385.710617647084</v>
      </c>
      <c r="AO77" s="88">
        <f t="shared" si="85"/>
        <v>91667.920882352992</v>
      </c>
      <c r="AP77" s="88">
        <f t="shared" si="86"/>
        <v>4116.8729411764707</v>
      </c>
      <c r="AQ77" s="88">
        <f t="shared" si="87"/>
        <v>2195.6388235294116</v>
      </c>
      <c r="AR77" s="88">
        <f t="shared" si="88"/>
        <v>3430.6605882352969</v>
      </c>
      <c r="AS77" s="88">
        <f t="shared" si="89"/>
        <v>0</v>
      </c>
      <c r="AT77" s="88">
        <f t="shared" si="97"/>
        <v>0</v>
      </c>
      <c r="AU77" s="88">
        <f t="shared" si="98"/>
        <v>114742.72595494615</v>
      </c>
      <c r="AV77" s="88">
        <f t="shared" si="90"/>
        <v>0</v>
      </c>
      <c r="AW77" s="88">
        <f t="shared" si="91"/>
        <v>601541.65661910234</v>
      </c>
      <c r="AX77" s="88">
        <f t="shared" si="92"/>
        <v>0</v>
      </c>
      <c r="AY77" s="88">
        <f t="shared" si="93"/>
        <v>10898.58955772994</v>
      </c>
      <c r="AZ77" s="88">
        <v>140000</v>
      </c>
      <c r="BA77" s="88"/>
      <c r="BB77" s="88">
        <v>42278</v>
      </c>
      <c r="BC77" s="88"/>
      <c r="BD77" s="88"/>
      <c r="BE77" s="88"/>
      <c r="BF77" s="88"/>
      <c r="BG77" s="208">
        <f t="shared" si="101"/>
        <v>5362473.2300000004</v>
      </c>
      <c r="BH77" s="208">
        <f t="shared" si="73"/>
        <v>1471626.115984719</v>
      </c>
      <c r="BI77" s="208">
        <f t="shared" si="94"/>
        <v>182278</v>
      </c>
      <c r="BJ77" s="208">
        <f t="shared" si="67"/>
        <v>601541.65661910234</v>
      </c>
      <c r="BK77" s="208">
        <f t="shared" si="95"/>
        <v>7016377.3459847197</v>
      </c>
      <c r="BL77" s="222">
        <v>6834099.3459847197</v>
      </c>
      <c r="BM77" s="222">
        <v>6680.4490185578879</v>
      </c>
      <c r="BN77" s="222">
        <v>6505.5229960690313</v>
      </c>
      <c r="BO77" s="166">
        <v>2.6888848536014077E-2</v>
      </c>
      <c r="BP77" s="166">
        <v>0</v>
      </c>
      <c r="BQ77" s="222">
        <v>0</v>
      </c>
      <c r="BR77" s="213">
        <f t="shared" si="96"/>
        <v>7016377.3459847197</v>
      </c>
      <c r="BS77" s="222">
        <v>-2240.37</v>
      </c>
      <c r="BT77" s="222">
        <v>-1299.21</v>
      </c>
      <c r="BU77" s="89">
        <f t="shared" si="100"/>
        <v>6970559.7659847196</v>
      </c>
      <c r="BV77" s="167"/>
      <c r="BW77" s="216"/>
      <c r="BX77" s="217"/>
      <c r="BY77" s="217"/>
      <c r="BZ77" s="217"/>
      <c r="CA77" s="79"/>
      <c r="CB77" s="205"/>
      <c r="CC77" s="225">
        <f>$J77*985</f>
        <v>411729.99999999953</v>
      </c>
      <c r="CD77" s="226">
        <f>VLOOKUP(A77,'Grant data'!$A$3:$F$49,5,0)</f>
        <v>640</v>
      </c>
      <c r="CE77" s="226">
        <f>VLOOKUP(A77,'Grant data'!$A$3:$F$49,6,0)</f>
        <v>0</v>
      </c>
      <c r="CF77" s="226">
        <f>VLOOKUP(A77,'Grant data'!$A$3:$I$49,9,0)</f>
        <v>198759</v>
      </c>
      <c r="CG77" s="226"/>
      <c r="CH77" s="226"/>
      <c r="CI77" s="227"/>
      <c r="CJ77" s="235"/>
      <c r="CK77" s="226"/>
      <c r="CL77" s="226">
        <v>369601</v>
      </c>
      <c r="CM77" s="257">
        <v>909745</v>
      </c>
    </row>
    <row r="78" spans="1:92" ht="14" x14ac:dyDescent="0.25">
      <c r="A78" s="266">
        <v>3125401</v>
      </c>
      <c r="B78" s="104">
        <v>5401</v>
      </c>
      <c r="C78" s="70" t="s">
        <v>102</v>
      </c>
      <c r="D78" s="219">
        <v>1360</v>
      </c>
      <c r="E78" s="219">
        <v>0</v>
      </c>
      <c r="F78" s="219">
        <v>1360</v>
      </c>
      <c r="G78" s="219">
        <v>824</v>
      </c>
      <c r="H78" s="219">
        <v>536</v>
      </c>
      <c r="I78" s="219">
        <v>0</v>
      </c>
      <c r="J78" s="219">
        <v>265.00000000000057</v>
      </c>
      <c r="K78" s="219">
        <v>0</v>
      </c>
      <c r="L78" s="219">
        <v>0</v>
      </c>
      <c r="M78" s="219">
        <v>0</v>
      </c>
      <c r="N78" s="219">
        <v>0</v>
      </c>
      <c r="O78" s="219">
        <v>0</v>
      </c>
      <c r="P78" s="219">
        <v>0</v>
      </c>
      <c r="Q78" s="219">
        <v>303.00000000000023</v>
      </c>
      <c r="R78" s="219">
        <v>76.000000000000043</v>
      </c>
      <c r="S78" s="219">
        <v>32.999999999999943</v>
      </c>
      <c r="T78" s="219">
        <v>4.0000000000000062</v>
      </c>
      <c r="U78" s="219">
        <v>3.0000000000000049</v>
      </c>
      <c r="V78" s="219">
        <v>0</v>
      </c>
      <c r="W78" s="219">
        <v>0</v>
      </c>
      <c r="X78" s="219">
        <v>71.209439528023594</v>
      </c>
      <c r="Y78" s="219">
        <v>0</v>
      </c>
      <c r="Z78" s="219">
        <v>216.85209298758053</v>
      </c>
      <c r="AA78" s="219">
        <v>0</v>
      </c>
      <c r="AB78" s="219">
        <v>0</v>
      </c>
      <c r="AC78" s="277">
        <f t="shared" si="69"/>
        <v>0</v>
      </c>
      <c r="AD78" s="277">
        <f t="shared" si="74"/>
        <v>4096787.92</v>
      </c>
      <c r="AE78" s="277">
        <f t="shared" si="75"/>
        <v>3045600.24</v>
      </c>
      <c r="AF78" s="277">
        <f t="shared" si="76"/>
        <v>0</v>
      </c>
      <c r="AG78" s="277">
        <f t="shared" si="77"/>
        <v>382694.45000000083</v>
      </c>
      <c r="AH78" s="88">
        <f t="shared" si="78"/>
        <v>0</v>
      </c>
      <c r="AI78" s="88">
        <f t="shared" si="79"/>
        <v>0</v>
      </c>
      <c r="AJ78" s="88">
        <f t="shared" si="80"/>
        <v>0</v>
      </c>
      <c r="AK78" s="88">
        <f t="shared" si="81"/>
        <v>0</v>
      </c>
      <c r="AL78" s="88">
        <f t="shared" si="82"/>
        <v>0</v>
      </c>
      <c r="AM78" s="88">
        <f t="shared" si="83"/>
        <v>0</v>
      </c>
      <c r="AN78" s="88">
        <f t="shared" si="84"/>
        <v>41459.490000000034</v>
      </c>
      <c r="AO78" s="88">
        <f t="shared" si="85"/>
        <v>20797.400000000016</v>
      </c>
      <c r="AP78" s="88">
        <f t="shared" si="86"/>
        <v>13545.839999999976</v>
      </c>
      <c r="AQ78" s="88">
        <f t="shared" si="87"/>
        <v>2189.200000000003</v>
      </c>
      <c r="AR78" s="88">
        <f t="shared" si="88"/>
        <v>2052.3600000000033</v>
      </c>
      <c r="AS78" s="88">
        <f t="shared" si="89"/>
        <v>0</v>
      </c>
      <c r="AT78" s="88">
        <f t="shared" si="97"/>
        <v>0</v>
      </c>
      <c r="AU78" s="88">
        <f t="shared" si="98"/>
        <v>84945.740412979358</v>
      </c>
      <c r="AV78" s="88">
        <f t="shared" si="90"/>
        <v>0</v>
      </c>
      <c r="AW78" s="88">
        <f t="shared" si="91"/>
        <v>383264.38914624986</v>
      </c>
      <c r="AX78" s="88">
        <f t="shared" si="92"/>
        <v>0</v>
      </c>
      <c r="AY78" s="88">
        <f t="shared" si="93"/>
        <v>0</v>
      </c>
      <c r="AZ78" s="88">
        <v>140000</v>
      </c>
      <c r="BA78" s="88"/>
      <c r="BB78" s="88">
        <v>38070</v>
      </c>
      <c r="BC78" s="88"/>
      <c r="BD78" s="88"/>
      <c r="BE78" s="88"/>
      <c r="BF78" s="88"/>
      <c r="BG78" s="208">
        <f t="shared" si="101"/>
        <v>7142388.1600000001</v>
      </c>
      <c r="BH78" s="208">
        <f t="shared" si="73"/>
        <v>930948.86955923005</v>
      </c>
      <c r="BI78" s="208">
        <f t="shared" si="94"/>
        <v>178070</v>
      </c>
      <c r="BJ78" s="208">
        <f t="shared" si="67"/>
        <v>383264.38914624986</v>
      </c>
      <c r="BK78" s="208">
        <f t="shared" si="95"/>
        <v>8251407.0295592304</v>
      </c>
      <c r="BL78" s="222">
        <v>8073337.0295592304</v>
      </c>
      <c r="BM78" s="222">
        <v>5936.2772276170808</v>
      </c>
      <c r="BN78" s="222">
        <v>5808.6525634795116</v>
      </c>
      <c r="BO78" s="166">
        <v>2.1971474923457843E-2</v>
      </c>
      <c r="BP78" s="166">
        <v>0</v>
      </c>
      <c r="BQ78" s="222">
        <v>0</v>
      </c>
      <c r="BR78" s="213">
        <f t="shared" si="96"/>
        <v>8251407.0295592304</v>
      </c>
      <c r="BS78" s="222">
        <v>0</v>
      </c>
      <c r="BT78" s="222">
        <v>0</v>
      </c>
      <c r="BU78" s="89">
        <f t="shared" si="100"/>
        <v>8213337.0295592304</v>
      </c>
      <c r="BV78" s="167"/>
      <c r="BW78" s="216"/>
      <c r="BX78" s="217"/>
      <c r="BY78" s="217"/>
      <c r="BZ78" s="217"/>
      <c r="CA78" s="79"/>
      <c r="CC78" s="216"/>
      <c r="CD78" s="217"/>
      <c r="CE78" s="217"/>
      <c r="CF78" s="217"/>
      <c r="CG78" s="217"/>
      <c r="CH78" s="217"/>
      <c r="CI78" s="227"/>
      <c r="CJ78" s="235"/>
      <c r="CK78" s="217"/>
      <c r="CL78" s="217"/>
      <c r="CM78" s="218"/>
    </row>
    <row r="79" spans="1:92" ht="14" x14ac:dyDescent="0.25">
      <c r="A79" s="266">
        <v>3124024</v>
      </c>
      <c r="B79" s="104">
        <v>4024</v>
      </c>
      <c r="C79" s="70" t="s">
        <v>189</v>
      </c>
      <c r="D79" s="219">
        <v>90</v>
      </c>
      <c r="E79" s="219">
        <v>0</v>
      </c>
      <c r="F79" s="219">
        <v>90</v>
      </c>
      <c r="G79" s="219">
        <v>0</v>
      </c>
      <c r="H79" s="219">
        <v>90</v>
      </c>
      <c r="I79" s="219">
        <v>0</v>
      </c>
      <c r="J79" s="219">
        <v>43.000000000000021</v>
      </c>
      <c r="K79" s="219">
        <v>0</v>
      </c>
      <c r="L79" s="219">
        <v>0</v>
      </c>
      <c r="M79" s="219">
        <v>0</v>
      </c>
      <c r="N79" s="219">
        <v>0</v>
      </c>
      <c r="O79" s="219">
        <v>0</v>
      </c>
      <c r="P79" s="219">
        <v>0</v>
      </c>
      <c r="Q79" s="219">
        <v>17.000000000000011</v>
      </c>
      <c r="R79" s="219">
        <v>10.99999999999998</v>
      </c>
      <c r="S79" s="219">
        <v>7.0000000000000027</v>
      </c>
      <c r="T79" s="219">
        <v>2.9999999999999969</v>
      </c>
      <c r="U79" s="219">
        <v>1.9999999999999978</v>
      </c>
      <c r="V79" s="219">
        <v>0.99999999999999889</v>
      </c>
      <c r="W79" s="219">
        <v>0</v>
      </c>
      <c r="X79" s="219">
        <v>1.9999999999999978</v>
      </c>
      <c r="Y79" s="219">
        <v>0</v>
      </c>
      <c r="Z79" s="219">
        <v>28.73813971600001</v>
      </c>
      <c r="AA79" s="219">
        <v>0</v>
      </c>
      <c r="AB79" s="219">
        <v>0</v>
      </c>
      <c r="AC79" s="277">
        <f t="shared" si="69"/>
        <v>0</v>
      </c>
      <c r="AD79" s="277">
        <f t="shared" si="74"/>
        <v>0</v>
      </c>
      <c r="AE79" s="277">
        <f t="shared" si="75"/>
        <v>511388.10000000003</v>
      </c>
      <c r="AF79" s="277">
        <f t="shared" si="76"/>
        <v>0</v>
      </c>
      <c r="AG79" s="277">
        <f t="shared" si="77"/>
        <v>62097.590000000033</v>
      </c>
      <c r="AH79" s="88">
        <f t="shared" si="78"/>
        <v>0</v>
      </c>
      <c r="AI79" s="88">
        <f t="shared" si="79"/>
        <v>0</v>
      </c>
      <c r="AJ79" s="88">
        <f t="shared" si="80"/>
        <v>0</v>
      </c>
      <c r="AK79" s="88">
        <f t="shared" si="81"/>
        <v>0</v>
      </c>
      <c r="AL79" s="88">
        <f t="shared" si="82"/>
        <v>0</v>
      </c>
      <c r="AM79" s="88">
        <f t="shared" si="83"/>
        <v>0</v>
      </c>
      <c r="AN79" s="88">
        <f t="shared" si="84"/>
        <v>2326.1100000000015</v>
      </c>
      <c r="AO79" s="88">
        <f t="shared" si="85"/>
        <v>3010.1499999999951</v>
      </c>
      <c r="AP79" s="88">
        <f t="shared" si="86"/>
        <v>2873.360000000001</v>
      </c>
      <c r="AQ79" s="88">
        <f t="shared" si="87"/>
        <v>1641.8999999999983</v>
      </c>
      <c r="AR79" s="88">
        <f t="shared" si="88"/>
        <v>1368.2399999999984</v>
      </c>
      <c r="AS79" s="88">
        <f t="shared" si="89"/>
        <v>820.94999999999914</v>
      </c>
      <c r="AT79" s="88">
        <f t="shared" si="97"/>
        <v>0</v>
      </c>
      <c r="AU79" s="88">
        <f t="shared" si="98"/>
        <v>2385.7999999999975</v>
      </c>
      <c r="AV79" s="88">
        <f t="shared" si="90"/>
        <v>0</v>
      </c>
      <c r="AW79" s="88">
        <f t="shared" si="91"/>
        <v>50791.788134058421</v>
      </c>
      <c r="AX79" s="88">
        <f t="shared" si="92"/>
        <v>0</v>
      </c>
      <c r="AY79" s="88">
        <f t="shared" si="93"/>
        <v>0</v>
      </c>
      <c r="AZ79" s="88">
        <v>140000</v>
      </c>
      <c r="BA79" s="88"/>
      <c r="BB79" s="88">
        <v>32072</v>
      </c>
      <c r="BC79" s="88"/>
      <c r="BD79" s="88"/>
      <c r="BE79" s="88"/>
      <c r="BF79" s="88"/>
      <c r="BG79" s="208">
        <f t="shared" si="101"/>
        <v>511388.10000000003</v>
      </c>
      <c r="BH79" s="208">
        <f t="shared" si="73"/>
        <v>127315.88813405845</v>
      </c>
      <c r="BI79" s="208">
        <f t="shared" si="94"/>
        <v>172072</v>
      </c>
      <c r="BJ79" s="208">
        <f t="shared" si="67"/>
        <v>50791.788134058421</v>
      </c>
      <c r="BK79" s="208">
        <f t="shared" si="95"/>
        <v>810775.98813405843</v>
      </c>
      <c r="BL79" s="222">
        <v>638703.98813405843</v>
      </c>
      <c r="BM79" s="222">
        <v>7096.7109792673155</v>
      </c>
      <c r="BN79" s="222">
        <v>7016.2973223529416</v>
      </c>
      <c r="BO79" s="166">
        <v>1.1460981942453779E-2</v>
      </c>
      <c r="BP79" s="166">
        <v>0</v>
      </c>
      <c r="BQ79" s="222">
        <v>0</v>
      </c>
      <c r="BR79" s="213">
        <f t="shared" si="96"/>
        <v>810775.98813405843</v>
      </c>
      <c r="BS79" s="222">
        <v>0</v>
      </c>
      <c r="BT79" s="222">
        <v>0</v>
      </c>
      <c r="BU79" s="89">
        <f t="shared" si="100"/>
        <v>778703.98813405843</v>
      </c>
      <c r="BV79" s="167"/>
      <c r="BW79" s="216"/>
      <c r="BX79" s="217"/>
      <c r="BY79" s="217"/>
      <c r="BZ79" s="217"/>
      <c r="CA79" s="79"/>
      <c r="CC79" s="216"/>
      <c r="CD79" s="217"/>
      <c r="CE79" s="217"/>
      <c r="CF79" s="217"/>
      <c r="CG79" s="217"/>
      <c r="CH79" s="217"/>
      <c r="CI79" s="227"/>
      <c r="CJ79" s="235"/>
      <c r="CK79" s="217"/>
      <c r="CL79" s="217"/>
      <c r="CM79" s="218"/>
    </row>
    <row r="80" spans="1:92" ht="14" x14ac:dyDescent="0.25">
      <c r="A80" s="266">
        <v>3125407</v>
      </c>
      <c r="B80" s="104">
        <v>5407</v>
      </c>
      <c r="C80" s="70" t="s">
        <v>110</v>
      </c>
      <c r="D80" s="219">
        <v>439</v>
      </c>
      <c r="E80" s="219">
        <v>0</v>
      </c>
      <c r="F80" s="219">
        <v>439</v>
      </c>
      <c r="G80" s="219">
        <v>286</v>
      </c>
      <c r="H80" s="219">
        <v>153</v>
      </c>
      <c r="I80" s="219">
        <v>0</v>
      </c>
      <c r="J80" s="219">
        <v>174.99999999999997</v>
      </c>
      <c r="K80" s="219">
        <v>0</v>
      </c>
      <c r="L80" s="219">
        <v>0</v>
      </c>
      <c r="M80" s="219">
        <v>0</v>
      </c>
      <c r="N80" s="219">
        <v>0</v>
      </c>
      <c r="O80" s="219">
        <v>0</v>
      </c>
      <c r="P80" s="219">
        <v>0</v>
      </c>
      <c r="Q80" s="219">
        <v>124.00000000000014</v>
      </c>
      <c r="R80" s="219">
        <v>126.99999999999984</v>
      </c>
      <c r="S80" s="219">
        <v>7.000000000000016</v>
      </c>
      <c r="T80" s="219">
        <v>3.9999999999999991</v>
      </c>
      <c r="U80" s="219">
        <v>12.000000000000009</v>
      </c>
      <c r="V80" s="219">
        <v>0</v>
      </c>
      <c r="W80" s="219">
        <v>0</v>
      </c>
      <c r="X80" s="219">
        <v>114.52173913043465</v>
      </c>
      <c r="Y80" s="219">
        <v>0</v>
      </c>
      <c r="Z80" s="219">
        <v>153.5941620843482</v>
      </c>
      <c r="AA80" s="219">
        <v>0</v>
      </c>
      <c r="AB80" s="219">
        <v>40.660000000000018</v>
      </c>
      <c r="AC80" s="277">
        <f t="shared" si="69"/>
        <v>0</v>
      </c>
      <c r="AD80" s="277">
        <f t="shared" si="74"/>
        <v>1421943.38</v>
      </c>
      <c r="AE80" s="277">
        <f t="shared" si="75"/>
        <v>869359.77</v>
      </c>
      <c r="AF80" s="277">
        <f t="shared" si="76"/>
        <v>0</v>
      </c>
      <c r="AG80" s="277">
        <f t="shared" si="77"/>
        <v>252722.74999999997</v>
      </c>
      <c r="AH80" s="88">
        <f t="shared" si="78"/>
        <v>0</v>
      </c>
      <c r="AI80" s="88">
        <f t="shared" si="79"/>
        <v>0</v>
      </c>
      <c r="AJ80" s="88">
        <f t="shared" si="80"/>
        <v>0</v>
      </c>
      <c r="AK80" s="88">
        <f t="shared" si="81"/>
        <v>0</v>
      </c>
      <c r="AL80" s="88">
        <f t="shared" si="82"/>
        <v>0</v>
      </c>
      <c r="AM80" s="88">
        <f t="shared" si="83"/>
        <v>0</v>
      </c>
      <c r="AN80" s="88">
        <f t="shared" si="84"/>
        <v>16966.92000000002</v>
      </c>
      <c r="AO80" s="88">
        <f t="shared" si="85"/>
        <v>34753.549999999959</v>
      </c>
      <c r="AP80" s="88">
        <f t="shared" si="86"/>
        <v>2873.3600000000065</v>
      </c>
      <c r="AQ80" s="88">
        <f t="shared" si="87"/>
        <v>2189.1999999999994</v>
      </c>
      <c r="AR80" s="88">
        <f t="shared" si="88"/>
        <v>8209.440000000006</v>
      </c>
      <c r="AS80" s="88">
        <f t="shared" si="89"/>
        <v>0</v>
      </c>
      <c r="AT80" s="88">
        <f t="shared" si="97"/>
        <v>0</v>
      </c>
      <c r="AU80" s="88">
        <f t="shared" si="98"/>
        <v>136612.98260869551</v>
      </c>
      <c r="AV80" s="88">
        <f t="shared" si="90"/>
        <v>0</v>
      </c>
      <c r="AW80" s="88">
        <f t="shared" si="91"/>
        <v>271462.32206787704</v>
      </c>
      <c r="AX80" s="88">
        <f t="shared" si="92"/>
        <v>0</v>
      </c>
      <c r="AY80" s="88">
        <f t="shared" si="93"/>
        <v>57643.68200000003</v>
      </c>
      <c r="AZ80" s="88">
        <v>140000</v>
      </c>
      <c r="BA80" s="88"/>
      <c r="BB80" s="88">
        <v>44072</v>
      </c>
      <c r="BC80" s="88"/>
      <c r="BD80" s="88"/>
      <c r="BE80" s="88"/>
      <c r="BF80" s="88"/>
      <c r="BG80" s="208">
        <f t="shared" si="101"/>
        <v>2291303.15</v>
      </c>
      <c r="BH80" s="208">
        <f t="shared" si="73"/>
        <v>783434.20667657256</v>
      </c>
      <c r="BI80" s="208">
        <f t="shared" si="94"/>
        <v>184072</v>
      </c>
      <c r="BJ80" s="208">
        <f t="shared" si="67"/>
        <v>271462.32206787704</v>
      </c>
      <c r="BK80" s="208">
        <f t="shared" si="95"/>
        <v>3258809.3566765725</v>
      </c>
      <c r="BL80" s="222">
        <v>3074737.3566765725</v>
      </c>
      <c r="BM80" s="222">
        <v>7003.9575322928758</v>
      </c>
      <c r="BN80" s="222">
        <v>6775.80666475</v>
      </c>
      <c r="BO80" s="166">
        <v>3.3671395721751117E-2</v>
      </c>
      <c r="BP80" s="166">
        <v>0</v>
      </c>
      <c r="BQ80" s="222">
        <v>0</v>
      </c>
      <c r="BR80" s="213">
        <f t="shared" si="96"/>
        <v>3258809.3566765725</v>
      </c>
      <c r="BS80" s="222">
        <v>0</v>
      </c>
      <c r="BT80" s="222">
        <v>0</v>
      </c>
      <c r="BU80" s="89">
        <f t="shared" si="100"/>
        <v>3214737.3566765725</v>
      </c>
      <c r="BV80" s="167"/>
      <c r="BW80" s="216"/>
      <c r="BX80" s="217"/>
      <c r="BY80" s="217"/>
      <c r="BZ80" s="217"/>
      <c r="CA80" s="79"/>
      <c r="CC80" s="216"/>
      <c r="CD80" s="217"/>
      <c r="CE80" s="217"/>
      <c r="CF80" s="217"/>
      <c r="CG80" s="217"/>
      <c r="CH80" s="217"/>
      <c r="CI80" s="227"/>
      <c r="CJ80" s="235"/>
      <c r="CK80" s="217"/>
      <c r="CL80" s="217"/>
      <c r="CM80" s="218"/>
    </row>
    <row r="81" spans="1:91" ht="14" x14ac:dyDescent="0.25">
      <c r="A81" s="266">
        <v>3125405</v>
      </c>
      <c r="B81" s="104">
        <v>5405</v>
      </c>
      <c r="C81" s="70" t="s">
        <v>139</v>
      </c>
      <c r="D81" s="219">
        <v>883</v>
      </c>
      <c r="E81" s="219">
        <v>0</v>
      </c>
      <c r="F81" s="219">
        <v>883</v>
      </c>
      <c r="G81" s="219">
        <v>535</v>
      </c>
      <c r="H81" s="219">
        <v>348</v>
      </c>
      <c r="I81" s="219">
        <v>0</v>
      </c>
      <c r="J81" s="219">
        <v>192</v>
      </c>
      <c r="K81" s="219">
        <v>0</v>
      </c>
      <c r="L81" s="219">
        <v>0</v>
      </c>
      <c r="M81" s="219">
        <v>0</v>
      </c>
      <c r="N81" s="219">
        <v>0</v>
      </c>
      <c r="O81" s="219">
        <v>0</v>
      </c>
      <c r="P81" s="219">
        <v>0</v>
      </c>
      <c r="Q81" s="219">
        <v>158.99999999999963</v>
      </c>
      <c r="R81" s="219">
        <v>14.000000000000005</v>
      </c>
      <c r="S81" s="219">
        <v>62.000000000000057</v>
      </c>
      <c r="T81" s="219">
        <v>2.999999999999996</v>
      </c>
      <c r="U81" s="219">
        <v>0</v>
      </c>
      <c r="V81" s="219">
        <v>0</v>
      </c>
      <c r="W81" s="219">
        <v>0</v>
      </c>
      <c r="X81" s="219">
        <v>56.000000000000021</v>
      </c>
      <c r="Y81" s="219">
        <v>0</v>
      </c>
      <c r="Z81" s="219">
        <v>184.13159239928009</v>
      </c>
      <c r="AA81" s="219">
        <v>0</v>
      </c>
      <c r="AB81" s="219">
        <v>0</v>
      </c>
      <c r="AC81" s="277">
        <f t="shared" si="69"/>
        <v>0</v>
      </c>
      <c r="AD81" s="277">
        <f t="shared" si="74"/>
        <v>2659929.0499999998</v>
      </c>
      <c r="AE81" s="277">
        <f t="shared" si="75"/>
        <v>1977367.32</v>
      </c>
      <c r="AF81" s="277">
        <f t="shared" si="76"/>
        <v>0</v>
      </c>
      <c r="AG81" s="277">
        <f t="shared" si="77"/>
        <v>277272.96000000002</v>
      </c>
      <c r="AH81" s="88">
        <f t="shared" si="78"/>
        <v>0</v>
      </c>
      <c r="AI81" s="88">
        <f t="shared" si="79"/>
        <v>0</v>
      </c>
      <c r="AJ81" s="88">
        <f t="shared" si="80"/>
        <v>0</v>
      </c>
      <c r="AK81" s="88">
        <f t="shared" si="81"/>
        <v>0</v>
      </c>
      <c r="AL81" s="88">
        <f t="shared" si="82"/>
        <v>0</v>
      </c>
      <c r="AM81" s="88">
        <f t="shared" si="83"/>
        <v>0</v>
      </c>
      <c r="AN81" s="88">
        <f t="shared" si="84"/>
        <v>21755.96999999995</v>
      </c>
      <c r="AO81" s="88">
        <f t="shared" si="85"/>
        <v>3831.1000000000017</v>
      </c>
      <c r="AP81" s="88">
        <f t="shared" si="86"/>
        <v>25449.760000000024</v>
      </c>
      <c r="AQ81" s="88">
        <f t="shared" si="87"/>
        <v>1641.8999999999976</v>
      </c>
      <c r="AR81" s="88">
        <f t="shared" si="88"/>
        <v>0</v>
      </c>
      <c r="AS81" s="88">
        <f t="shared" si="89"/>
        <v>0</v>
      </c>
      <c r="AT81" s="88">
        <f t="shared" si="97"/>
        <v>0</v>
      </c>
      <c r="AU81" s="88">
        <f t="shared" si="98"/>
        <v>66802.400000000023</v>
      </c>
      <c r="AV81" s="88">
        <f t="shared" si="90"/>
        <v>0</v>
      </c>
      <c r="AW81" s="88">
        <f t="shared" si="91"/>
        <v>325434.17640648765</v>
      </c>
      <c r="AX81" s="88">
        <f t="shared" si="92"/>
        <v>0</v>
      </c>
      <c r="AY81" s="88">
        <f t="shared" si="93"/>
        <v>0</v>
      </c>
      <c r="AZ81" s="88">
        <v>140000</v>
      </c>
      <c r="BA81" s="88"/>
      <c r="BB81" s="88">
        <v>64196</v>
      </c>
      <c r="BC81" s="88"/>
      <c r="BD81" s="88"/>
      <c r="BE81" s="88"/>
      <c r="BF81" s="88"/>
      <c r="BG81" s="208">
        <f t="shared" si="101"/>
        <v>4637296.37</v>
      </c>
      <c r="BH81" s="208">
        <f t="shared" si="73"/>
        <v>722188.26640648767</v>
      </c>
      <c r="BI81" s="208">
        <f t="shared" ref="BI81:BI90" si="102">SUM(AZ81:BF81)</f>
        <v>204196</v>
      </c>
      <c r="BJ81" s="208">
        <f t="shared" si="67"/>
        <v>325434.17640648765</v>
      </c>
      <c r="BK81" s="208">
        <f t="shared" si="95"/>
        <v>5563680.6364064878</v>
      </c>
      <c r="BL81" s="222">
        <v>5359484.6364064878</v>
      </c>
      <c r="BM81" s="222">
        <v>6069.6315248091596</v>
      </c>
      <c r="BN81" s="222">
        <v>6128.6850390713471</v>
      </c>
      <c r="BO81" s="166">
        <v>-9.6355929348158533E-3</v>
      </c>
      <c r="BP81" s="166">
        <v>1.4635592934815853E-2</v>
      </c>
      <c r="BQ81" s="222">
        <v>79202.397541011538</v>
      </c>
      <c r="BR81" s="213">
        <f t="shared" si="96"/>
        <v>5642883.0339474995</v>
      </c>
      <c r="BS81" s="222">
        <v>0</v>
      </c>
      <c r="BT81" s="222">
        <v>0</v>
      </c>
      <c r="BU81" s="89">
        <f t="shared" si="100"/>
        <v>5578687.0339474995</v>
      </c>
      <c r="BV81" s="167"/>
      <c r="BW81" s="216"/>
      <c r="BX81" s="217"/>
      <c r="BY81" s="217"/>
      <c r="BZ81" s="274">
        <v>53557.86</v>
      </c>
      <c r="CA81" s="79"/>
      <c r="CC81" s="216"/>
      <c r="CD81" s="217"/>
      <c r="CE81" s="217"/>
      <c r="CF81" s="217"/>
      <c r="CG81" s="217"/>
      <c r="CH81" s="217"/>
      <c r="CI81" s="227"/>
      <c r="CJ81" s="235"/>
      <c r="CK81" s="217"/>
      <c r="CL81" s="217"/>
      <c r="CM81" s="218"/>
    </row>
    <row r="82" spans="1:91" ht="14" x14ac:dyDescent="0.25">
      <c r="A82" s="266">
        <v>3125409</v>
      </c>
      <c r="B82" s="104">
        <v>5409</v>
      </c>
      <c r="C82" s="70" t="s">
        <v>142</v>
      </c>
      <c r="D82" s="219">
        <v>990</v>
      </c>
      <c r="E82" s="219">
        <v>0</v>
      </c>
      <c r="F82" s="219">
        <v>990</v>
      </c>
      <c r="G82" s="219">
        <v>628</v>
      </c>
      <c r="H82" s="219">
        <v>362</v>
      </c>
      <c r="I82" s="219">
        <v>0</v>
      </c>
      <c r="J82" s="219">
        <v>393</v>
      </c>
      <c r="K82" s="219">
        <v>0</v>
      </c>
      <c r="L82" s="219">
        <v>0</v>
      </c>
      <c r="M82" s="219">
        <v>0</v>
      </c>
      <c r="N82" s="219">
        <v>0</v>
      </c>
      <c r="O82" s="219">
        <v>0</v>
      </c>
      <c r="P82" s="219">
        <v>0</v>
      </c>
      <c r="Q82" s="219">
        <v>264.33502538071065</v>
      </c>
      <c r="R82" s="219">
        <v>305.54314720812232</v>
      </c>
      <c r="S82" s="219">
        <v>39.197969543147181</v>
      </c>
      <c r="T82" s="219">
        <v>22.111675126903595</v>
      </c>
      <c r="U82" s="219">
        <v>11.055837563451746</v>
      </c>
      <c r="V82" s="219">
        <v>0</v>
      </c>
      <c r="W82" s="219">
        <v>0</v>
      </c>
      <c r="X82" s="219">
        <v>46.000000000000036</v>
      </c>
      <c r="Y82" s="219">
        <v>0</v>
      </c>
      <c r="Z82" s="219">
        <v>287.69176167894159</v>
      </c>
      <c r="AA82" s="219">
        <v>0</v>
      </c>
      <c r="AB82" s="219">
        <v>15.751821862348216</v>
      </c>
      <c r="AC82" s="277">
        <f t="shared" si="69"/>
        <v>0</v>
      </c>
      <c r="AD82" s="277">
        <f t="shared" si="74"/>
        <v>3122309.2399999998</v>
      </c>
      <c r="AE82" s="277">
        <f t="shared" si="75"/>
        <v>2056916.58</v>
      </c>
      <c r="AF82" s="277">
        <f t="shared" si="76"/>
        <v>0</v>
      </c>
      <c r="AG82" s="277">
        <f t="shared" si="77"/>
        <v>567543.09000000008</v>
      </c>
      <c r="AH82" s="88">
        <f t="shared" si="78"/>
        <v>0</v>
      </c>
      <c r="AI82" s="88">
        <f t="shared" si="79"/>
        <v>0</v>
      </c>
      <c r="AJ82" s="88">
        <f t="shared" si="80"/>
        <v>0</v>
      </c>
      <c r="AK82" s="88">
        <f t="shared" si="81"/>
        <v>0</v>
      </c>
      <c r="AL82" s="88">
        <f t="shared" si="82"/>
        <v>0</v>
      </c>
      <c r="AM82" s="88">
        <f t="shared" si="83"/>
        <v>0</v>
      </c>
      <c r="AN82" s="88">
        <f t="shared" si="84"/>
        <v>36168.961522842641</v>
      </c>
      <c r="AO82" s="88">
        <f t="shared" si="85"/>
        <v>83611.882233502678</v>
      </c>
      <c r="AP82" s="88">
        <f t="shared" si="86"/>
        <v>16089.982538071055</v>
      </c>
      <c r="AQ82" s="88">
        <f t="shared" si="87"/>
        <v>12101.719796954336</v>
      </c>
      <c r="AR82" s="88">
        <f t="shared" si="88"/>
        <v>7563.5195939086088</v>
      </c>
      <c r="AS82" s="88">
        <f t="shared" si="89"/>
        <v>0</v>
      </c>
      <c r="AT82" s="88">
        <f t="shared" si="97"/>
        <v>0</v>
      </c>
      <c r="AU82" s="88">
        <f t="shared" si="98"/>
        <v>54873.400000000045</v>
      </c>
      <c r="AV82" s="88">
        <f t="shared" si="90"/>
        <v>0</v>
      </c>
      <c r="AW82" s="88">
        <f t="shared" si="91"/>
        <v>508466.41959136137</v>
      </c>
      <c r="AX82" s="88">
        <f t="shared" si="92"/>
        <v>0</v>
      </c>
      <c r="AY82" s="88">
        <f t="shared" si="93"/>
        <v>22331.357854251066</v>
      </c>
      <c r="AZ82" s="88">
        <v>140000</v>
      </c>
      <c r="BA82" s="88"/>
      <c r="BB82" s="88">
        <v>74936</v>
      </c>
      <c r="BC82" s="88"/>
      <c r="BD82" s="88"/>
      <c r="BE82" s="88"/>
      <c r="BF82" s="88"/>
      <c r="BG82" s="208">
        <f t="shared" si="101"/>
        <v>5179225.82</v>
      </c>
      <c r="BH82" s="208">
        <f t="shared" si="73"/>
        <v>1308750.3331308919</v>
      </c>
      <c r="BI82" s="208">
        <f t="shared" si="102"/>
        <v>214936</v>
      </c>
      <c r="BJ82" s="208">
        <f t="shared" si="67"/>
        <v>508466.41959136137</v>
      </c>
      <c r="BK82" s="208">
        <f t="shared" si="95"/>
        <v>6702912.1531308927</v>
      </c>
      <c r="BL82" s="222">
        <v>6487976.1531308927</v>
      </c>
      <c r="BM82" s="222">
        <v>6553.5112657887803</v>
      </c>
      <c r="BN82" s="222">
        <v>6357.1936332285113</v>
      </c>
      <c r="BO82" s="166">
        <v>3.0881178690882308E-2</v>
      </c>
      <c r="BP82" s="166">
        <v>0</v>
      </c>
      <c r="BQ82" s="222">
        <v>0</v>
      </c>
      <c r="BR82" s="213">
        <f t="shared" si="96"/>
        <v>6702912.1531308927</v>
      </c>
      <c r="BS82" s="222">
        <v>-2168.1</v>
      </c>
      <c r="BT82" s="222">
        <v>-1257.3</v>
      </c>
      <c r="BU82" s="89">
        <f t="shared" si="100"/>
        <v>6624550.7531308932</v>
      </c>
      <c r="BV82" s="167"/>
      <c r="BW82" s="216"/>
      <c r="BX82" s="217"/>
      <c r="BY82" s="273">
        <v>76874.69</v>
      </c>
      <c r="BZ82" s="217"/>
      <c r="CA82" s="79"/>
      <c r="CB82" s="205"/>
      <c r="CC82" s="225">
        <f>$J82*985</f>
        <v>387105</v>
      </c>
      <c r="CD82" s="226">
        <f>VLOOKUP(A82,'Grant data'!$A$3:$F$49,5,0)</f>
        <v>1280</v>
      </c>
      <c r="CE82" s="226">
        <f>VLOOKUP(A82,'Grant data'!$A$3:$F$49,6,0)</f>
        <v>0</v>
      </c>
      <c r="CF82" s="226">
        <f>VLOOKUP(A82,'Grant data'!$A$3:$I$49,9,0)</f>
        <v>194434</v>
      </c>
      <c r="CG82" s="226"/>
      <c r="CH82" s="226"/>
      <c r="CI82" s="227"/>
      <c r="CJ82" s="235"/>
      <c r="CK82" s="226"/>
      <c r="CL82" s="226">
        <v>114274</v>
      </c>
      <c r="CM82" s="257">
        <v>311718</v>
      </c>
    </row>
    <row r="83" spans="1:91" ht="14" x14ac:dyDescent="0.25">
      <c r="A83" s="266">
        <v>3124021</v>
      </c>
      <c r="B83" s="104">
        <v>4021</v>
      </c>
      <c r="C83" s="70" t="s">
        <v>143</v>
      </c>
      <c r="D83" s="219">
        <v>711</v>
      </c>
      <c r="E83" s="219">
        <v>0</v>
      </c>
      <c r="F83" s="219">
        <v>711</v>
      </c>
      <c r="G83" s="219">
        <v>492</v>
      </c>
      <c r="H83" s="219">
        <v>219</v>
      </c>
      <c r="I83" s="219">
        <v>0</v>
      </c>
      <c r="J83" s="219">
        <v>353.00000000000023</v>
      </c>
      <c r="K83" s="219">
        <v>0</v>
      </c>
      <c r="L83" s="219">
        <v>0</v>
      </c>
      <c r="M83" s="219">
        <v>0</v>
      </c>
      <c r="N83" s="219">
        <v>0</v>
      </c>
      <c r="O83" s="219">
        <v>0</v>
      </c>
      <c r="P83" s="219">
        <v>0</v>
      </c>
      <c r="Q83" s="219">
        <v>221.99999999999986</v>
      </c>
      <c r="R83" s="219">
        <v>251.99999999999969</v>
      </c>
      <c r="S83" s="219">
        <v>79.999999999999815</v>
      </c>
      <c r="T83" s="219">
        <v>31.000000000000028</v>
      </c>
      <c r="U83" s="219">
        <v>0.99999999999999956</v>
      </c>
      <c r="V83" s="219">
        <v>0</v>
      </c>
      <c r="W83" s="219">
        <v>0</v>
      </c>
      <c r="X83" s="219">
        <v>51.999999999999993</v>
      </c>
      <c r="Y83" s="219">
        <v>0</v>
      </c>
      <c r="Z83" s="219">
        <v>202.88495491842468</v>
      </c>
      <c r="AA83" s="219">
        <v>0</v>
      </c>
      <c r="AB83" s="219">
        <v>0</v>
      </c>
      <c r="AC83" s="277">
        <f t="shared" si="69"/>
        <v>0</v>
      </c>
      <c r="AD83" s="277">
        <f t="shared" si="74"/>
        <v>2446140.36</v>
      </c>
      <c r="AE83" s="277">
        <f t="shared" si="75"/>
        <v>1244377.71</v>
      </c>
      <c r="AF83" s="277">
        <f t="shared" si="76"/>
        <v>0</v>
      </c>
      <c r="AG83" s="277">
        <f t="shared" si="77"/>
        <v>509777.89000000036</v>
      </c>
      <c r="AH83" s="88">
        <f t="shared" si="78"/>
        <v>0</v>
      </c>
      <c r="AI83" s="88">
        <f t="shared" si="79"/>
        <v>0</v>
      </c>
      <c r="AJ83" s="88">
        <f t="shared" si="80"/>
        <v>0</v>
      </c>
      <c r="AK83" s="88">
        <f t="shared" si="81"/>
        <v>0</v>
      </c>
      <c r="AL83" s="88">
        <f t="shared" si="82"/>
        <v>0</v>
      </c>
      <c r="AM83" s="88">
        <f t="shared" si="83"/>
        <v>0</v>
      </c>
      <c r="AN83" s="88">
        <f t="shared" si="84"/>
        <v>30376.259999999984</v>
      </c>
      <c r="AO83" s="88">
        <f t="shared" si="85"/>
        <v>68959.79999999993</v>
      </c>
      <c r="AP83" s="88">
        <f t="shared" si="86"/>
        <v>32838.399999999929</v>
      </c>
      <c r="AQ83" s="88">
        <f t="shared" si="87"/>
        <v>16966.300000000014</v>
      </c>
      <c r="AR83" s="88">
        <f t="shared" si="88"/>
        <v>684.11999999999966</v>
      </c>
      <c r="AS83" s="88">
        <f t="shared" si="89"/>
        <v>0</v>
      </c>
      <c r="AT83" s="88">
        <f t="shared" si="97"/>
        <v>0</v>
      </c>
      <c r="AU83" s="88">
        <f t="shared" si="98"/>
        <v>62030.799999999996</v>
      </c>
      <c r="AV83" s="88">
        <f t="shared" si="90"/>
        <v>0</v>
      </c>
      <c r="AW83" s="88">
        <f t="shared" si="91"/>
        <v>358578.86932282383</v>
      </c>
      <c r="AX83" s="88">
        <f t="shared" si="92"/>
        <v>0</v>
      </c>
      <c r="AY83" s="88">
        <f t="shared" si="93"/>
        <v>0</v>
      </c>
      <c r="AZ83" s="88">
        <v>140000</v>
      </c>
      <c r="BA83" s="88"/>
      <c r="BB83" s="88">
        <v>55310</v>
      </c>
      <c r="BC83" s="88"/>
      <c r="BD83" s="88"/>
      <c r="BE83" s="88"/>
      <c r="BF83" s="88"/>
      <c r="BG83" s="208">
        <f t="shared" si="101"/>
        <v>3690518.07</v>
      </c>
      <c r="BH83" s="208">
        <f t="shared" si="73"/>
        <v>1080212.4393228241</v>
      </c>
      <c r="BI83" s="208">
        <f t="shared" si="102"/>
        <v>195310</v>
      </c>
      <c r="BJ83" s="208">
        <f t="shared" si="67"/>
        <v>358578.86932282383</v>
      </c>
      <c r="BK83" s="208">
        <f t="shared" si="95"/>
        <v>4966040.509322824</v>
      </c>
      <c r="BL83" s="222">
        <v>4770730.509322824</v>
      </c>
      <c r="BM83" s="222">
        <v>6709.888198766278</v>
      </c>
      <c r="BN83" s="222">
        <v>6563.7600830555557</v>
      </c>
      <c r="BO83" s="166">
        <v>2.2262866689468776E-2</v>
      </c>
      <c r="BP83" s="166">
        <v>0</v>
      </c>
      <c r="BQ83" s="222">
        <v>0</v>
      </c>
      <c r="BR83" s="213">
        <f t="shared" si="96"/>
        <v>4966040.509322824</v>
      </c>
      <c r="BS83" s="222">
        <v>0</v>
      </c>
      <c r="BT83" s="222">
        <v>0</v>
      </c>
      <c r="BU83" s="89">
        <f t="shared" si="100"/>
        <v>4910730.509322824</v>
      </c>
      <c r="BV83" s="167"/>
      <c r="BW83" s="216"/>
      <c r="BX83" s="217"/>
      <c r="BY83" s="217"/>
      <c r="BZ83" s="217"/>
      <c r="CA83" s="79"/>
      <c r="CC83" s="216"/>
      <c r="CD83" s="217"/>
      <c r="CE83" s="217"/>
      <c r="CF83" s="217"/>
      <c r="CG83" s="217"/>
      <c r="CH83" s="217"/>
      <c r="CI83" s="217"/>
      <c r="CJ83" s="234"/>
      <c r="CK83" s="217"/>
      <c r="CL83" s="217"/>
      <c r="CM83" s="218"/>
    </row>
    <row r="84" spans="1:91" ht="14" x14ac:dyDescent="0.25">
      <c r="A84" s="266">
        <v>3124000</v>
      </c>
      <c r="B84" s="104">
        <v>4000</v>
      </c>
      <c r="C84" s="70" t="s">
        <v>146</v>
      </c>
      <c r="D84" s="219">
        <v>60</v>
      </c>
      <c r="E84" s="219">
        <v>0</v>
      </c>
      <c r="F84" s="219">
        <v>60</v>
      </c>
      <c r="G84" s="219">
        <v>9</v>
      </c>
      <c r="H84" s="219">
        <v>51</v>
      </c>
      <c r="I84" s="219">
        <v>0</v>
      </c>
      <c r="J84" s="219">
        <v>19.999999999999979</v>
      </c>
      <c r="K84" s="219">
        <v>0</v>
      </c>
      <c r="L84" s="219">
        <v>0</v>
      </c>
      <c r="M84" s="219">
        <v>0</v>
      </c>
      <c r="N84" s="219">
        <v>0</v>
      </c>
      <c r="O84" s="219">
        <v>0</v>
      </c>
      <c r="P84" s="219">
        <v>0</v>
      </c>
      <c r="Q84" s="219">
        <v>13.000000000000021</v>
      </c>
      <c r="R84" s="219">
        <v>27</v>
      </c>
      <c r="S84" s="219">
        <v>1.9999999999999978</v>
      </c>
      <c r="T84" s="219">
        <v>0</v>
      </c>
      <c r="U84" s="219">
        <v>0</v>
      </c>
      <c r="V84" s="219">
        <v>0</v>
      </c>
      <c r="W84" s="219">
        <v>0</v>
      </c>
      <c r="X84" s="219">
        <v>21</v>
      </c>
      <c r="Y84" s="219">
        <v>0</v>
      </c>
      <c r="Z84" s="219">
        <v>18.086788416917294</v>
      </c>
      <c r="AA84" s="219">
        <v>0</v>
      </c>
      <c r="AB84" s="219">
        <v>0</v>
      </c>
      <c r="AC84" s="277">
        <f t="shared" si="69"/>
        <v>0</v>
      </c>
      <c r="AD84" s="277">
        <f t="shared" si="74"/>
        <v>44746.47</v>
      </c>
      <c r="AE84" s="277">
        <f t="shared" si="75"/>
        <v>289786.59000000003</v>
      </c>
      <c r="AF84" s="277">
        <f t="shared" si="76"/>
        <v>0</v>
      </c>
      <c r="AG84" s="277">
        <f t="shared" si="77"/>
        <v>28882.599999999973</v>
      </c>
      <c r="AH84" s="88">
        <f t="shared" si="78"/>
        <v>0</v>
      </c>
      <c r="AI84" s="88">
        <f t="shared" si="79"/>
        <v>0</v>
      </c>
      <c r="AJ84" s="88">
        <f t="shared" si="80"/>
        <v>0</v>
      </c>
      <c r="AK84" s="88">
        <f t="shared" si="81"/>
        <v>0</v>
      </c>
      <c r="AL84" s="88">
        <f t="shared" si="82"/>
        <v>0</v>
      </c>
      <c r="AM84" s="88">
        <f t="shared" si="83"/>
        <v>0</v>
      </c>
      <c r="AN84" s="88">
        <f t="shared" si="84"/>
        <v>1778.7900000000031</v>
      </c>
      <c r="AO84" s="88">
        <f t="shared" si="85"/>
        <v>7388.5500000000011</v>
      </c>
      <c r="AP84" s="88">
        <f t="shared" si="86"/>
        <v>820.95999999999913</v>
      </c>
      <c r="AQ84" s="88">
        <f t="shared" si="87"/>
        <v>0</v>
      </c>
      <c r="AR84" s="88">
        <f t="shared" si="88"/>
        <v>0</v>
      </c>
      <c r="AS84" s="88">
        <f t="shared" si="89"/>
        <v>0</v>
      </c>
      <c r="AT84" s="88">
        <f t="shared" si="97"/>
        <v>0</v>
      </c>
      <c r="AU84" s="88">
        <f t="shared" si="98"/>
        <v>25050.9</v>
      </c>
      <c r="AV84" s="88">
        <f t="shared" si="90"/>
        <v>0</v>
      </c>
      <c r="AW84" s="88">
        <f t="shared" si="91"/>
        <v>31966.589848059626</v>
      </c>
      <c r="AX84" s="88">
        <f t="shared" si="92"/>
        <v>0</v>
      </c>
      <c r="AY84" s="88">
        <f t="shared" si="93"/>
        <v>0</v>
      </c>
      <c r="AZ84" s="88">
        <v>140000</v>
      </c>
      <c r="BA84" s="88"/>
      <c r="BB84" s="88">
        <v>0</v>
      </c>
      <c r="BC84" s="88"/>
      <c r="BD84" s="88"/>
      <c r="BE84" s="88"/>
      <c r="BF84" s="88"/>
      <c r="BG84" s="208">
        <f t="shared" si="101"/>
        <v>334533.06000000006</v>
      </c>
      <c r="BH84" s="208">
        <f t="shared" si="73"/>
        <v>95888.389848059611</v>
      </c>
      <c r="BI84" s="208">
        <f t="shared" si="102"/>
        <v>140000</v>
      </c>
      <c r="BJ84" s="208">
        <f t="shared" si="67"/>
        <v>31966.589848059626</v>
      </c>
      <c r="BK84" s="208">
        <f t="shared" si="95"/>
        <v>570421.44984805968</v>
      </c>
      <c r="BL84" s="222">
        <v>430421.44984805968</v>
      </c>
      <c r="BM84" s="222">
        <v>7173.6908308009943</v>
      </c>
      <c r="BN84" s="222">
        <v>7542.8612999999996</v>
      </c>
      <c r="BO84" s="166">
        <v>-4.8943027654373722E-2</v>
      </c>
      <c r="BP84" s="166">
        <v>5.3943027654373719E-2</v>
      </c>
      <c r="BQ84" s="222">
        <v>24413.086541940316</v>
      </c>
      <c r="BR84" s="213">
        <f t="shared" si="96"/>
        <v>594834.53639000002</v>
      </c>
      <c r="BS84" s="222">
        <v>0</v>
      </c>
      <c r="BT84" s="222">
        <v>0</v>
      </c>
      <c r="BU84" s="89">
        <f t="shared" si="100"/>
        <v>594834.53639000002</v>
      </c>
      <c r="BV84" s="167"/>
      <c r="BW84" s="216"/>
      <c r="BX84" s="217"/>
      <c r="BY84" s="217"/>
      <c r="BZ84" s="217"/>
      <c r="CA84" s="79"/>
      <c r="CC84" s="216"/>
      <c r="CD84" s="217"/>
      <c r="CE84" s="217"/>
      <c r="CF84" s="217"/>
      <c r="CG84" s="217"/>
      <c r="CH84" s="217"/>
      <c r="CI84" s="217"/>
      <c r="CJ84" s="234"/>
      <c r="CK84" s="217"/>
      <c r="CL84" s="217"/>
      <c r="CM84" s="218"/>
    </row>
    <row r="85" spans="1:91" ht="14" x14ac:dyDescent="0.25">
      <c r="A85" s="266">
        <v>3125403</v>
      </c>
      <c r="B85" s="104">
        <v>5403</v>
      </c>
      <c r="C85" s="70" t="s">
        <v>150</v>
      </c>
      <c r="D85" s="219">
        <v>1198</v>
      </c>
      <c r="E85" s="219">
        <v>0</v>
      </c>
      <c r="F85" s="219">
        <v>1198</v>
      </c>
      <c r="G85" s="219">
        <v>720</v>
      </c>
      <c r="H85" s="219">
        <v>478</v>
      </c>
      <c r="I85" s="219">
        <v>0</v>
      </c>
      <c r="J85" s="219">
        <v>268.0000000000004</v>
      </c>
      <c r="K85" s="219">
        <v>0</v>
      </c>
      <c r="L85" s="219">
        <v>0</v>
      </c>
      <c r="M85" s="219">
        <v>0</v>
      </c>
      <c r="N85" s="219">
        <v>0</v>
      </c>
      <c r="O85" s="219">
        <v>0</v>
      </c>
      <c r="P85" s="219">
        <v>0</v>
      </c>
      <c r="Q85" s="219">
        <v>314.00000000000028</v>
      </c>
      <c r="R85" s="219">
        <v>44.999999999999986</v>
      </c>
      <c r="S85" s="219">
        <v>22.000000000000053</v>
      </c>
      <c r="T85" s="219">
        <v>48.999999999999972</v>
      </c>
      <c r="U85" s="219">
        <v>1.0000000000000004</v>
      </c>
      <c r="V85" s="219">
        <v>0</v>
      </c>
      <c r="W85" s="219">
        <v>0</v>
      </c>
      <c r="X85" s="219">
        <v>19.192242833052259</v>
      </c>
      <c r="Y85" s="219">
        <v>0</v>
      </c>
      <c r="Z85" s="219">
        <v>235.22221102730421</v>
      </c>
      <c r="AA85" s="219">
        <v>0</v>
      </c>
      <c r="AB85" s="219">
        <v>0</v>
      </c>
      <c r="AC85" s="277">
        <f t="shared" si="69"/>
        <v>0</v>
      </c>
      <c r="AD85" s="277">
        <f t="shared" si="74"/>
        <v>3579717.6</v>
      </c>
      <c r="AE85" s="277">
        <f t="shared" si="75"/>
        <v>2716039.02</v>
      </c>
      <c r="AF85" s="277">
        <f t="shared" si="76"/>
        <v>0</v>
      </c>
      <c r="AG85" s="277">
        <f t="shared" si="77"/>
        <v>387026.84000000061</v>
      </c>
      <c r="AH85" s="88">
        <f t="shared" si="78"/>
        <v>0</v>
      </c>
      <c r="AI85" s="88">
        <f t="shared" si="79"/>
        <v>0</v>
      </c>
      <c r="AJ85" s="88">
        <f t="shared" si="80"/>
        <v>0</v>
      </c>
      <c r="AK85" s="88">
        <f t="shared" si="81"/>
        <v>0</v>
      </c>
      <c r="AL85" s="88">
        <f t="shared" si="82"/>
        <v>0</v>
      </c>
      <c r="AM85" s="88">
        <f t="shared" si="83"/>
        <v>0</v>
      </c>
      <c r="AN85" s="88">
        <f t="shared" si="84"/>
        <v>42964.620000000046</v>
      </c>
      <c r="AO85" s="88">
        <f t="shared" si="85"/>
        <v>12314.249999999998</v>
      </c>
      <c r="AP85" s="88">
        <f t="shared" si="86"/>
        <v>9030.5600000000231</v>
      </c>
      <c r="AQ85" s="88">
        <f t="shared" si="87"/>
        <v>26817.699999999983</v>
      </c>
      <c r="AR85" s="88">
        <f t="shared" si="88"/>
        <v>684.12000000000035</v>
      </c>
      <c r="AS85" s="88">
        <f t="shared" si="89"/>
        <v>0</v>
      </c>
      <c r="AT85" s="88">
        <f t="shared" si="97"/>
        <v>0</v>
      </c>
      <c r="AU85" s="88">
        <f t="shared" si="98"/>
        <v>22894.42647554804</v>
      </c>
      <c r="AV85" s="88">
        <f t="shared" si="90"/>
        <v>0</v>
      </c>
      <c r="AW85" s="88">
        <f t="shared" si="91"/>
        <v>415731.73576965748</v>
      </c>
      <c r="AX85" s="88">
        <f t="shared" si="92"/>
        <v>0</v>
      </c>
      <c r="AY85" s="88">
        <f t="shared" si="93"/>
        <v>0</v>
      </c>
      <c r="AZ85" s="88">
        <v>140000</v>
      </c>
      <c r="BA85" s="88"/>
      <c r="BB85" s="88">
        <v>41454</v>
      </c>
      <c r="BC85" s="88"/>
      <c r="BD85" s="88"/>
      <c r="BE85" s="88"/>
      <c r="BF85" s="88"/>
      <c r="BG85" s="208">
        <f t="shared" si="101"/>
        <v>6295756.6200000001</v>
      </c>
      <c r="BH85" s="208">
        <f t="shared" si="73"/>
        <v>917464.25224520615</v>
      </c>
      <c r="BI85" s="208">
        <f t="shared" si="102"/>
        <v>181454</v>
      </c>
      <c r="BJ85" s="208">
        <f t="shared" si="67"/>
        <v>415731.73576965748</v>
      </c>
      <c r="BK85" s="208">
        <f t="shared" si="95"/>
        <v>7394674.8722452065</v>
      </c>
      <c r="BL85" s="222">
        <v>7213220.8722452065</v>
      </c>
      <c r="BM85" s="222">
        <v>6021.0524810060151</v>
      </c>
      <c r="BN85" s="222">
        <v>5948.9695079866888</v>
      </c>
      <c r="BO85" s="166">
        <v>1.2116883927973167E-2</v>
      </c>
      <c r="BP85" s="166">
        <v>0</v>
      </c>
      <c r="BQ85" s="222">
        <v>0</v>
      </c>
      <c r="BR85" s="213">
        <f t="shared" si="96"/>
        <v>7394674.8722452065</v>
      </c>
      <c r="BS85" s="222">
        <v>0</v>
      </c>
      <c r="BT85" s="222">
        <v>0</v>
      </c>
      <c r="BU85" s="89">
        <f t="shared" si="100"/>
        <v>7353220.8722452065</v>
      </c>
      <c r="BV85" s="167"/>
      <c r="BW85" s="216"/>
      <c r="BX85" s="217"/>
      <c r="BY85" s="217"/>
      <c r="BZ85" s="217"/>
      <c r="CA85" s="79"/>
      <c r="CC85" s="216"/>
      <c r="CD85" s="217"/>
      <c r="CE85" s="217"/>
      <c r="CF85" s="217"/>
      <c r="CG85" s="217"/>
      <c r="CH85" s="217"/>
      <c r="CI85" s="217"/>
      <c r="CJ85" s="234"/>
      <c r="CK85" s="217"/>
      <c r="CL85" s="217"/>
      <c r="CM85" s="218"/>
    </row>
    <row r="86" spans="1:91" ht="14" x14ac:dyDescent="0.25">
      <c r="A86" s="266">
        <v>3125406</v>
      </c>
      <c r="B86" s="104">
        <v>5406</v>
      </c>
      <c r="C86" s="70" t="s">
        <v>156</v>
      </c>
      <c r="D86" s="219">
        <v>778</v>
      </c>
      <c r="E86" s="219">
        <v>0</v>
      </c>
      <c r="F86" s="219">
        <v>778</v>
      </c>
      <c r="G86" s="219">
        <v>498</v>
      </c>
      <c r="H86" s="219">
        <v>280</v>
      </c>
      <c r="I86" s="219">
        <v>0</v>
      </c>
      <c r="J86" s="219">
        <v>266.99999999999966</v>
      </c>
      <c r="K86" s="219">
        <v>0</v>
      </c>
      <c r="L86" s="219">
        <v>0</v>
      </c>
      <c r="M86" s="219">
        <v>0</v>
      </c>
      <c r="N86" s="219">
        <v>0</v>
      </c>
      <c r="O86" s="219">
        <v>0</v>
      </c>
      <c r="P86" s="219">
        <v>0</v>
      </c>
      <c r="Q86" s="219">
        <v>202.0000000000004</v>
      </c>
      <c r="R86" s="219">
        <v>321.99999999999966</v>
      </c>
      <c r="S86" s="219">
        <v>17.000000000000007</v>
      </c>
      <c r="T86" s="219">
        <v>4.0000000000000018</v>
      </c>
      <c r="U86" s="219">
        <v>4.0000000000000018</v>
      </c>
      <c r="V86" s="219">
        <v>0</v>
      </c>
      <c r="W86" s="219">
        <v>0</v>
      </c>
      <c r="X86" s="219">
        <v>65.251612903225819</v>
      </c>
      <c r="Y86" s="219">
        <v>0</v>
      </c>
      <c r="Z86" s="219">
        <v>192.23188061006928</v>
      </c>
      <c r="AA86" s="219">
        <v>0</v>
      </c>
      <c r="AB86" s="219">
        <v>1.3200000000000225</v>
      </c>
      <c r="AC86" s="277">
        <f t="shared" si="69"/>
        <v>0</v>
      </c>
      <c r="AD86" s="277">
        <f t="shared" si="74"/>
        <v>2475971.34</v>
      </c>
      <c r="AE86" s="277">
        <f t="shared" si="75"/>
        <v>1590985.2</v>
      </c>
      <c r="AF86" s="277">
        <f t="shared" si="76"/>
        <v>0</v>
      </c>
      <c r="AG86" s="277">
        <f t="shared" si="77"/>
        <v>385582.70999999956</v>
      </c>
      <c r="AH86" s="88">
        <f t="shared" si="78"/>
        <v>0</v>
      </c>
      <c r="AI86" s="88">
        <f t="shared" si="79"/>
        <v>0</v>
      </c>
      <c r="AJ86" s="88">
        <f t="shared" si="80"/>
        <v>0</v>
      </c>
      <c r="AK86" s="88">
        <f t="shared" si="81"/>
        <v>0</v>
      </c>
      <c r="AL86" s="88">
        <f t="shared" si="82"/>
        <v>0</v>
      </c>
      <c r="AM86" s="88">
        <f t="shared" si="83"/>
        <v>0</v>
      </c>
      <c r="AN86" s="88">
        <f t="shared" si="84"/>
        <v>27639.660000000058</v>
      </c>
      <c r="AO86" s="88">
        <f t="shared" si="85"/>
        <v>88115.299999999916</v>
      </c>
      <c r="AP86" s="88">
        <f t="shared" si="86"/>
        <v>6978.1600000000035</v>
      </c>
      <c r="AQ86" s="88">
        <f t="shared" si="87"/>
        <v>2189.2000000000007</v>
      </c>
      <c r="AR86" s="88">
        <f t="shared" si="88"/>
        <v>2736.4800000000014</v>
      </c>
      <c r="AS86" s="88">
        <f t="shared" si="89"/>
        <v>0</v>
      </c>
      <c r="AT86" s="88">
        <f t="shared" si="97"/>
        <v>0</v>
      </c>
      <c r="AU86" s="88">
        <f t="shared" si="98"/>
        <v>77838.649032258079</v>
      </c>
      <c r="AV86" s="88">
        <f t="shared" si="90"/>
        <v>0</v>
      </c>
      <c r="AW86" s="88">
        <f t="shared" si="91"/>
        <v>339750.62579023646</v>
      </c>
      <c r="AX86" s="88">
        <f t="shared" si="92"/>
        <v>0</v>
      </c>
      <c r="AY86" s="88">
        <f t="shared" si="93"/>
        <v>1871.3640000000319</v>
      </c>
      <c r="AZ86" s="88">
        <v>140000</v>
      </c>
      <c r="BA86" s="88"/>
      <c r="BB86" s="88">
        <v>38702</v>
      </c>
      <c r="BC86" s="88"/>
      <c r="BD86" s="88"/>
      <c r="BE86" s="88"/>
      <c r="BF86" s="88"/>
      <c r="BG86" s="208">
        <f t="shared" si="101"/>
        <v>4066956.54</v>
      </c>
      <c r="BH86" s="208">
        <f t="shared" si="73"/>
        <v>932702.14882249408</v>
      </c>
      <c r="BI86" s="208">
        <f t="shared" si="102"/>
        <v>178702</v>
      </c>
      <c r="BJ86" s="208">
        <f t="shared" si="67"/>
        <v>339750.62579023646</v>
      </c>
      <c r="BK86" s="208">
        <f t="shared" si="95"/>
        <v>5178360.6888224939</v>
      </c>
      <c r="BL86" s="222">
        <v>4999658.6888224939</v>
      </c>
      <c r="BM86" s="222">
        <v>6426.2965151960079</v>
      </c>
      <c r="BN86" s="222">
        <v>6610.8011082543981</v>
      </c>
      <c r="BO86" s="166">
        <v>-2.7909566486278563E-2</v>
      </c>
      <c r="BP86" s="166">
        <v>3.290956648627856E-2</v>
      </c>
      <c r="BQ86" s="222">
        <v>169260.58971053711</v>
      </c>
      <c r="BR86" s="213">
        <f t="shared" si="96"/>
        <v>5347621.2785330312</v>
      </c>
      <c r="BS86" s="222">
        <v>0</v>
      </c>
      <c r="BT86" s="222">
        <v>0</v>
      </c>
      <c r="BU86" s="89">
        <f t="shared" si="100"/>
        <v>5308919.2785330312</v>
      </c>
      <c r="BV86" s="167"/>
      <c r="BW86" s="216"/>
      <c r="BX86" s="217"/>
      <c r="BY86" s="217"/>
      <c r="BZ86" s="217"/>
      <c r="CA86" s="79"/>
      <c r="CC86" s="216"/>
      <c r="CD86" s="217"/>
      <c r="CE86" s="217"/>
      <c r="CF86" s="217"/>
      <c r="CG86" s="217"/>
      <c r="CH86" s="217"/>
      <c r="CI86" s="217"/>
      <c r="CJ86" s="234"/>
      <c r="CK86" s="217"/>
      <c r="CL86" s="217"/>
      <c r="CM86" s="218"/>
    </row>
    <row r="87" spans="1:91" ht="14" x14ac:dyDescent="0.25">
      <c r="A87" s="266">
        <v>3124023</v>
      </c>
      <c r="B87" s="104">
        <v>4023</v>
      </c>
      <c r="C87" s="70" t="s">
        <v>159</v>
      </c>
      <c r="D87" s="219">
        <v>973</v>
      </c>
      <c r="E87" s="219">
        <v>0</v>
      </c>
      <c r="F87" s="219">
        <v>973</v>
      </c>
      <c r="G87" s="219">
        <v>615</v>
      </c>
      <c r="H87" s="219">
        <v>358</v>
      </c>
      <c r="I87" s="219">
        <v>0</v>
      </c>
      <c r="J87" s="219">
        <v>219.99999999999983</v>
      </c>
      <c r="K87" s="219">
        <v>0</v>
      </c>
      <c r="L87" s="219">
        <v>0</v>
      </c>
      <c r="M87" s="219">
        <v>0</v>
      </c>
      <c r="N87" s="219">
        <v>0</v>
      </c>
      <c r="O87" s="219">
        <v>0</v>
      </c>
      <c r="P87" s="219">
        <v>0</v>
      </c>
      <c r="Q87" s="219">
        <v>67.13800205973223</v>
      </c>
      <c r="R87" s="219">
        <v>22.045314109165787</v>
      </c>
      <c r="S87" s="219">
        <v>4.0082389289392388</v>
      </c>
      <c r="T87" s="219">
        <v>1.0020597322348119</v>
      </c>
      <c r="U87" s="219">
        <v>2.0041194644696141</v>
      </c>
      <c r="V87" s="219">
        <v>0</v>
      </c>
      <c r="W87" s="219">
        <v>0</v>
      </c>
      <c r="X87" s="219">
        <v>14.000000000000005</v>
      </c>
      <c r="Y87" s="219">
        <v>0</v>
      </c>
      <c r="Z87" s="219">
        <v>191.63684606577112</v>
      </c>
      <c r="AA87" s="219">
        <v>0</v>
      </c>
      <c r="AB87" s="219">
        <v>0</v>
      </c>
      <c r="AC87" s="277">
        <f t="shared" si="69"/>
        <v>0</v>
      </c>
      <c r="AD87" s="277">
        <f t="shared" si="74"/>
        <v>3057675.45</v>
      </c>
      <c r="AE87" s="277">
        <f t="shared" si="75"/>
        <v>2034188.22</v>
      </c>
      <c r="AF87" s="277">
        <f t="shared" si="76"/>
        <v>0</v>
      </c>
      <c r="AG87" s="277">
        <f t="shared" si="77"/>
        <v>317708.5999999998</v>
      </c>
      <c r="AH87" s="88">
        <f t="shared" si="78"/>
        <v>0</v>
      </c>
      <c r="AI87" s="88">
        <f t="shared" si="79"/>
        <v>0</v>
      </c>
      <c r="AJ87" s="88">
        <f t="shared" si="80"/>
        <v>0</v>
      </c>
      <c r="AK87" s="88">
        <f t="shared" si="81"/>
        <v>0</v>
      </c>
      <c r="AL87" s="88">
        <f t="shared" si="82"/>
        <v>0</v>
      </c>
      <c r="AM87" s="88">
        <f t="shared" si="83"/>
        <v>0</v>
      </c>
      <c r="AN87" s="88">
        <f t="shared" si="84"/>
        <v>9186.4928218331625</v>
      </c>
      <c r="AO87" s="88">
        <f t="shared" si="85"/>
        <v>6032.7002059732185</v>
      </c>
      <c r="AP87" s="88">
        <f t="shared" si="86"/>
        <v>1645.3019155509787</v>
      </c>
      <c r="AQ87" s="88">
        <f t="shared" si="87"/>
        <v>548.42729145211251</v>
      </c>
      <c r="AR87" s="88">
        <f t="shared" si="88"/>
        <v>1371.0582080329525</v>
      </c>
      <c r="AS87" s="88">
        <f t="shared" si="89"/>
        <v>0</v>
      </c>
      <c r="AT87" s="88">
        <f t="shared" si="97"/>
        <v>0</v>
      </c>
      <c r="AU87" s="88">
        <f t="shared" si="98"/>
        <v>16700.600000000006</v>
      </c>
      <c r="AV87" s="88">
        <f t="shared" si="90"/>
        <v>0</v>
      </c>
      <c r="AW87" s="88">
        <f t="shared" si="91"/>
        <v>338698.96173664392</v>
      </c>
      <c r="AX87" s="88">
        <f t="shared" si="92"/>
        <v>0</v>
      </c>
      <c r="AY87" s="88">
        <f t="shared" si="93"/>
        <v>0</v>
      </c>
      <c r="AZ87" s="88">
        <v>140000</v>
      </c>
      <c r="BA87" s="88"/>
      <c r="BB87" s="88">
        <v>23884</v>
      </c>
      <c r="BC87" s="88"/>
      <c r="BD87" s="88"/>
      <c r="BE87" s="88"/>
      <c r="BF87" s="88"/>
      <c r="BG87" s="208">
        <f t="shared" ref="BG87:BG92" si="103">AD87+AE87</f>
        <v>5091863.67</v>
      </c>
      <c r="BH87" s="208">
        <f t="shared" ref="BH87:BH92" si="104">SUM(AF87:AY87)</f>
        <v>691892.14217948623</v>
      </c>
      <c r="BI87" s="208">
        <f t="shared" si="102"/>
        <v>163884</v>
      </c>
      <c r="BJ87" s="208">
        <f t="shared" si="67"/>
        <v>338698.96173664392</v>
      </c>
      <c r="BK87" s="208">
        <f t="shared" si="95"/>
        <v>5947639.8121794863</v>
      </c>
      <c r="BL87" s="222">
        <v>5783755.8121794863</v>
      </c>
      <c r="BM87" s="222">
        <v>5944.2505777795341</v>
      </c>
      <c r="BN87" s="222">
        <v>5847.6352744210535</v>
      </c>
      <c r="BO87" s="166">
        <v>1.652211514987928E-2</v>
      </c>
      <c r="BP87" s="166">
        <v>0</v>
      </c>
      <c r="BQ87" s="222">
        <v>0</v>
      </c>
      <c r="BR87" s="213">
        <f t="shared" si="96"/>
        <v>5947639.8121794863</v>
      </c>
      <c r="BS87" s="222">
        <v>0</v>
      </c>
      <c r="BT87" s="222">
        <v>0</v>
      </c>
      <c r="BU87" s="89">
        <f t="shared" si="100"/>
        <v>5923755.8121794863</v>
      </c>
      <c r="BV87" s="167"/>
      <c r="BW87" s="216"/>
      <c r="BX87" s="217"/>
      <c r="BY87" s="273">
        <v>76874.69</v>
      </c>
      <c r="BZ87" s="274">
        <v>53557.86</v>
      </c>
      <c r="CA87" s="79"/>
      <c r="CC87" s="216"/>
      <c r="CD87" s="217"/>
      <c r="CE87" s="217"/>
      <c r="CF87" s="217"/>
      <c r="CG87" s="217"/>
      <c r="CH87" s="217"/>
      <c r="CI87" s="217"/>
      <c r="CJ87" s="234"/>
      <c r="CK87" s="217"/>
      <c r="CL87" s="217"/>
      <c r="CM87" s="218"/>
    </row>
    <row r="88" spans="1:91" ht="14" x14ac:dyDescent="0.25">
      <c r="A88" s="266">
        <v>3125410</v>
      </c>
      <c r="B88" s="104">
        <v>5410</v>
      </c>
      <c r="C88" s="70" t="s">
        <v>277</v>
      </c>
      <c r="D88" s="219">
        <v>1129</v>
      </c>
      <c r="E88" s="219">
        <v>0</v>
      </c>
      <c r="F88" s="219">
        <v>1129</v>
      </c>
      <c r="G88" s="219">
        <v>716</v>
      </c>
      <c r="H88" s="219">
        <v>413</v>
      </c>
      <c r="I88" s="219">
        <v>0</v>
      </c>
      <c r="J88" s="219">
        <v>299.99999999999972</v>
      </c>
      <c r="K88" s="219">
        <v>0</v>
      </c>
      <c r="L88" s="219">
        <v>0</v>
      </c>
      <c r="M88" s="219">
        <v>0</v>
      </c>
      <c r="N88" s="219">
        <v>0</v>
      </c>
      <c r="O88" s="219">
        <v>0</v>
      </c>
      <c r="P88" s="219">
        <v>0</v>
      </c>
      <c r="Q88" s="219">
        <v>266.2358156028364</v>
      </c>
      <c r="R88" s="219">
        <v>274.24290780141877</v>
      </c>
      <c r="S88" s="219">
        <v>40.03546099290778</v>
      </c>
      <c r="T88" s="219">
        <v>10.008865248226957</v>
      </c>
      <c r="U88" s="219">
        <v>6.0053191489361675</v>
      </c>
      <c r="V88" s="219">
        <v>0</v>
      </c>
      <c r="W88" s="219">
        <v>0</v>
      </c>
      <c r="X88" s="219">
        <v>18.000000000000028</v>
      </c>
      <c r="Y88" s="219">
        <v>0</v>
      </c>
      <c r="Z88" s="219">
        <v>188.54214418057458</v>
      </c>
      <c r="AA88" s="219">
        <v>0</v>
      </c>
      <c r="AB88" s="219">
        <v>0</v>
      </c>
      <c r="AC88" s="277">
        <f t="shared" si="69"/>
        <v>0</v>
      </c>
      <c r="AD88" s="277">
        <f t="shared" si="74"/>
        <v>3559830.28</v>
      </c>
      <c r="AE88" s="277">
        <f t="shared" si="75"/>
        <v>2346703.17</v>
      </c>
      <c r="AF88" s="277">
        <f t="shared" si="76"/>
        <v>0</v>
      </c>
      <c r="AG88" s="277">
        <f t="shared" si="77"/>
        <v>433238.99999999965</v>
      </c>
      <c r="AH88" s="88">
        <f t="shared" si="78"/>
        <v>0</v>
      </c>
      <c r="AI88" s="88">
        <f t="shared" si="79"/>
        <v>0</v>
      </c>
      <c r="AJ88" s="88">
        <f t="shared" si="80"/>
        <v>0</v>
      </c>
      <c r="AK88" s="88">
        <f t="shared" si="81"/>
        <v>0</v>
      </c>
      <c r="AL88" s="88">
        <f t="shared" si="82"/>
        <v>0</v>
      </c>
      <c r="AM88" s="88">
        <f t="shared" si="83"/>
        <v>0</v>
      </c>
      <c r="AN88" s="88">
        <f t="shared" si="84"/>
        <v>36429.046648936106</v>
      </c>
      <c r="AO88" s="88">
        <f t="shared" si="85"/>
        <v>75046.571719858257</v>
      </c>
      <c r="AP88" s="88">
        <f t="shared" si="86"/>
        <v>16433.756028368785</v>
      </c>
      <c r="AQ88" s="88">
        <f t="shared" si="87"/>
        <v>5477.8519503546131</v>
      </c>
      <c r="AR88" s="88">
        <f t="shared" si="88"/>
        <v>4108.3589361702107</v>
      </c>
      <c r="AS88" s="88">
        <f t="shared" si="89"/>
        <v>0</v>
      </c>
      <c r="AT88" s="88">
        <f t="shared" si="97"/>
        <v>0</v>
      </c>
      <c r="AU88" s="88">
        <f t="shared" si="98"/>
        <v>21472.200000000037</v>
      </c>
      <c r="AV88" s="88">
        <f t="shared" si="90"/>
        <v>0</v>
      </c>
      <c r="AW88" s="88">
        <f t="shared" si="91"/>
        <v>333229.38562474755</v>
      </c>
      <c r="AX88" s="88">
        <f t="shared" si="92"/>
        <v>0</v>
      </c>
      <c r="AY88" s="88">
        <f t="shared" si="93"/>
        <v>0</v>
      </c>
      <c r="AZ88" s="88">
        <v>140000</v>
      </c>
      <c r="BA88" s="88"/>
      <c r="BB88" s="88">
        <v>53862</v>
      </c>
      <c r="BC88" s="88"/>
      <c r="BD88" s="88"/>
      <c r="BE88" s="88"/>
      <c r="BF88" s="88"/>
      <c r="BG88" s="208">
        <f t="shared" si="103"/>
        <v>5906533.4499999993</v>
      </c>
      <c r="BH88" s="208">
        <f t="shared" si="104"/>
        <v>925436.17090843525</v>
      </c>
      <c r="BI88" s="208">
        <f t="shared" si="102"/>
        <v>193862</v>
      </c>
      <c r="BJ88" s="208">
        <f t="shared" si="67"/>
        <v>333229.38562474755</v>
      </c>
      <c r="BK88" s="208">
        <f t="shared" si="95"/>
        <v>7025831.6209084345</v>
      </c>
      <c r="BL88" s="222">
        <v>6831969.6209084345</v>
      </c>
      <c r="BM88" s="222">
        <v>6051.3459884042823</v>
      </c>
      <c r="BN88" s="222">
        <v>5981.4410628277155</v>
      </c>
      <c r="BO88" s="166">
        <v>1.1686970554804612E-2</v>
      </c>
      <c r="BP88" s="166">
        <v>0</v>
      </c>
      <c r="BQ88" s="222">
        <v>0</v>
      </c>
      <c r="BR88" s="213">
        <f t="shared" si="96"/>
        <v>7025831.6209084345</v>
      </c>
      <c r="BS88" s="222">
        <v>0</v>
      </c>
      <c r="BT88" s="222">
        <v>0</v>
      </c>
      <c r="BU88" s="89">
        <f t="shared" si="100"/>
        <v>6971969.6209084345</v>
      </c>
      <c r="BV88" s="167"/>
      <c r="BW88" s="216"/>
      <c r="BX88" s="217"/>
      <c r="BY88" s="274">
        <v>153749.38</v>
      </c>
      <c r="BZ88" s="274">
        <v>107115.71</v>
      </c>
      <c r="CA88" s="79"/>
      <c r="CB88" s="205"/>
      <c r="CC88" s="216"/>
      <c r="CD88" s="217"/>
      <c r="CE88" s="217"/>
      <c r="CF88" s="217"/>
      <c r="CG88" s="217"/>
      <c r="CH88" s="217"/>
      <c r="CI88" s="217"/>
      <c r="CJ88" s="234"/>
      <c r="CK88" s="217"/>
      <c r="CL88" s="217"/>
      <c r="CM88" s="218"/>
    </row>
    <row r="89" spans="1:91" ht="14" x14ac:dyDescent="0.25">
      <c r="A89" s="266">
        <v>3125408</v>
      </c>
      <c r="B89" s="104">
        <v>5408</v>
      </c>
      <c r="C89" s="70" t="s">
        <v>185</v>
      </c>
      <c r="D89" s="219">
        <v>1263</v>
      </c>
      <c r="E89" s="219">
        <v>0</v>
      </c>
      <c r="F89" s="219">
        <v>1263</v>
      </c>
      <c r="G89" s="219">
        <v>788</v>
      </c>
      <c r="H89" s="219">
        <v>475</v>
      </c>
      <c r="I89" s="219">
        <v>0</v>
      </c>
      <c r="J89" s="219">
        <v>257.00000000000017</v>
      </c>
      <c r="K89" s="219">
        <v>0</v>
      </c>
      <c r="L89" s="219">
        <v>0</v>
      </c>
      <c r="M89" s="219">
        <v>0</v>
      </c>
      <c r="N89" s="219">
        <v>0</v>
      </c>
      <c r="O89" s="219">
        <v>0</v>
      </c>
      <c r="P89" s="219">
        <v>0</v>
      </c>
      <c r="Q89" s="219">
        <v>284</v>
      </c>
      <c r="R89" s="219">
        <v>343.9999999999996</v>
      </c>
      <c r="S89" s="219">
        <v>50</v>
      </c>
      <c r="T89" s="219">
        <v>33.00000000000005</v>
      </c>
      <c r="U89" s="219">
        <v>2.9999999999999947</v>
      </c>
      <c r="V89" s="219">
        <v>0</v>
      </c>
      <c r="W89" s="219">
        <v>0</v>
      </c>
      <c r="X89" s="219">
        <v>18.057188244638581</v>
      </c>
      <c r="Y89" s="219">
        <v>0</v>
      </c>
      <c r="Z89" s="219">
        <v>231.83281624684992</v>
      </c>
      <c r="AA89" s="219">
        <v>0</v>
      </c>
      <c r="AB89" s="219">
        <v>0</v>
      </c>
      <c r="AC89" s="277">
        <f t="shared" si="69"/>
        <v>0</v>
      </c>
      <c r="AD89" s="277">
        <f t="shared" si="74"/>
        <v>3917802.04</v>
      </c>
      <c r="AE89" s="277">
        <f t="shared" si="75"/>
        <v>2698992.75</v>
      </c>
      <c r="AF89" s="277">
        <f t="shared" si="76"/>
        <v>0</v>
      </c>
      <c r="AG89" s="277">
        <f t="shared" si="77"/>
        <v>371141.41000000027</v>
      </c>
      <c r="AH89" s="88">
        <f t="shared" si="78"/>
        <v>0</v>
      </c>
      <c r="AI89" s="88">
        <f t="shared" si="79"/>
        <v>0</v>
      </c>
      <c r="AJ89" s="88">
        <f t="shared" si="80"/>
        <v>0</v>
      </c>
      <c r="AK89" s="88">
        <f t="shared" si="81"/>
        <v>0</v>
      </c>
      <c r="AL89" s="88">
        <f t="shared" si="82"/>
        <v>0</v>
      </c>
      <c r="AM89" s="88">
        <f t="shared" si="83"/>
        <v>0</v>
      </c>
      <c r="AN89" s="88">
        <f t="shared" si="84"/>
        <v>38859.72</v>
      </c>
      <c r="AO89" s="88">
        <f t="shared" si="85"/>
        <v>94135.599999999904</v>
      </c>
      <c r="AP89" s="88">
        <f t="shared" si="86"/>
        <v>20524</v>
      </c>
      <c r="AQ89" s="88">
        <f t="shared" si="87"/>
        <v>18060.900000000027</v>
      </c>
      <c r="AR89" s="88">
        <f t="shared" si="88"/>
        <v>2052.3599999999965</v>
      </c>
      <c r="AS89" s="88">
        <f t="shared" si="89"/>
        <v>0</v>
      </c>
      <c r="AT89" s="88">
        <f t="shared" si="97"/>
        <v>0</v>
      </c>
      <c r="AU89" s="88">
        <f t="shared" si="98"/>
        <v>21540.419857029367</v>
      </c>
      <c r="AV89" s="88">
        <f t="shared" si="90"/>
        <v>0</v>
      </c>
      <c r="AW89" s="88">
        <f t="shared" si="91"/>
        <v>409741.31943468255</v>
      </c>
      <c r="AX89" s="88">
        <f t="shared" si="92"/>
        <v>0</v>
      </c>
      <c r="AY89" s="88">
        <f t="shared" si="93"/>
        <v>0</v>
      </c>
      <c r="AZ89" s="88">
        <v>140000</v>
      </c>
      <c r="BA89" s="88"/>
      <c r="BB89" s="88">
        <v>33310</v>
      </c>
      <c r="BC89" s="88"/>
      <c r="BD89" s="88">
        <v>100000</v>
      </c>
      <c r="BE89" s="88"/>
      <c r="BF89" s="88"/>
      <c r="BG89" s="208">
        <f t="shared" si="103"/>
        <v>6616794.79</v>
      </c>
      <c r="BH89" s="208">
        <f t="shared" si="104"/>
        <v>976055.72929171217</v>
      </c>
      <c r="BI89" s="208">
        <f t="shared" si="102"/>
        <v>273310</v>
      </c>
      <c r="BJ89" s="208">
        <f t="shared" si="67"/>
        <v>409741.31943468255</v>
      </c>
      <c r="BK89" s="208">
        <f t="shared" si="95"/>
        <v>7866160.519291712</v>
      </c>
      <c r="BL89" s="222">
        <v>7692850.519291712</v>
      </c>
      <c r="BM89" s="222">
        <v>6090.9346946094311</v>
      </c>
      <c r="BN89" s="222">
        <v>6040.5276951534734</v>
      </c>
      <c r="BO89" s="166">
        <v>8.344800653161644E-3</v>
      </c>
      <c r="BP89" s="166">
        <v>0</v>
      </c>
      <c r="BQ89" s="222">
        <v>0</v>
      </c>
      <c r="BR89" s="213">
        <f t="shared" si="96"/>
        <v>7866160.519291712</v>
      </c>
      <c r="BS89" s="222">
        <v>0</v>
      </c>
      <c r="BT89" s="222">
        <v>0</v>
      </c>
      <c r="BU89" s="89">
        <f t="shared" si="100"/>
        <v>7832850.519291712</v>
      </c>
      <c r="BV89" s="167"/>
      <c r="BW89" s="216"/>
      <c r="BX89" s="217"/>
      <c r="BY89" s="217"/>
      <c r="BZ89" s="217"/>
      <c r="CA89" s="79"/>
      <c r="CC89" s="216"/>
      <c r="CD89" s="217"/>
      <c r="CE89" s="217"/>
      <c r="CF89" s="217"/>
      <c r="CG89" s="217"/>
      <c r="CH89" s="217"/>
      <c r="CI89" s="217"/>
      <c r="CJ89" s="234"/>
      <c r="CK89" s="217"/>
      <c r="CL89" s="217"/>
      <c r="CM89" s="218"/>
    </row>
    <row r="90" spans="1:91" ht="14" x14ac:dyDescent="0.25">
      <c r="A90" s="266">
        <v>3124014</v>
      </c>
      <c r="B90" s="104">
        <v>4014</v>
      </c>
      <c r="C90" s="70" t="s">
        <v>187</v>
      </c>
      <c r="D90" s="219">
        <v>131</v>
      </c>
      <c r="E90" s="219">
        <v>0</v>
      </c>
      <c r="F90" s="219">
        <v>131</v>
      </c>
      <c r="G90" s="219">
        <v>0</v>
      </c>
      <c r="H90" s="219">
        <v>131</v>
      </c>
      <c r="I90" s="219">
        <v>0</v>
      </c>
      <c r="J90" s="219">
        <v>44.000000000000021</v>
      </c>
      <c r="K90" s="219">
        <v>0</v>
      </c>
      <c r="L90" s="219">
        <v>0</v>
      </c>
      <c r="M90" s="219">
        <v>0</v>
      </c>
      <c r="N90" s="219">
        <v>0</v>
      </c>
      <c r="O90" s="219">
        <v>0</v>
      </c>
      <c r="P90" s="219">
        <v>0</v>
      </c>
      <c r="Q90" s="219">
        <v>37.284615384615435</v>
      </c>
      <c r="R90" s="219">
        <v>31.238461538461479</v>
      </c>
      <c r="S90" s="219">
        <v>8.061538461538456</v>
      </c>
      <c r="T90" s="219">
        <v>5.0384615384615437</v>
      </c>
      <c r="U90" s="219">
        <v>3.0230769230769261</v>
      </c>
      <c r="V90" s="219">
        <v>0</v>
      </c>
      <c r="W90" s="219">
        <v>0</v>
      </c>
      <c r="X90" s="219">
        <v>4.0000000000000044</v>
      </c>
      <c r="Y90" s="219">
        <v>0</v>
      </c>
      <c r="Z90" s="219">
        <v>28.946378147307698</v>
      </c>
      <c r="AA90" s="219">
        <v>0</v>
      </c>
      <c r="AB90" s="219">
        <v>0</v>
      </c>
      <c r="AC90" s="277">
        <f t="shared" si="69"/>
        <v>0</v>
      </c>
      <c r="AD90" s="277">
        <f t="shared" si="74"/>
        <v>0</v>
      </c>
      <c r="AE90" s="277">
        <f t="shared" si="75"/>
        <v>744353.79</v>
      </c>
      <c r="AF90" s="277">
        <f t="shared" si="76"/>
        <v>0</v>
      </c>
      <c r="AG90" s="277">
        <f t="shared" si="77"/>
        <v>63541.720000000038</v>
      </c>
      <c r="AH90" s="88">
        <f t="shared" si="78"/>
        <v>0</v>
      </c>
      <c r="AI90" s="88">
        <f t="shared" si="79"/>
        <v>0</v>
      </c>
      <c r="AJ90" s="88">
        <f t="shared" si="80"/>
        <v>0</v>
      </c>
      <c r="AK90" s="88">
        <f t="shared" si="81"/>
        <v>0</v>
      </c>
      <c r="AL90" s="88">
        <f t="shared" si="82"/>
        <v>0</v>
      </c>
      <c r="AM90" s="88">
        <f t="shared" si="83"/>
        <v>0</v>
      </c>
      <c r="AN90" s="88">
        <f t="shared" si="84"/>
        <v>5101.6539230769304</v>
      </c>
      <c r="AO90" s="88">
        <f t="shared" si="85"/>
        <v>8548.4049999999843</v>
      </c>
      <c r="AP90" s="88">
        <f t="shared" si="86"/>
        <v>3309.1003076923057</v>
      </c>
      <c r="AQ90" s="88">
        <f t="shared" si="87"/>
        <v>2757.5500000000025</v>
      </c>
      <c r="AR90" s="88">
        <f t="shared" si="88"/>
        <v>2068.1473846153867</v>
      </c>
      <c r="AS90" s="88">
        <f t="shared" si="89"/>
        <v>0</v>
      </c>
      <c r="AT90" s="88">
        <f t="shared" si="97"/>
        <v>0</v>
      </c>
      <c r="AU90" s="88">
        <f t="shared" si="98"/>
        <v>4771.6000000000058</v>
      </c>
      <c r="AV90" s="88">
        <f t="shared" si="90"/>
        <v>0</v>
      </c>
      <c r="AW90" s="88">
        <f t="shared" si="91"/>
        <v>51159.82873755163</v>
      </c>
      <c r="AX90" s="88">
        <f t="shared" si="92"/>
        <v>0</v>
      </c>
      <c r="AY90" s="88">
        <f t="shared" si="93"/>
        <v>0</v>
      </c>
      <c r="AZ90" s="88">
        <v>140000</v>
      </c>
      <c r="BA90" s="88"/>
      <c r="BB90" s="88">
        <v>45966</v>
      </c>
      <c r="BC90" s="88"/>
      <c r="BD90" s="88"/>
      <c r="BE90" s="88"/>
      <c r="BF90" s="88"/>
      <c r="BG90" s="208">
        <f t="shared" si="103"/>
        <v>744353.79</v>
      </c>
      <c r="BH90" s="208">
        <f t="shared" si="104"/>
        <v>141258.00535293628</v>
      </c>
      <c r="BI90" s="208">
        <f t="shared" si="102"/>
        <v>185966</v>
      </c>
      <c r="BJ90" s="208">
        <f t="shared" si="67"/>
        <v>51159.82873755163</v>
      </c>
      <c r="BK90" s="208">
        <f t="shared" si="95"/>
        <v>1071577.7953529363</v>
      </c>
      <c r="BL90" s="222">
        <v>885611.79535293626</v>
      </c>
      <c r="BM90" s="222">
        <v>6760.395384373559</v>
      </c>
      <c r="BN90" s="222">
        <v>6651.7264296052635</v>
      </c>
      <c r="BO90" s="166">
        <v>1.6336954912131618E-2</v>
      </c>
      <c r="BP90" s="166">
        <v>0</v>
      </c>
      <c r="BQ90" s="222">
        <v>0</v>
      </c>
      <c r="BR90" s="213">
        <f t="shared" si="96"/>
        <v>1071577.7953529363</v>
      </c>
      <c r="BS90" s="222">
        <v>0</v>
      </c>
      <c r="BT90" s="222">
        <v>0</v>
      </c>
      <c r="BU90" s="89">
        <f t="shared" si="100"/>
        <v>1025611.7953529363</v>
      </c>
      <c r="BV90" s="167"/>
      <c r="BW90" s="216"/>
      <c r="BX90" s="217"/>
      <c r="BY90" s="217"/>
      <c r="BZ90" s="217"/>
      <c r="CA90" s="79"/>
      <c r="CC90" s="216"/>
      <c r="CD90" s="217"/>
      <c r="CE90" s="217"/>
      <c r="CF90" s="217"/>
      <c r="CG90" s="217"/>
      <c r="CH90" s="217"/>
      <c r="CI90" s="217"/>
      <c r="CJ90" s="234"/>
      <c r="CK90" s="217"/>
      <c r="CL90" s="217"/>
      <c r="CM90" s="218"/>
    </row>
    <row r="91" spans="1:91" ht="14" x14ac:dyDescent="0.25">
      <c r="A91" s="266">
        <v>3126906</v>
      </c>
      <c r="B91" s="104">
        <v>6906</v>
      </c>
      <c r="C91" s="70" t="s">
        <v>188</v>
      </c>
      <c r="D91" s="219">
        <v>275</v>
      </c>
      <c r="E91" s="219">
        <v>0</v>
      </c>
      <c r="F91" s="219">
        <v>275</v>
      </c>
      <c r="G91" s="219">
        <v>143</v>
      </c>
      <c r="H91" s="219">
        <v>132</v>
      </c>
      <c r="I91" s="219">
        <v>0</v>
      </c>
      <c r="J91" s="219">
        <v>94.000000000000057</v>
      </c>
      <c r="K91" s="219">
        <v>0</v>
      </c>
      <c r="L91" s="219">
        <v>0</v>
      </c>
      <c r="M91" s="219">
        <v>0</v>
      </c>
      <c r="N91" s="219">
        <v>0</v>
      </c>
      <c r="O91" s="219">
        <v>0</v>
      </c>
      <c r="P91" s="219">
        <v>0</v>
      </c>
      <c r="Q91" s="219">
        <v>100.0000000000001</v>
      </c>
      <c r="R91" s="219">
        <v>42.000000000000071</v>
      </c>
      <c r="S91" s="219">
        <v>13.999999999999996</v>
      </c>
      <c r="T91" s="219">
        <v>1.0000000000000009</v>
      </c>
      <c r="U91" s="219">
        <v>1.0000000000000009</v>
      </c>
      <c r="V91" s="219">
        <v>0</v>
      </c>
      <c r="W91" s="219">
        <v>0</v>
      </c>
      <c r="X91" s="219">
        <v>8.0000000000000036</v>
      </c>
      <c r="Y91" s="219">
        <v>0</v>
      </c>
      <c r="Z91" s="219">
        <v>82.043107220370302</v>
      </c>
      <c r="AA91" s="219">
        <v>0</v>
      </c>
      <c r="AB91" s="219">
        <v>3.499999999999992</v>
      </c>
      <c r="AC91" s="277">
        <f t="shared" si="69"/>
        <v>0</v>
      </c>
      <c r="AD91" s="277">
        <f t="shared" si="74"/>
        <v>710971.69</v>
      </c>
      <c r="AE91" s="277">
        <f t="shared" si="75"/>
        <v>750035.88</v>
      </c>
      <c r="AF91" s="277">
        <f t="shared" si="76"/>
        <v>0</v>
      </c>
      <c r="AG91" s="277">
        <f t="shared" si="77"/>
        <v>135748.22000000009</v>
      </c>
      <c r="AH91" s="88">
        <f t="shared" si="78"/>
        <v>0</v>
      </c>
      <c r="AI91" s="88">
        <f t="shared" si="79"/>
        <v>0</v>
      </c>
      <c r="AJ91" s="88">
        <f t="shared" si="80"/>
        <v>0</v>
      </c>
      <c r="AK91" s="88">
        <f t="shared" si="81"/>
        <v>0</v>
      </c>
      <c r="AL91" s="88">
        <f t="shared" si="82"/>
        <v>0</v>
      </c>
      <c r="AM91" s="88">
        <f t="shared" si="83"/>
        <v>0</v>
      </c>
      <c r="AN91" s="88">
        <f t="shared" si="84"/>
        <v>13683.000000000015</v>
      </c>
      <c r="AO91" s="88">
        <f t="shared" si="85"/>
        <v>11493.300000000021</v>
      </c>
      <c r="AP91" s="88">
        <f t="shared" si="86"/>
        <v>5746.7199999999984</v>
      </c>
      <c r="AQ91" s="88">
        <f t="shared" si="87"/>
        <v>547.30000000000041</v>
      </c>
      <c r="AR91" s="88">
        <f t="shared" si="88"/>
        <v>684.12000000000057</v>
      </c>
      <c r="AS91" s="88">
        <f t="shared" si="89"/>
        <v>0</v>
      </c>
      <c r="AT91" s="88">
        <f t="shared" si="97"/>
        <v>0</v>
      </c>
      <c r="AU91" s="88">
        <f t="shared" si="98"/>
        <v>9543.2000000000044</v>
      </c>
      <c r="AV91" s="88">
        <f t="shared" si="90"/>
        <v>0</v>
      </c>
      <c r="AW91" s="88">
        <f t="shared" si="91"/>
        <v>145002.98770128249</v>
      </c>
      <c r="AX91" s="88">
        <f t="shared" si="92"/>
        <v>0</v>
      </c>
      <c r="AY91" s="88">
        <f t="shared" si="93"/>
        <v>4961.9499999999889</v>
      </c>
      <c r="AZ91" s="88">
        <v>140000</v>
      </c>
      <c r="BA91" s="88"/>
      <c r="BB91" s="88">
        <v>79484</v>
      </c>
      <c r="BC91" s="88"/>
      <c r="BD91" s="88"/>
      <c r="BE91" s="88"/>
      <c r="BF91" s="88"/>
      <c r="BG91" s="208">
        <f t="shared" si="103"/>
        <v>1461007.5699999998</v>
      </c>
      <c r="BH91" s="208">
        <f t="shared" si="104"/>
        <v>327410.7977012826</v>
      </c>
      <c r="BI91" s="208">
        <f>SUM(AZ91:BF91)</f>
        <v>219484</v>
      </c>
      <c r="BJ91" s="208">
        <f t="shared" si="67"/>
        <v>145002.98770128249</v>
      </c>
      <c r="BK91" s="208">
        <f t="shared" si="95"/>
        <v>2007902.3677012825</v>
      </c>
      <c r="BL91" s="222">
        <v>1788418.3677012825</v>
      </c>
      <c r="BM91" s="222">
        <v>6503.3395189137545</v>
      </c>
      <c r="BN91" s="222">
        <v>6212.3394966996702</v>
      </c>
      <c r="BO91" s="166">
        <v>4.6842260048517825E-2</v>
      </c>
      <c r="BP91" s="166">
        <v>0</v>
      </c>
      <c r="BQ91" s="222">
        <v>0</v>
      </c>
      <c r="BR91" s="213">
        <f t="shared" si="96"/>
        <v>2007902.3677012825</v>
      </c>
      <c r="BS91" s="222">
        <v>0</v>
      </c>
      <c r="BT91" s="222">
        <v>0</v>
      </c>
      <c r="BU91" s="89">
        <f t="shared" si="100"/>
        <v>1928418.3677012825</v>
      </c>
      <c r="BV91" s="167"/>
      <c r="BW91" s="216"/>
      <c r="BX91" s="217"/>
      <c r="BY91" s="217"/>
      <c r="BZ91" s="217"/>
      <c r="CA91" s="79"/>
      <c r="CC91" s="216"/>
      <c r="CD91" s="217"/>
      <c r="CE91" s="217"/>
      <c r="CF91" s="217"/>
      <c r="CG91" s="217"/>
      <c r="CH91" s="217"/>
      <c r="CI91" s="217"/>
      <c r="CJ91" s="234"/>
      <c r="CK91" s="217"/>
      <c r="CL91" s="217"/>
      <c r="CM91" s="218"/>
    </row>
    <row r="92" spans="1:91" ht="14" x14ac:dyDescent="0.25">
      <c r="A92" s="266">
        <v>3125404</v>
      </c>
      <c r="B92" s="104">
        <v>5404</v>
      </c>
      <c r="C92" s="70" t="s">
        <v>190</v>
      </c>
      <c r="D92" s="219">
        <v>1121</v>
      </c>
      <c r="E92" s="219">
        <v>0</v>
      </c>
      <c r="F92" s="219">
        <v>1121</v>
      </c>
      <c r="G92" s="219">
        <v>685</v>
      </c>
      <c r="H92" s="219">
        <v>436</v>
      </c>
      <c r="I92" s="219">
        <v>0</v>
      </c>
      <c r="J92" s="219">
        <v>408.00000000000057</v>
      </c>
      <c r="K92" s="219">
        <v>0</v>
      </c>
      <c r="L92" s="219">
        <v>0</v>
      </c>
      <c r="M92" s="219">
        <v>0</v>
      </c>
      <c r="N92" s="219">
        <v>0</v>
      </c>
      <c r="O92" s="219">
        <v>0</v>
      </c>
      <c r="P92" s="219">
        <v>0</v>
      </c>
      <c r="Q92" s="219">
        <v>286.51117068811448</v>
      </c>
      <c r="R92" s="219">
        <v>399.71313672922247</v>
      </c>
      <c r="S92" s="219">
        <v>71.126899016979479</v>
      </c>
      <c r="T92" s="219">
        <v>60.107238605898161</v>
      </c>
      <c r="U92" s="219">
        <v>0</v>
      </c>
      <c r="V92" s="219">
        <v>0</v>
      </c>
      <c r="W92" s="219">
        <v>0</v>
      </c>
      <c r="X92" s="219">
        <v>69.159300184162021</v>
      </c>
      <c r="Y92" s="219">
        <v>0</v>
      </c>
      <c r="Z92" s="219">
        <v>261.11715840776651</v>
      </c>
      <c r="AA92" s="219">
        <v>0</v>
      </c>
      <c r="AB92" s="219">
        <v>1.8016071428571956</v>
      </c>
      <c r="AC92" s="277">
        <f t="shared" si="69"/>
        <v>0</v>
      </c>
      <c r="AD92" s="277">
        <f t="shared" si="74"/>
        <v>3405703.55</v>
      </c>
      <c r="AE92" s="277">
        <f t="shared" si="75"/>
        <v>2477391.2400000002</v>
      </c>
      <c r="AF92" s="277">
        <f t="shared" si="76"/>
        <v>0</v>
      </c>
      <c r="AG92" s="277">
        <f t="shared" si="77"/>
        <v>589205.04000000085</v>
      </c>
      <c r="AH92" s="88">
        <f t="shared" si="78"/>
        <v>0</v>
      </c>
      <c r="AI92" s="88">
        <f t="shared" si="79"/>
        <v>0</v>
      </c>
      <c r="AJ92" s="88">
        <f t="shared" si="80"/>
        <v>0</v>
      </c>
      <c r="AK92" s="88">
        <f t="shared" si="81"/>
        <v>0</v>
      </c>
      <c r="AL92" s="88">
        <f t="shared" si="82"/>
        <v>0</v>
      </c>
      <c r="AM92" s="88">
        <f t="shared" si="83"/>
        <v>0</v>
      </c>
      <c r="AN92" s="88">
        <f t="shared" si="84"/>
        <v>39203.32348525471</v>
      </c>
      <c r="AO92" s="88">
        <f t="shared" si="85"/>
        <v>109381.49986595174</v>
      </c>
      <c r="AP92" s="88">
        <f t="shared" si="86"/>
        <v>29196.169508489736</v>
      </c>
      <c r="AQ92" s="88">
        <f t="shared" si="87"/>
        <v>32896.691689008061</v>
      </c>
      <c r="AR92" s="88">
        <f t="shared" si="88"/>
        <v>0</v>
      </c>
      <c r="AS92" s="88">
        <f t="shared" si="89"/>
        <v>0</v>
      </c>
      <c r="AT92" s="88">
        <f t="shared" si="97"/>
        <v>0</v>
      </c>
      <c r="AU92" s="88">
        <f t="shared" si="98"/>
        <v>82500.129189686879</v>
      </c>
      <c r="AV92" s="88">
        <f t="shared" si="90"/>
        <v>0</v>
      </c>
      <c r="AW92" s="88">
        <f t="shared" si="91"/>
        <v>461498.46576988656</v>
      </c>
      <c r="AX92" s="88">
        <f t="shared" si="92"/>
        <v>0</v>
      </c>
      <c r="AY92" s="88">
        <f t="shared" si="93"/>
        <v>2554.1384464286461</v>
      </c>
      <c r="AZ92" s="88">
        <v>140000</v>
      </c>
      <c r="BA92" s="88"/>
      <c r="BB92" s="88">
        <v>43710</v>
      </c>
      <c r="BC92" s="88"/>
      <c r="BD92" s="88"/>
      <c r="BE92" s="88"/>
      <c r="BF92" s="88"/>
      <c r="BG92" s="208">
        <f t="shared" si="103"/>
        <v>5883094.79</v>
      </c>
      <c r="BH92" s="208">
        <f t="shared" si="104"/>
        <v>1346435.4579547071</v>
      </c>
      <c r="BI92" s="208">
        <f t="shared" ref="BI92:BI93" si="105">SUM(AZ92:BF92)</f>
        <v>183710</v>
      </c>
      <c r="BJ92" s="208">
        <f t="shared" si="67"/>
        <v>461498.46576988656</v>
      </c>
      <c r="BK92" s="208">
        <f t="shared" si="95"/>
        <v>7413240.2479547076</v>
      </c>
      <c r="BL92" s="222">
        <v>7229530.2479547076</v>
      </c>
      <c r="BM92" s="222">
        <v>6449.1795253833252</v>
      </c>
      <c r="BN92" s="222">
        <v>6378.9657764862468</v>
      </c>
      <c r="BO92" s="166">
        <v>1.1007074086507257E-2</v>
      </c>
      <c r="BP92" s="166">
        <v>0</v>
      </c>
      <c r="BQ92" s="222">
        <v>0</v>
      </c>
      <c r="BR92" s="213">
        <f t="shared" si="96"/>
        <v>7413240.2479547076</v>
      </c>
      <c r="BS92" s="222">
        <v>0</v>
      </c>
      <c r="BT92" s="222">
        <v>0</v>
      </c>
      <c r="BU92" s="89">
        <f t="shared" si="100"/>
        <v>7369530.2479547076</v>
      </c>
      <c r="BV92" s="167"/>
      <c r="BW92" s="216"/>
      <c r="BX92" s="217"/>
      <c r="BY92" s="217"/>
      <c r="BZ92" s="217"/>
      <c r="CA92" s="79"/>
      <c r="CC92" s="216"/>
      <c r="CD92" s="217"/>
      <c r="CE92" s="217"/>
      <c r="CF92" s="217"/>
      <c r="CG92" s="217"/>
      <c r="CH92" s="217"/>
      <c r="CI92" s="217"/>
      <c r="CJ92" s="234"/>
      <c r="CK92" s="217"/>
      <c r="CL92" s="217"/>
      <c r="CM92" s="218"/>
    </row>
    <row r="93" spans="1:91" ht="14.5" thickBot="1" x14ac:dyDescent="0.3">
      <c r="A93" s="267">
        <v>3125402</v>
      </c>
      <c r="B93" s="106">
        <v>5402</v>
      </c>
      <c r="C93" s="107" t="s">
        <v>191</v>
      </c>
      <c r="D93" s="268">
        <v>1086</v>
      </c>
      <c r="E93" s="268">
        <v>0</v>
      </c>
      <c r="F93" s="268">
        <v>1086</v>
      </c>
      <c r="G93" s="268">
        <v>727</v>
      </c>
      <c r="H93" s="268">
        <v>359</v>
      </c>
      <c r="I93" s="268">
        <v>0</v>
      </c>
      <c r="J93" s="268">
        <v>146.00000000000006</v>
      </c>
      <c r="K93" s="268">
        <v>0</v>
      </c>
      <c r="L93" s="268">
        <v>0</v>
      </c>
      <c r="M93" s="268">
        <v>0</v>
      </c>
      <c r="N93" s="268">
        <v>0</v>
      </c>
      <c r="O93" s="268">
        <v>0</v>
      </c>
      <c r="P93" s="268">
        <v>0</v>
      </c>
      <c r="Q93" s="268">
        <v>114.99999999999973</v>
      </c>
      <c r="R93" s="268">
        <v>20.999999999999961</v>
      </c>
      <c r="S93" s="268">
        <v>1.9999999999999967</v>
      </c>
      <c r="T93" s="268">
        <v>4.0000000000000044</v>
      </c>
      <c r="U93" s="268">
        <v>0</v>
      </c>
      <c r="V93" s="268">
        <v>0</v>
      </c>
      <c r="W93" s="268">
        <v>0</v>
      </c>
      <c r="X93" s="268">
        <v>27.000000000000028</v>
      </c>
      <c r="Y93" s="268">
        <v>0</v>
      </c>
      <c r="Z93" s="268">
        <v>176.92444493114277</v>
      </c>
      <c r="AA93" s="268">
        <v>0</v>
      </c>
      <c r="AB93" s="268">
        <v>0</v>
      </c>
      <c r="AC93" s="277">
        <f t="shared" si="69"/>
        <v>0</v>
      </c>
      <c r="AD93" s="277">
        <f t="shared" si="74"/>
        <v>3614520.41</v>
      </c>
      <c r="AE93" s="277">
        <f t="shared" si="75"/>
        <v>2039870.31</v>
      </c>
      <c r="AF93" s="277">
        <f t="shared" si="76"/>
        <v>0</v>
      </c>
      <c r="AG93" s="277">
        <f t="shared" si="77"/>
        <v>210842.9800000001</v>
      </c>
      <c r="AH93" s="90">
        <f t="shared" si="78"/>
        <v>0</v>
      </c>
      <c r="AI93" s="90">
        <f t="shared" si="79"/>
        <v>0</v>
      </c>
      <c r="AJ93" s="90">
        <f t="shared" si="80"/>
        <v>0</v>
      </c>
      <c r="AK93" s="90">
        <f t="shared" si="81"/>
        <v>0</v>
      </c>
      <c r="AL93" s="90">
        <f t="shared" si="82"/>
        <v>0</v>
      </c>
      <c r="AM93" s="90">
        <f t="shared" si="83"/>
        <v>0</v>
      </c>
      <c r="AN93" s="90">
        <f t="shared" si="84"/>
        <v>15735.449999999964</v>
      </c>
      <c r="AO93" s="90">
        <f t="shared" si="85"/>
        <v>5746.6499999999896</v>
      </c>
      <c r="AP93" s="90">
        <f t="shared" si="86"/>
        <v>820.95999999999867</v>
      </c>
      <c r="AQ93" s="90">
        <f t="shared" si="87"/>
        <v>2189.2000000000021</v>
      </c>
      <c r="AR93" s="90">
        <f t="shared" si="88"/>
        <v>0</v>
      </c>
      <c r="AS93" s="90">
        <f t="shared" si="89"/>
        <v>0</v>
      </c>
      <c r="AT93" s="90">
        <f t="shared" si="97"/>
        <v>0</v>
      </c>
      <c r="AU93" s="90">
        <f t="shared" si="98"/>
        <v>32208.300000000036</v>
      </c>
      <c r="AV93" s="90">
        <f t="shared" si="90"/>
        <v>0</v>
      </c>
      <c r="AW93" s="90">
        <f t="shared" si="91"/>
        <v>312696.26397130173</v>
      </c>
      <c r="AX93" s="90">
        <f t="shared" si="92"/>
        <v>0</v>
      </c>
      <c r="AY93" s="90">
        <f t="shared" si="93"/>
        <v>0</v>
      </c>
      <c r="AZ93" s="90">
        <v>140000</v>
      </c>
      <c r="BA93" s="90"/>
      <c r="BB93" s="90">
        <v>33558</v>
      </c>
      <c r="BC93" s="90"/>
      <c r="BD93" s="90"/>
      <c r="BE93" s="90"/>
      <c r="BF93" s="90"/>
      <c r="BG93" s="209">
        <f>AD93+AE93</f>
        <v>5654390.7200000007</v>
      </c>
      <c r="BH93" s="209">
        <f>SUM(AF93:AY93)</f>
        <v>580239.80397130176</v>
      </c>
      <c r="BI93" s="209">
        <f t="shared" si="105"/>
        <v>173558</v>
      </c>
      <c r="BJ93" s="209">
        <f t="shared" si="67"/>
        <v>312696.26397130173</v>
      </c>
      <c r="BK93" s="209">
        <f t="shared" si="95"/>
        <v>6408188.5239713024</v>
      </c>
      <c r="BL93" s="269">
        <v>6234630.5239713024</v>
      </c>
      <c r="BM93" s="269">
        <v>5740.9120846881242</v>
      </c>
      <c r="BN93" s="269">
        <v>5635.4886955078127</v>
      </c>
      <c r="BO93" s="270">
        <v>1.8707053616192515E-2</v>
      </c>
      <c r="BP93" s="270">
        <v>0</v>
      </c>
      <c r="BQ93" s="269">
        <v>0</v>
      </c>
      <c r="BR93" s="271">
        <f t="shared" si="96"/>
        <v>6408188.5239713024</v>
      </c>
      <c r="BS93" s="269">
        <v>0</v>
      </c>
      <c r="BT93" s="269">
        <v>0</v>
      </c>
      <c r="BU93" s="91">
        <f t="shared" si="100"/>
        <v>6374630.5239713024</v>
      </c>
      <c r="BV93" s="167"/>
      <c r="BW93" s="229"/>
      <c r="BX93" s="228"/>
      <c r="BY93" s="275">
        <v>153749.38</v>
      </c>
      <c r="BZ93" s="275">
        <v>107115.71</v>
      </c>
      <c r="CA93" s="80"/>
      <c r="CC93" s="229"/>
      <c r="CD93" s="228"/>
      <c r="CE93" s="228"/>
      <c r="CF93" s="228"/>
      <c r="CG93" s="228"/>
      <c r="CH93" s="228"/>
      <c r="CI93" s="228"/>
      <c r="CJ93" s="236"/>
      <c r="CK93" s="228"/>
      <c r="CL93" s="228"/>
      <c r="CM93" s="259"/>
    </row>
    <row r="94" spans="1:91" ht="13.5" thickBot="1" x14ac:dyDescent="0.3">
      <c r="I94" s="108"/>
      <c r="AC94" s="220"/>
      <c r="AD94" s="220"/>
      <c r="AE94" s="220"/>
      <c r="AF94" s="220"/>
      <c r="AG94" s="220"/>
      <c r="AH94" s="220"/>
      <c r="BM94" s="93"/>
      <c r="BN94" s="93"/>
      <c r="BP94" s="93"/>
      <c r="BQ94" s="93"/>
      <c r="BS94" s="93"/>
      <c r="BT94" s="93"/>
      <c r="BU94" s="95"/>
      <c r="BV94" s="95"/>
      <c r="CC94" s="2"/>
      <c r="CD94" s="2"/>
      <c r="CE94" s="2"/>
      <c r="CF94" s="2"/>
      <c r="CG94" s="2"/>
      <c r="CH94" s="2"/>
      <c r="CI94" s="2"/>
      <c r="CJ94" s="2"/>
      <c r="CK94" s="2"/>
      <c r="CL94" s="2"/>
      <c r="CM94" s="2"/>
    </row>
    <row r="95" spans="1:91" s="159" customFormat="1" ht="13.5" thickBot="1" x14ac:dyDescent="0.35">
      <c r="B95" s="159" t="s">
        <v>203</v>
      </c>
      <c r="C95" s="159" t="s">
        <v>202</v>
      </c>
      <c r="D95" s="156">
        <f t="shared" ref="D95:AI95" si="106">SUM(D5:D93)</f>
        <v>44624</v>
      </c>
      <c r="E95" s="156">
        <f t="shared" si="106"/>
        <v>26965</v>
      </c>
      <c r="F95" s="156">
        <f t="shared" si="106"/>
        <v>17659</v>
      </c>
      <c r="G95" s="156">
        <f t="shared" si="106"/>
        <v>10801</v>
      </c>
      <c r="H95" s="156">
        <f t="shared" si="106"/>
        <v>6858</v>
      </c>
      <c r="I95" s="157">
        <f t="shared" si="106"/>
        <v>5723.6363636363649</v>
      </c>
      <c r="J95" s="157">
        <f t="shared" si="106"/>
        <v>4908.0000000000009</v>
      </c>
      <c r="K95" s="157">
        <f t="shared" si="106"/>
        <v>6166.8698765331037</v>
      </c>
      <c r="L95" s="157">
        <f t="shared" si="106"/>
        <v>5675.5916977980341</v>
      </c>
      <c r="M95" s="157">
        <f t="shared" si="106"/>
        <v>687.16224508035543</v>
      </c>
      <c r="N95" s="157">
        <f t="shared" si="106"/>
        <v>398.2016427378457</v>
      </c>
      <c r="O95" s="157">
        <f t="shared" si="106"/>
        <v>168.05321354881085</v>
      </c>
      <c r="P95" s="157">
        <f t="shared" si="106"/>
        <v>1.0000000000000009</v>
      </c>
      <c r="Q95" s="157">
        <f t="shared" si="106"/>
        <v>4034.3487467630689</v>
      </c>
      <c r="R95" s="157">
        <f t="shared" si="106"/>
        <v>3504.7653203275659</v>
      </c>
      <c r="S95" s="157">
        <f t="shared" si="106"/>
        <v>604.45951870821796</v>
      </c>
      <c r="T95" s="157">
        <f t="shared" si="106"/>
        <v>262.28006495760746</v>
      </c>
      <c r="U95" s="157">
        <f t="shared" si="106"/>
        <v>126.10305898228742</v>
      </c>
      <c r="V95" s="157">
        <f t="shared" si="106"/>
        <v>0.99999999999999889</v>
      </c>
      <c r="W95" s="157">
        <f>SUM(W5:W93)</f>
        <v>7605.8455568316858</v>
      </c>
      <c r="X95" s="157">
        <f>SUM(X5:X93)</f>
        <v>849.748965818496</v>
      </c>
      <c r="Y95" s="157">
        <f t="shared" si="106"/>
        <v>6952.0056563849766</v>
      </c>
      <c r="Z95" s="157">
        <f t="shared" si="106"/>
        <v>3793.633603208179</v>
      </c>
      <c r="AA95" s="157">
        <f t="shared" si="106"/>
        <v>260.43939592119568</v>
      </c>
      <c r="AB95" s="157">
        <f t="shared" si="106"/>
        <v>70.720943682309141</v>
      </c>
      <c r="AC95" s="165">
        <f t="shared" si="106"/>
        <v>103374349.495</v>
      </c>
      <c r="AD95" s="165">
        <f t="shared" si="106"/>
        <v>53700735.829999998</v>
      </c>
      <c r="AE95" s="165">
        <f t="shared" si="106"/>
        <v>38967773.219999999</v>
      </c>
      <c r="AF95" s="165">
        <f t="shared" si="106"/>
        <v>6358215.9272727277</v>
      </c>
      <c r="AG95" s="165">
        <f t="shared" si="106"/>
        <v>7087790.0400000019</v>
      </c>
      <c r="AH95" s="165">
        <f t="shared" si="106"/>
        <v>649063.0545051092</v>
      </c>
      <c r="AI95" s="157">
        <f t="shared" si="106"/>
        <v>1194712.0523864864</v>
      </c>
      <c r="AJ95" s="157">
        <f t="shared" ref="AJ95:BN95" si="107">SUM(AJ5:AJ93)</f>
        <v>216971.47888412222</v>
      </c>
      <c r="AK95" s="157">
        <f t="shared" si="107"/>
        <v>167642.89159263304</v>
      </c>
      <c r="AL95" s="157">
        <f t="shared" si="107"/>
        <v>88438.003630061707</v>
      </c>
      <c r="AM95" s="157">
        <f t="shared" si="107"/>
        <v>631.50000000000057</v>
      </c>
      <c r="AN95" s="157">
        <f t="shared" si="107"/>
        <v>552019.93901959085</v>
      </c>
      <c r="AO95" s="157">
        <f t="shared" si="107"/>
        <v>959079.02990763891</v>
      </c>
      <c r="AP95" s="157">
        <f t="shared" si="107"/>
        <v>248118.5432393493</v>
      </c>
      <c r="AQ95" s="157">
        <f t="shared" si="107"/>
        <v>143545.87955129857</v>
      </c>
      <c r="AR95" s="157">
        <f t="shared" si="107"/>
        <v>86269.624710962453</v>
      </c>
      <c r="AS95" s="157">
        <f t="shared" si="107"/>
        <v>820.94999999999914</v>
      </c>
      <c r="AT95" s="157">
        <f t="shared" si="107"/>
        <v>6021547.9273436498</v>
      </c>
      <c r="AU95" s="157">
        <f t="shared" si="107"/>
        <v>1013665.541324884</v>
      </c>
      <c r="AV95" s="157">
        <f t="shared" si="107"/>
        <v>4393737.0948918685</v>
      </c>
      <c r="AW95" s="157">
        <f t="shared" si="107"/>
        <v>6704868.0303101372</v>
      </c>
      <c r="AX95" s="157">
        <f t="shared" si="107"/>
        <v>257600.60650565469</v>
      </c>
      <c r="AY95" s="157">
        <f t="shared" si="107"/>
        <v>100261.0818584097</v>
      </c>
      <c r="AZ95" s="157">
        <f t="shared" si="107"/>
        <v>12460000</v>
      </c>
      <c r="BA95" s="157"/>
      <c r="BB95" s="157">
        <f t="shared" si="107"/>
        <v>2827451</v>
      </c>
      <c r="BC95" s="157">
        <f t="shared" si="107"/>
        <v>15623.6</v>
      </c>
      <c r="BD95" s="157">
        <f t="shared" si="107"/>
        <v>100000</v>
      </c>
      <c r="BE95" s="157">
        <f t="shared" si="107"/>
        <v>960999</v>
      </c>
      <c r="BF95" s="157">
        <f t="shared" si="107"/>
        <v>-56946</v>
      </c>
      <c r="BG95" s="157">
        <f t="shared" si="107"/>
        <v>196042858.54499993</v>
      </c>
      <c r="BH95" s="157">
        <f t="shared" si="107"/>
        <v>36244999.196934581</v>
      </c>
      <c r="BI95" s="157">
        <f t="shared" si="107"/>
        <v>16503127.6</v>
      </c>
      <c r="BJ95" s="157">
        <f t="shared" si="107"/>
        <v>11098605.125202004</v>
      </c>
      <c r="BK95" s="157">
        <f t="shared" si="107"/>
        <v>248790985.34193456</v>
      </c>
      <c r="BL95" s="157">
        <f t="shared" si="107"/>
        <v>234328484.34693456</v>
      </c>
      <c r="BM95" s="157">
        <f t="shared" si="107"/>
        <v>445973.68582511012</v>
      </c>
      <c r="BN95" s="157">
        <f t="shared" si="107"/>
        <v>436195.17348604283</v>
      </c>
      <c r="BO95" s="157"/>
      <c r="BP95" s="157"/>
      <c r="BQ95" s="157">
        <f>SUM(BQ5:BQ93)</f>
        <v>332699.17443113227</v>
      </c>
      <c r="BR95" s="214">
        <f>SUM(BR5:BR93)</f>
        <v>249123684.51636568</v>
      </c>
      <c r="BS95" s="157">
        <f>SUM(BS5:BS93)</f>
        <v>-40423.01999999999</v>
      </c>
      <c r="BT95" s="157">
        <f>SUM(BT5:BT93)</f>
        <v>-23441.660000000007</v>
      </c>
      <c r="BU95" s="158">
        <f>SUM(BU5:BU93)</f>
        <v>246232368.83636561</v>
      </c>
      <c r="BV95" s="168"/>
      <c r="BW95" s="160">
        <f>SUM(BW5:BW93)</f>
        <v>8626282.1713671479</v>
      </c>
      <c r="BX95" s="160">
        <f>SUM(BX5:BX93)</f>
        <v>1606783.4427300021</v>
      </c>
      <c r="BY95" s="160">
        <f>SUM(BY5:BY93)</f>
        <v>538122.83000000007</v>
      </c>
      <c r="BZ95" s="160">
        <f>SUM(BZ5:BZ93)</f>
        <v>321347.14</v>
      </c>
      <c r="CA95" s="160">
        <f>SUM(CA5:CA93)</f>
        <v>0</v>
      </c>
      <c r="CB95" s="161">
        <f t="shared" ref="CB95:CM95" si="108">SUM(CB5:CB93)</f>
        <v>0</v>
      </c>
      <c r="CC95" s="160">
        <f t="shared" ref="CC95:CL95" si="109">SUM(CC5:CC93)</f>
        <v>5233605</v>
      </c>
      <c r="CD95" s="160">
        <f t="shared" si="109"/>
        <v>67840</v>
      </c>
      <c r="CE95" s="160">
        <f t="shared" si="109"/>
        <v>166290</v>
      </c>
      <c r="CF95" s="160">
        <f t="shared" si="109"/>
        <v>2406918</v>
      </c>
      <c r="CG95" s="160">
        <f t="shared" si="109"/>
        <v>0</v>
      </c>
      <c r="CH95" s="160">
        <f t="shared" si="109"/>
        <v>0</v>
      </c>
      <c r="CI95" s="160">
        <f t="shared" si="109"/>
        <v>359135</v>
      </c>
      <c r="CJ95" s="160">
        <f t="shared" si="109"/>
        <v>2444855.6999999993</v>
      </c>
      <c r="CK95" s="160">
        <f t="shared" si="109"/>
        <v>0</v>
      </c>
      <c r="CL95" s="160">
        <f t="shared" si="109"/>
        <v>483875</v>
      </c>
      <c r="CM95" s="162">
        <f t="shared" si="108"/>
        <v>1221463</v>
      </c>
    </row>
    <row r="97" spans="29:74" x14ac:dyDescent="0.25">
      <c r="AC97" s="93"/>
      <c r="AJ97" s="92"/>
      <c r="AK97" s="92"/>
      <c r="AL97" s="94"/>
      <c r="AM97" s="92"/>
      <c r="AN97" s="92"/>
      <c r="AO97" s="210"/>
      <c r="AP97" s="92"/>
      <c r="AQ97" s="92"/>
      <c r="AR97" s="97"/>
      <c r="AS97" s="97"/>
      <c r="AT97"/>
      <c r="AU97"/>
      <c r="AV97"/>
      <c r="AW97"/>
      <c r="AX97"/>
      <c r="AY97"/>
      <c r="AZ97" s="192"/>
      <c r="BA97" s="192"/>
      <c r="BB97"/>
      <c r="BC97"/>
      <c r="BD97"/>
      <c r="BE97"/>
      <c r="BF97"/>
      <c r="BG97"/>
      <c r="BH97"/>
      <c r="BI97"/>
      <c r="BJ97"/>
      <c r="BK97"/>
      <c r="BL97"/>
      <c r="BM97"/>
      <c r="BN97"/>
      <c r="BO97"/>
      <c r="BP97"/>
      <c r="BQ97"/>
      <c r="BR97"/>
      <c r="BS97"/>
      <c r="BT97"/>
      <c r="BU97"/>
      <c r="BV97"/>
    </row>
    <row r="98" spans="29:74" x14ac:dyDescent="0.25">
      <c r="AC98" s="93"/>
      <c r="AJ98" s="92"/>
      <c r="AK98" s="92"/>
      <c r="AL98" s="94"/>
      <c r="AM98" s="98"/>
      <c r="AN98" s="92"/>
      <c r="AO98" s="210"/>
      <c r="AP98" s="92"/>
      <c r="AQ98" s="92"/>
      <c r="AR98" s="97"/>
      <c r="AS98" s="97"/>
      <c r="AT98"/>
      <c r="AU98"/>
      <c r="AV98"/>
      <c r="AW98"/>
      <c r="AX98"/>
      <c r="AY98"/>
      <c r="AZ98"/>
      <c r="BA98"/>
      <c r="BB98"/>
      <c r="BC98"/>
      <c r="BD98"/>
      <c r="BE98"/>
      <c r="BF98"/>
      <c r="BG98"/>
      <c r="BH98"/>
      <c r="BI98"/>
      <c r="BJ98"/>
      <c r="BK98"/>
      <c r="BL98"/>
      <c r="BM98"/>
      <c r="BN98"/>
      <c r="BO98"/>
      <c r="BP98"/>
      <c r="BQ98"/>
      <c r="BR98"/>
      <c r="BS98"/>
      <c r="BT98"/>
      <c r="BU98"/>
      <c r="BV98"/>
    </row>
    <row r="99" spans="29:74" x14ac:dyDescent="0.25">
      <c r="AC99" s="93"/>
      <c r="AJ99" s="92"/>
      <c r="AK99" s="92"/>
      <c r="AL99" s="94"/>
      <c r="AM99" s="98"/>
      <c r="AN99" s="92"/>
      <c r="AO99" s="210"/>
      <c r="AP99" s="92"/>
      <c r="AQ99" s="92"/>
      <c r="AR99" s="97"/>
      <c r="AS99" s="97"/>
      <c r="AT99"/>
      <c r="AU99"/>
      <c r="AV99"/>
      <c r="AW99"/>
      <c r="AX99"/>
      <c r="AY99"/>
      <c r="AZ99"/>
      <c r="BA99"/>
      <c r="BB99"/>
      <c r="BC99"/>
      <c r="BD99"/>
      <c r="BE99"/>
      <c r="BF99"/>
      <c r="BG99"/>
      <c r="BH99"/>
      <c r="BI99"/>
      <c r="BJ99"/>
      <c r="BK99"/>
      <c r="BL99"/>
      <c r="BM99"/>
      <c r="BN99"/>
      <c r="BO99"/>
      <c r="BP99"/>
      <c r="BQ99"/>
      <c r="BR99"/>
      <c r="BS99"/>
      <c r="BT99"/>
      <c r="BU99"/>
      <c r="BV99"/>
    </row>
    <row r="100" spans="29:74" x14ac:dyDescent="0.25">
      <c r="BP100" s="98"/>
    </row>
    <row r="101" spans="29:74" x14ac:dyDescent="0.25">
      <c r="BP101" s="98"/>
    </row>
    <row r="102" spans="29:74" x14ac:dyDescent="0.25">
      <c r="BP102" s="98"/>
    </row>
    <row r="103" spans="29:74" x14ac:dyDescent="0.25">
      <c r="BP103" s="98"/>
    </row>
    <row r="104" spans="29:74" x14ac:dyDescent="0.25">
      <c r="BP104" s="98"/>
    </row>
    <row r="105" spans="29:74" x14ac:dyDescent="0.25">
      <c r="BP105" s="98"/>
    </row>
    <row r="106" spans="29:74" x14ac:dyDescent="0.25">
      <c r="BP106" s="98"/>
    </row>
    <row r="107" spans="29:74" x14ac:dyDescent="0.25">
      <c r="BP107" s="98"/>
    </row>
    <row r="108" spans="29:74" x14ac:dyDescent="0.25">
      <c r="BP108" s="98"/>
    </row>
    <row r="109" spans="29:74" x14ac:dyDescent="0.25">
      <c r="BP109" s="98"/>
    </row>
    <row r="110" spans="29:74" x14ac:dyDescent="0.25">
      <c r="BP110" s="98"/>
    </row>
    <row r="111" spans="29:74" x14ac:dyDescent="0.25">
      <c r="BP111" s="98"/>
    </row>
    <row r="112" spans="29:74" x14ac:dyDescent="0.25">
      <c r="BP112" s="98"/>
    </row>
    <row r="113" spans="68:68" x14ac:dyDescent="0.25">
      <c r="BP113" s="98"/>
    </row>
    <row r="114" spans="68:68" x14ac:dyDescent="0.25">
      <c r="BP114" s="98"/>
    </row>
    <row r="115" spans="68:68" x14ac:dyDescent="0.25">
      <c r="BP115" s="98"/>
    </row>
    <row r="116" spans="68:68" x14ac:dyDescent="0.25">
      <c r="BP116" s="98"/>
    </row>
    <row r="117" spans="68:68" x14ac:dyDescent="0.25">
      <c r="BP117" s="98"/>
    </row>
    <row r="118" spans="68:68" x14ac:dyDescent="0.25">
      <c r="BP118" s="98"/>
    </row>
    <row r="119" spans="68:68" x14ac:dyDescent="0.25">
      <c r="BP119" s="98"/>
    </row>
    <row r="120" spans="68:68" x14ac:dyDescent="0.25">
      <c r="BP120" s="98"/>
    </row>
    <row r="121" spans="68:68" x14ac:dyDescent="0.25">
      <c r="BP121" s="98"/>
    </row>
    <row r="122" spans="68:68" x14ac:dyDescent="0.25">
      <c r="BP122" s="98"/>
    </row>
    <row r="123" spans="68:68" x14ac:dyDescent="0.25">
      <c r="BP123" s="98"/>
    </row>
    <row r="124" spans="68:68" x14ac:dyDescent="0.25">
      <c r="BP124" s="98"/>
    </row>
    <row r="125" spans="68:68" x14ac:dyDescent="0.25">
      <c r="BP125" s="98"/>
    </row>
    <row r="126" spans="68:68" x14ac:dyDescent="0.25">
      <c r="BP126" s="98"/>
    </row>
    <row r="127" spans="68:68" x14ac:dyDescent="0.25">
      <c r="BP127" s="98"/>
    </row>
    <row r="128" spans="68:68" x14ac:dyDescent="0.25">
      <c r="BP128" s="98"/>
    </row>
    <row r="129" spans="68:68" x14ac:dyDescent="0.25">
      <c r="BP129" s="98"/>
    </row>
    <row r="130" spans="68:68" x14ac:dyDescent="0.25">
      <c r="BP130" s="98"/>
    </row>
    <row r="131" spans="68:68" x14ac:dyDescent="0.25">
      <c r="BP131" s="98"/>
    </row>
    <row r="132" spans="68:68" x14ac:dyDescent="0.25">
      <c r="BP132" s="98"/>
    </row>
    <row r="133" spans="68:68" x14ac:dyDescent="0.25">
      <c r="BP133" s="98"/>
    </row>
    <row r="134" spans="68:68" x14ac:dyDescent="0.25">
      <c r="BP134" s="98"/>
    </row>
    <row r="135" spans="68:68" x14ac:dyDescent="0.25">
      <c r="BP135" s="98"/>
    </row>
    <row r="136" spans="68:68" x14ac:dyDescent="0.25">
      <c r="BP136" s="98"/>
    </row>
    <row r="137" spans="68:68" x14ac:dyDescent="0.25">
      <c r="BP137" s="98"/>
    </row>
    <row r="138" spans="68:68" x14ac:dyDescent="0.25">
      <c r="BP138" s="98"/>
    </row>
    <row r="139" spans="68:68" x14ac:dyDescent="0.25">
      <c r="BP139" s="98"/>
    </row>
    <row r="140" spans="68:68" x14ac:dyDescent="0.25">
      <c r="BP140" s="98"/>
    </row>
    <row r="141" spans="68:68" x14ac:dyDescent="0.25">
      <c r="BP141" s="98"/>
    </row>
    <row r="142" spans="68:68" x14ac:dyDescent="0.25">
      <c r="BP142" s="98"/>
    </row>
    <row r="143" spans="68:68" x14ac:dyDescent="0.25">
      <c r="BP143" s="98"/>
    </row>
    <row r="144" spans="68:68" x14ac:dyDescent="0.25">
      <c r="BP144" s="98"/>
    </row>
    <row r="145" spans="68:68" x14ac:dyDescent="0.25">
      <c r="BP145" s="98"/>
    </row>
    <row r="146" spans="68:68" x14ac:dyDescent="0.25">
      <c r="BP146" s="98"/>
    </row>
    <row r="147" spans="68:68" x14ac:dyDescent="0.25">
      <c r="BP147" s="98"/>
    </row>
    <row r="148" spans="68:68" x14ac:dyDescent="0.25">
      <c r="BP148" s="98"/>
    </row>
    <row r="149" spans="68:68" x14ac:dyDescent="0.25">
      <c r="BP149" s="98"/>
    </row>
    <row r="150" spans="68:68" x14ac:dyDescent="0.25">
      <c r="BP150" s="98"/>
    </row>
    <row r="151" spans="68:68" x14ac:dyDescent="0.25">
      <c r="BP151" s="98"/>
    </row>
    <row r="152" spans="68:68" x14ac:dyDescent="0.25">
      <c r="BP152" s="98"/>
    </row>
    <row r="153" spans="68:68" x14ac:dyDescent="0.25">
      <c r="BP153" s="98"/>
    </row>
    <row r="154" spans="68:68" x14ac:dyDescent="0.25">
      <c r="BP154" s="98"/>
    </row>
    <row r="155" spans="68:68" x14ac:dyDescent="0.25">
      <c r="BP155" s="98"/>
    </row>
    <row r="156" spans="68:68" x14ac:dyDescent="0.25">
      <c r="BP156" s="98"/>
    </row>
    <row r="157" spans="68:68" x14ac:dyDescent="0.25">
      <c r="BP157" s="98"/>
    </row>
    <row r="158" spans="68:68" x14ac:dyDescent="0.25">
      <c r="BP158" s="98"/>
    </row>
    <row r="159" spans="68:68" x14ac:dyDescent="0.25">
      <c r="BP159" s="98"/>
    </row>
    <row r="160" spans="68:68" x14ac:dyDescent="0.25">
      <c r="BP160" s="98"/>
    </row>
    <row r="161" spans="68:68" x14ac:dyDescent="0.25">
      <c r="BP161" s="98"/>
    </row>
    <row r="162" spans="68:68" x14ac:dyDescent="0.25">
      <c r="BP162" s="98"/>
    </row>
    <row r="163" spans="68:68" x14ac:dyDescent="0.25">
      <c r="BP163" s="98"/>
    </row>
    <row r="164" spans="68:68" x14ac:dyDescent="0.25">
      <c r="BP164" s="98"/>
    </row>
    <row r="165" spans="68:68" x14ac:dyDescent="0.25">
      <c r="BP165" s="98"/>
    </row>
    <row r="166" spans="68:68" x14ac:dyDescent="0.25">
      <c r="BP166" s="98"/>
    </row>
    <row r="167" spans="68:68" x14ac:dyDescent="0.25">
      <c r="BP167" s="98"/>
    </row>
    <row r="168" spans="68:68" x14ac:dyDescent="0.25">
      <c r="BP168" s="98"/>
    </row>
    <row r="169" spans="68:68" x14ac:dyDescent="0.25">
      <c r="BP169" s="98"/>
    </row>
    <row r="170" spans="68:68" x14ac:dyDescent="0.25">
      <c r="BP170" s="98"/>
    </row>
    <row r="171" spans="68:68" x14ac:dyDescent="0.25">
      <c r="BP171" s="98"/>
    </row>
    <row r="172" spans="68:68" x14ac:dyDescent="0.25">
      <c r="BP172" s="98"/>
    </row>
    <row r="173" spans="68:68" x14ac:dyDescent="0.25">
      <c r="BP173" s="98"/>
    </row>
    <row r="174" spans="68:68" x14ac:dyDescent="0.25">
      <c r="BP174" s="98"/>
    </row>
    <row r="175" spans="68:68" x14ac:dyDescent="0.25">
      <c r="BP175" s="98"/>
    </row>
    <row r="176" spans="68:68" x14ac:dyDescent="0.25">
      <c r="BP176" s="98"/>
    </row>
    <row r="177" spans="68:68" x14ac:dyDescent="0.25">
      <c r="BP177" s="98"/>
    </row>
  </sheetData>
  <autoFilter ref="A4:CN93" xr:uid="{00000000-0009-0000-0000-000002000000}"/>
  <sortState xmlns:xlrd2="http://schemas.microsoft.com/office/spreadsheetml/2017/richdata2" ref="A73:BL93">
    <sortCondition ref="C73:C93"/>
  </sortState>
  <mergeCells count="3">
    <mergeCell ref="D3:AB3"/>
    <mergeCell ref="CC3:CM3"/>
    <mergeCell ref="BW3:CA3"/>
  </mergeCells>
  <phoneticPr fontId="3" type="noConversion"/>
  <conditionalFormatting sqref="A4">
    <cfRule type="duplicateValues" dxfId="3" priority="2"/>
  </conditionalFormatting>
  <conditionalFormatting sqref="B1:B1048576">
    <cfRule type="duplicateValues" dxfId="2" priority="4"/>
  </conditionalFormatting>
  <dataValidations count="2">
    <dataValidation type="decimal" operator="greaterThanOrEqual" allowBlank="1" showInputMessage="1" showErrorMessage="1" errorTitle="Error" error="This figure cannot be negative." sqref="BZ81" xr:uid="{8E8FD568-CA79-419F-AD9D-B9728128B11F}">
      <formula1>0</formula1>
    </dataValidation>
    <dataValidation type="decimal" operator="greaterThanOrEqual" allowBlank="1" showInputMessage="1" showErrorMessage="1" error="This figure cannot be negative" sqref="BC6:BC93" xr:uid="{00000000-0002-0000-0200-000000000000}">
      <formula1>0</formula1>
    </dataValidation>
  </dataValidations>
  <pageMargins left="0.75" right="0.75" top="1" bottom="1" header="0.5" footer="0.5"/>
  <pageSetup paperSize="8" scale="38" fitToWidth="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A768-2E72-454C-991E-7E66B7436AAE}">
  <dimension ref="A1:I50"/>
  <sheetViews>
    <sheetView workbookViewId="0">
      <selection activeCell="D50" sqref="C50:D50"/>
    </sheetView>
  </sheetViews>
  <sheetFormatPr defaultColWidth="23.1796875" defaultRowHeight="12.5" x14ac:dyDescent="0.25"/>
  <cols>
    <col min="1" max="1" width="8.81640625" customWidth="1"/>
  </cols>
  <sheetData>
    <row r="1" spans="1:9" x14ac:dyDescent="0.25">
      <c r="E1">
        <v>320</v>
      </c>
      <c r="F1">
        <v>2410</v>
      </c>
    </row>
    <row r="2" spans="1:9" x14ac:dyDescent="0.25">
      <c r="A2" t="s">
        <v>278</v>
      </c>
      <c r="B2" t="s">
        <v>207</v>
      </c>
      <c r="C2" t="s">
        <v>279</v>
      </c>
      <c r="D2" t="s">
        <v>280</v>
      </c>
      <c r="E2" t="s">
        <v>279</v>
      </c>
      <c r="F2" t="s">
        <v>280</v>
      </c>
      <c r="G2" s="47" t="s">
        <v>281</v>
      </c>
      <c r="H2" s="47" t="s">
        <v>268</v>
      </c>
      <c r="I2" s="47" t="s">
        <v>264</v>
      </c>
    </row>
    <row r="3" spans="1:9" x14ac:dyDescent="0.25">
      <c r="A3">
        <v>3122003</v>
      </c>
      <c r="B3" t="s">
        <v>52</v>
      </c>
      <c r="C3">
        <v>2</v>
      </c>
      <c r="D3">
        <v>1</v>
      </c>
      <c r="E3">
        <f t="shared" ref="E3:E40" si="0">C3*$E$1</f>
        <v>640</v>
      </c>
      <c r="F3">
        <f t="shared" ref="F3:F40" si="1">D3*$F$1</f>
        <v>2410</v>
      </c>
      <c r="G3">
        <f>VLOOKUP(A3,[4]Maintained!$C$3:$J$48,8,0)</f>
        <v>7379</v>
      </c>
      <c r="H3">
        <f>VLOOKUP(A3,'[5]Maintained Schools'!$B$890:$J$9579,9,0)</f>
        <v>25119.899999999998</v>
      </c>
      <c r="I3">
        <f>VLOOKUP(A3,[6]Sheet1!$B$2:$T$90,19,0)</f>
        <v>25194</v>
      </c>
    </row>
    <row r="4" spans="1:9" x14ac:dyDescent="0.25">
      <c r="A4">
        <v>3122004</v>
      </c>
      <c r="B4" t="s">
        <v>184</v>
      </c>
      <c r="C4">
        <v>23</v>
      </c>
      <c r="D4">
        <v>3</v>
      </c>
      <c r="E4">
        <f t="shared" si="0"/>
        <v>7360</v>
      </c>
      <c r="F4">
        <f t="shared" si="1"/>
        <v>7230</v>
      </c>
      <c r="G4">
        <f>VLOOKUP(A4,[4]Maintained!$C$3:$J$48,8,0)</f>
        <v>8825</v>
      </c>
      <c r="H4">
        <f>VLOOKUP(A4,'[5]Maintained Schools'!$B$890:$J$9579,9,0)</f>
        <v>94477.5</v>
      </c>
      <c r="I4">
        <f>VLOOKUP(A4,[6]Sheet1!$B$2:$T$90,19,0)</f>
        <v>62986</v>
      </c>
    </row>
    <row r="5" spans="1:9" x14ac:dyDescent="0.25">
      <c r="A5">
        <v>3122010</v>
      </c>
      <c r="B5" t="s">
        <v>61</v>
      </c>
      <c r="C5">
        <v>1</v>
      </c>
      <c r="D5">
        <v>1</v>
      </c>
      <c r="E5">
        <f t="shared" si="0"/>
        <v>320</v>
      </c>
      <c r="F5">
        <f t="shared" si="1"/>
        <v>2410</v>
      </c>
      <c r="G5">
        <f>VLOOKUP(A5,[4]Maintained!$C$3:$J$48,8,0)</f>
        <v>8746</v>
      </c>
      <c r="H5">
        <f>VLOOKUP(A5,'[5]Maintained Schools'!$B$890:$J$9579,9,0)</f>
        <v>74692.799999999988</v>
      </c>
      <c r="I5">
        <f>VLOOKUP(A5,[6]Sheet1!$B$2:$T$90,19,0)</f>
        <v>76588</v>
      </c>
    </row>
    <row r="6" spans="1:9" x14ac:dyDescent="0.25">
      <c r="A6">
        <v>3122012</v>
      </c>
      <c r="B6" t="s">
        <v>63</v>
      </c>
      <c r="C6">
        <v>1</v>
      </c>
      <c r="D6">
        <v>2</v>
      </c>
      <c r="E6">
        <f t="shared" si="0"/>
        <v>320</v>
      </c>
      <c r="F6">
        <f t="shared" si="1"/>
        <v>4820</v>
      </c>
      <c r="G6">
        <f>VLOOKUP(A6,[4]Maintained!$C$3:$J$48,8,0)</f>
        <v>7263</v>
      </c>
      <c r="H6">
        <f>VLOOKUP(A6,'[5]Maintained Schools'!$B$890:$J$9579,9,0)</f>
        <v>63133.2</v>
      </c>
      <c r="I6">
        <f>VLOOKUP(A6,[6]Sheet1!$B$2:$T$90,19,0)</f>
        <v>26385</v>
      </c>
    </row>
    <row r="7" spans="1:9" x14ac:dyDescent="0.25">
      <c r="A7">
        <v>3122016</v>
      </c>
      <c r="B7" t="s">
        <v>73</v>
      </c>
      <c r="C7">
        <v>6</v>
      </c>
      <c r="D7">
        <v>0</v>
      </c>
      <c r="E7">
        <f t="shared" si="0"/>
        <v>1920</v>
      </c>
      <c r="F7">
        <f t="shared" si="1"/>
        <v>0</v>
      </c>
      <c r="G7">
        <f>VLOOKUP(A7,[4]Maintained!$C$3:$J$48,8,0)</f>
        <v>8854</v>
      </c>
      <c r="H7">
        <f>VLOOKUP(A7,'[5]Maintained Schools'!$B$890:$J$9579,9,0)</f>
        <v>101146.49999999999</v>
      </c>
      <c r="I7">
        <f>VLOOKUP(A7,[6]Sheet1!$B$2:$T$90,19,0)</f>
        <v>75015</v>
      </c>
    </row>
    <row r="8" spans="1:9" x14ac:dyDescent="0.25">
      <c r="A8">
        <v>3122019</v>
      </c>
      <c r="B8" t="s">
        <v>77</v>
      </c>
      <c r="C8">
        <v>0</v>
      </c>
      <c r="D8">
        <v>0</v>
      </c>
      <c r="E8">
        <f t="shared" si="0"/>
        <v>0</v>
      </c>
      <c r="F8">
        <f t="shared" si="1"/>
        <v>0</v>
      </c>
      <c r="G8">
        <f>VLOOKUP(A8,[4]Maintained!$C$3:$J$48,8,0)</f>
        <v>7500</v>
      </c>
      <c r="H8">
        <f>VLOOKUP(A8,'[5]Maintained Schools'!$B$890:$J$9579,9,0)</f>
        <v>100257.29999999999</v>
      </c>
      <c r="I8">
        <f>VLOOKUP(A8,[6]Sheet1!$B$2:$T$90,19,0)</f>
        <v>32276</v>
      </c>
    </row>
    <row r="9" spans="1:9" x14ac:dyDescent="0.25">
      <c r="A9">
        <v>3122020</v>
      </c>
      <c r="B9" t="s">
        <v>83</v>
      </c>
      <c r="C9">
        <v>69</v>
      </c>
      <c r="D9">
        <v>0</v>
      </c>
      <c r="E9">
        <f t="shared" si="0"/>
        <v>22080</v>
      </c>
      <c r="F9">
        <f t="shared" si="1"/>
        <v>0</v>
      </c>
      <c r="G9">
        <f>VLOOKUP(A9,[4]Maintained!$C$3:$J$48,8,0)</f>
        <v>8788</v>
      </c>
      <c r="H9">
        <f>VLOOKUP(A9,'[5]Maintained Schools'!$B$890:$J$9579,9,0)</f>
        <v>103814.09999999999</v>
      </c>
      <c r="I9">
        <f>VLOOKUP(A9,[6]Sheet1!$B$2:$T$90,19,0)</f>
        <v>65717</v>
      </c>
    </row>
    <row r="10" spans="1:9" x14ac:dyDescent="0.25">
      <c r="A10">
        <v>3122023</v>
      </c>
      <c r="B10" t="s">
        <v>94</v>
      </c>
      <c r="C10">
        <v>1</v>
      </c>
      <c r="D10">
        <v>2</v>
      </c>
      <c r="E10">
        <f t="shared" si="0"/>
        <v>320</v>
      </c>
      <c r="F10">
        <f t="shared" si="1"/>
        <v>4820</v>
      </c>
      <c r="G10">
        <f>VLOOKUP(A10,[4]Maintained!$C$3:$J$48,8,0)</f>
        <v>7783</v>
      </c>
      <c r="I10">
        <f>VLOOKUP(A10,[6]Sheet1!$B$2:$T$90,19,0)</f>
        <v>34254</v>
      </c>
    </row>
    <row r="11" spans="1:9" x14ac:dyDescent="0.25">
      <c r="A11">
        <v>3122024</v>
      </c>
      <c r="B11" t="s">
        <v>92</v>
      </c>
      <c r="C11">
        <v>0</v>
      </c>
      <c r="D11">
        <v>1</v>
      </c>
      <c r="E11">
        <f t="shared" si="0"/>
        <v>0</v>
      </c>
      <c r="F11">
        <f t="shared" si="1"/>
        <v>2410</v>
      </c>
      <c r="G11">
        <f>VLOOKUP(A11,[4]Maintained!$C$3:$J$48,8,0)</f>
        <v>7208</v>
      </c>
      <c r="H11">
        <f>VLOOKUP(A11,'[5]Maintained Schools'!$B$890:$J$9579,9,0)</f>
        <v>59354.1</v>
      </c>
      <c r="I11">
        <f>VLOOKUP(A11,[6]Sheet1!$B$2:$T$90,19,0)</f>
        <v>23157</v>
      </c>
    </row>
    <row r="12" spans="1:9" x14ac:dyDescent="0.25">
      <c r="A12">
        <v>3122025</v>
      </c>
      <c r="B12" t="s">
        <v>97</v>
      </c>
      <c r="C12">
        <v>12</v>
      </c>
      <c r="D12">
        <v>2</v>
      </c>
      <c r="E12">
        <f t="shared" si="0"/>
        <v>3840</v>
      </c>
      <c r="F12">
        <f t="shared" si="1"/>
        <v>4820</v>
      </c>
      <c r="G12">
        <f>VLOOKUP(A12,[4]Maintained!$C$3:$J$48,8,0)</f>
        <v>8492</v>
      </c>
      <c r="H12">
        <f>VLOOKUP(A12,'[5]Maintained Schools'!$B$890:$J$9579,9,0)</f>
        <v>52907.399999999994</v>
      </c>
      <c r="I12">
        <f>VLOOKUP(A12,[6]Sheet1!$B$2:$T$90,19,0)</f>
        <v>52187</v>
      </c>
    </row>
    <row r="13" spans="1:9" x14ac:dyDescent="0.25">
      <c r="A13">
        <v>3122026</v>
      </c>
      <c r="B13" t="s">
        <v>99</v>
      </c>
      <c r="C13">
        <v>0</v>
      </c>
      <c r="D13">
        <v>2</v>
      </c>
      <c r="E13">
        <f t="shared" si="0"/>
        <v>0</v>
      </c>
      <c r="F13">
        <f t="shared" si="1"/>
        <v>4820</v>
      </c>
      <c r="G13">
        <f>VLOOKUP(A13,[4]Maintained!$C$3:$J$48,8,0)</f>
        <v>7342</v>
      </c>
      <c r="H13">
        <f>VLOOKUP(A13,'[5]Maintained Schools'!$B$890:$J$9579,9,0)</f>
        <v>22452.3</v>
      </c>
      <c r="I13">
        <f>VLOOKUP(A13,[6]Sheet1!$B$2:$T$90,19,0)</f>
        <v>26214</v>
      </c>
    </row>
    <row r="14" spans="1:9" x14ac:dyDescent="0.25">
      <c r="A14">
        <v>3122029</v>
      </c>
      <c r="B14" t="s">
        <v>106</v>
      </c>
      <c r="C14">
        <v>0</v>
      </c>
      <c r="D14">
        <v>1</v>
      </c>
      <c r="E14">
        <f t="shared" si="0"/>
        <v>0</v>
      </c>
      <c r="F14">
        <f t="shared" si="1"/>
        <v>2410</v>
      </c>
      <c r="G14">
        <f>VLOOKUP(A14,[4]Maintained!$C$3:$J$48,8,0)</f>
        <v>8042</v>
      </c>
      <c r="H14">
        <f>VLOOKUP(A14,'[5]Maintained Schools'!$B$890:$J$9579,9,0)</f>
        <v>60020.999999999993</v>
      </c>
      <c r="I14">
        <f>VLOOKUP(A14,[6]Sheet1!$B$2:$T$90,19,0)</f>
        <v>46089</v>
      </c>
    </row>
    <row r="15" spans="1:9" x14ac:dyDescent="0.25">
      <c r="A15">
        <v>3122032</v>
      </c>
      <c r="B15" s="47" t="s">
        <v>124</v>
      </c>
      <c r="C15">
        <v>0</v>
      </c>
      <c r="D15">
        <v>1</v>
      </c>
      <c r="E15">
        <f t="shared" si="0"/>
        <v>0</v>
      </c>
      <c r="F15">
        <f t="shared" si="1"/>
        <v>2410</v>
      </c>
      <c r="G15">
        <f>VLOOKUP(A15,[4]Maintained!$C$3:$J$48,8,0)</f>
        <v>8746</v>
      </c>
      <c r="H15">
        <v>64245</v>
      </c>
      <c r="I15">
        <f>VLOOKUP(A15,[6]Sheet1!$B$2:$T$90,19,0)</f>
        <v>67699</v>
      </c>
    </row>
    <row r="16" spans="1:9" x14ac:dyDescent="0.25">
      <c r="A16">
        <v>3122036</v>
      </c>
      <c r="B16" t="s">
        <v>131</v>
      </c>
      <c r="C16">
        <v>0</v>
      </c>
      <c r="D16">
        <v>0</v>
      </c>
      <c r="E16">
        <f t="shared" si="0"/>
        <v>0</v>
      </c>
      <c r="F16">
        <f t="shared" si="1"/>
        <v>0</v>
      </c>
      <c r="G16">
        <f>VLOOKUP(A16,[4]Maintained!$C$3:$J$48,8,0)</f>
        <v>8346</v>
      </c>
      <c r="I16">
        <f>VLOOKUP(A16,[6]Sheet1!$B$2:$T$90,19,0)</f>
        <v>55470</v>
      </c>
    </row>
    <row r="17" spans="1:9" x14ac:dyDescent="0.25">
      <c r="A17">
        <v>3122037</v>
      </c>
      <c r="B17" t="s">
        <v>282</v>
      </c>
      <c r="C17">
        <v>0</v>
      </c>
      <c r="D17">
        <v>0</v>
      </c>
      <c r="E17">
        <f t="shared" si="0"/>
        <v>0</v>
      </c>
      <c r="F17">
        <f t="shared" si="1"/>
        <v>0</v>
      </c>
      <c r="G17">
        <f>VLOOKUP(A17,[4]Maintained!$C$3:$J$48,8,0)</f>
        <v>7479</v>
      </c>
      <c r="H17">
        <f>VLOOKUP(A17,'[5]Maintained Schools'!$B$890:$J$9579,9,0)</f>
        <v>97589.7</v>
      </c>
      <c r="I17">
        <f>VLOOKUP(A17,[6]Sheet1!$B$2:$T$90,19,0)</f>
        <v>40211</v>
      </c>
    </row>
    <row r="18" spans="1:9" x14ac:dyDescent="0.25">
      <c r="A18">
        <v>3122038</v>
      </c>
      <c r="B18" t="s">
        <v>136</v>
      </c>
      <c r="C18">
        <v>0</v>
      </c>
      <c r="D18">
        <v>4</v>
      </c>
      <c r="E18">
        <f t="shared" si="0"/>
        <v>0</v>
      </c>
      <c r="F18">
        <f t="shared" si="1"/>
        <v>9640</v>
      </c>
      <c r="G18">
        <f>VLOOKUP(A18,[4]Maintained!$C$3:$J$48,8,0)</f>
        <v>8158</v>
      </c>
      <c r="I18">
        <f>VLOOKUP(A18,[6]Sheet1!$B$2:$T$90,19,0)</f>
        <v>40762</v>
      </c>
    </row>
    <row r="19" spans="1:9" x14ac:dyDescent="0.25">
      <c r="A19">
        <v>3122039</v>
      </c>
      <c r="B19" t="s">
        <v>283</v>
      </c>
      <c r="C19">
        <v>0</v>
      </c>
      <c r="D19">
        <v>4</v>
      </c>
      <c r="E19">
        <f t="shared" si="0"/>
        <v>0</v>
      </c>
      <c r="F19">
        <f t="shared" si="1"/>
        <v>9640</v>
      </c>
      <c r="G19">
        <f>VLOOKUP(A19,[4]Maintained!$C$3:$J$48,8,0)</f>
        <v>7404</v>
      </c>
      <c r="H19">
        <f>VLOOKUP(A19,'[5]Maintained Schools'!$B$890:$J$9579,9,0)</f>
        <v>105147.9</v>
      </c>
      <c r="I19">
        <f>VLOOKUP(A19,[6]Sheet1!$B$2:$T$90,19,0)</f>
        <v>30976</v>
      </c>
    </row>
    <row r="20" spans="1:9" x14ac:dyDescent="0.25">
      <c r="A20">
        <v>3122052</v>
      </c>
      <c r="B20" t="s">
        <v>195</v>
      </c>
      <c r="C20">
        <v>5</v>
      </c>
      <c r="D20">
        <v>0</v>
      </c>
      <c r="E20">
        <f t="shared" si="0"/>
        <v>1600</v>
      </c>
      <c r="F20">
        <f t="shared" si="1"/>
        <v>0</v>
      </c>
      <c r="G20">
        <f>VLOOKUP(A20,[4]Maintained!$C$3:$J$48,8,0)</f>
        <v>8221</v>
      </c>
      <c r="I20">
        <f>VLOOKUP(A20,[6]Sheet1!$B$2:$T$90,19,0)</f>
        <v>50886</v>
      </c>
    </row>
    <row r="21" spans="1:9" x14ac:dyDescent="0.25">
      <c r="A21">
        <v>3122054</v>
      </c>
      <c r="B21" t="s">
        <v>197</v>
      </c>
      <c r="C21">
        <v>2</v>
      </c>
      <c r="D21">
        <v>9</v>
      </c>
      <c r="E21">
        <f t="shared" si="0"/>
        <v>640</v>
      </c>
      <c r="F21">
        <f t="shared" si="1"/>
        <v>21690</v>
      </c>
      <c r="G21">
        <f>VLOOKUP(A21,[4]Maintained!$C$3:$J$48,8,0)</f>
        <v>8088</v>
      </c>
      <c r="I21">
        <f>VLOOKUP(A21,[6]Sheet1!$B$2:$T$90,19,0)</f>
        <v>37973</v>
      </c>
    </row>
    <row r="22" spans="1:9" x14ac:dyDescent="0.25">
      <c r="A22">
        <v>3122059</v>
      </c>
      <c r="B22" t="s">
        <v>201</v>
      </c>
      <c r="C22">
        <v>0</v>
      </c>
      <c r="D22">
        <v>0</v>
      </c>
      <c r="E22">
        <f t="shared" si="0"/>
        <v>0</v>
      </c>
      <c r="F22">
        <f t="shared" si="1"/>
        <v>0</v>
      </c>
      <c r="G22">
        <f>VLOOKUP(A22,[4]Maintained!$C$3:$J$48,8,0)</f>
        <v>8554</v>
      </c>
      <c r="I22">
        <f>VLOOKUP(A22,[6]Sheet1!$B$2:$T$90,19,0)</f>
        <v>60467</v>
      </c>
    </row>
    <row r="23" spans="1:9" x14ac:dyDescent="0.25">
      <c r="A23">
        <v>3122060</v>
      </c>
      <c r="B23" t="s">
        <v>284</v>
      </c>
      <c r="C23">
        <v>0</v>
      </c>
      <c r="D23">
        <v>0</v>
      </c>
      <c r="E23">
        <f t="shared" si="0"/>
        <v>0</v>
      </c>
      <c r="F23">
        <f t="shared" si="1"/>
        <v>0</v>
      </c>
      <c r="G23">
        <f>VLOOKUP(A23,[4]Maintained!$C$3:$J$48,8,0)</f>
        <v>7633</v>
      </c>
      <c r="H23">
        <f>VLOOKUP(A23,'[5]Maintained Schools'!$B$890:$J$9579,9,0)</f>
        <v>104258.7</v>
      </c>
      <c r="I23">
        <f>VLOOKUP(A23,[6]Sheet1!$B$2:$T$90,19,0)</f>
        <v>44711</v>
      </c>
    </row>
    <row r="24" spans="1:9" x14ac:dyDescent="0.25">
      <c r="A24">
        <v>3122063</v>
      </c>
      <c r="B24" t="s">
        <v>113</v>
      </c>
      <c r="C24">
        <v>2</v>
      </c>
      <c r="D24">
        <v>0</v>
      </c>
      <c r="E24">
        <f t="shared" si="0"/>
        <v>640</v>
      </c>
      <c r="F24">
        <f t="shared" si="1"/>
        <v>0</v>
      </c>
      <c r="G24">
        <f>VLOOKUP(A24,[4]Maintained!$C$3:$J$48,8,0)</f>
        <v>7796</v>
      </c>
      <c r="H24">
        <f>VLOOKUP(A24,'[5]Maintained Schools'!$B$890:$J$9579,9,0)</f>
        <v>38013.299999999996</v>
      </c>
      <c r="I24">
        <f>VLOOKUP(A24,[6]Sheet1!$B$2:$T$90,19,0)</f>
        <v>38330</v>
      </c>
    </row>
    <row r="25" spans="1:9" x14ac:dyDescent="0.25">
      <c r="A25">
        <v>3122064</v>
      </c>
      <c r="B25" t="s">
        <v>152</v>
      </c>
      <c r="C25">
        <v>0</v>
      </c>
      <c r="D25">
        <v>0</v>
      </c>
      <c r="E25">
        <f t="shared" si="0"/>
        <v>0</v>
      </c>
      <c r="F25">
        <f t="shared" si="1"/>
        <v>0</v>
      </c>
      <c r="G25">
        <f>VLOOKUP(A25,[4]Maintained!$C$3:$J$48,8,0)</f>
        <v>8621</v>
      </c>
      <c r="H25">
        <f>VLOOKUP(A25,'[5]Maintained Schools'!$B$890:$J$9579,9,0)</f>
        <v>64244.7</v>
      </c>
      <c r="I25">
        <f>VLOOKUP(A25,[6]Sheet1!$B$2:$T$90,19,0)</f>
        <v>72755</v>
      </c>
    </row>
    <row r="26" spans="1:9" x14ac:dyDescent="0.25">
      <c r="A26">
        <v>3122065</v>
      </c>
      <c r="B26" t="s">
        <v>192</v>
      </c>
      <c r="C26">
        <v>1</v>
      </c>
      <c r="D26">
        <v>2</v>
      </c>
      <c r="E26">
        <f t="shared" si="0"/>
        <v>320</v>
      </c>
      <c r="F26">
        <f t="shared" si="1"/>
        <v>4820</v>
      </c>
      <c r="G26">
        <f>VLOOKUP(A26,[4]Maintained!$C$3:$J$48,8,0)</f>
        <v>7667</v>
      </c>
      <c r="H26">
        <f>VLOOKUP(A26,'[5]Maintained Schools'!$B$890:$J$9579,9,0)</f>
        <v>60243.299999999996</v>
      </c>
      <c r="I26">
        <f>VLOOKUP(A26,[6]Sheet1!$B$2:$T$90,19,0)</f>
        <v>36784</v>
      </c>
    </row>
    <row r="27" spans="1:9" x14ac:dyDescent="0.25">
      <c r="A27">
        <v>3122069</v>
      </c>
      <c r="B27" t="s">
        <v>194</v>
      </c>
      <c r="C27">
        <v>3</v>
      </c>
      <c r="D27">
        <v>1</v>
      </c>
      <c r="E27">
        <f t="shared" si="0"/>
        <v>960</v>
      </c>
      <c r="F27">
        <f t="shared" si="1"/>
        <v>2410</v>
      </c>
      <c r="G27">
        <f>VLOOKUP(A27,[4]Maintained!$C$3:$J$48,8,0)</f>
        <v>7479</v>
      </c>
      <c r="H27">
        <f>VLOOKUP(A27,'[5]Maintained Schools'!$B$890:$J$9579,9,0)</f>
        <v>79583.399999999994</v>
      </c>
      <c r="I27">
        <f>VLOOKUP(A27,[6]Sheet1!$B$2:$T$90,19,0)</f>
        <v>39360</v>
      </c>
    </row>
    <row r="28" spans="1:9" x14ac:dyDescent="0.25">
      <c r="A28">
        <v>3122074</v>
      </c>
      <c r="B28" t="s">
        <v>285</v>
      </c>
      <c r="C28">
        <v>3</v>
      </c>
      <c r="D28">
        <v>2</v>
      </c>
      <c r="E28">
        <f t="shared" si="0"/>
        <v>960</v>
      </c>
      <c r="F28">
        <f t="shared" si="1"/>
        <v>4820</v>
      </c>
      <c r="G28">
        <f>VLOOKUP(A28,[4]Maintained!$C$3:$J$48,8,0)</f>
        <v>7404</v>
      </c>
      <c r="H28">
        <f>VLOOKUP(A28,'[5]Maintained Schools'!$B$890:$J$9579,9,0)</f>
        <v>91809.9</v>
      </c>
      <c r="I28">
        <f>VLOOKUP(A28,[6]Sheet1!$B$2:$T$90,19,0)</f>
        <v>30102</v>
      </c>
    </row>
    <row r="29" spans="1:9" x14ac:dyDescent="0.25">
      <c r="A29">
        <v>3122076</v>
      </c>
      <c r="B29" t="s">
        <v>81</v>
      </c>
      <c r="C29">
        <v>11</v>
      </c>
      <c r="D29">
        <v>4</v>
      </c>
      <c r="E29">
        <f t="shared" si="0"/>
        <v>3520</v>
      </c>
      <c r="F29">
        <f t="shared" si="1"/>
        <v>9640</v>
      </c>
      <c r="G29">
        <f>VLOOKUP(A29,[4]Maintained!$C$3:$J$48,8,0)</f>
        <v>8121</v>
      </c>
      <c r="H29">
        <f>VLOOKUP(A29,'[5]Maintained Schools'!$B$890:$J$9579,9,0)</f>
        <v>61577.1</v>
      </c>
      <c r="I29">
        <f>VLOOKUP(A29,[6]Sheet1!$B$2:$T$90,19,0)</f>
        <v>45020</v>
      </c>
    </row>
    <row r="30" spans="1:9" x14ac:dyDescent="0.25">
      <c r="A30">
        <v>3122080</v>
      </c>
      <c r="B30" t="s">
        <v>158</v>
      </c>
      <c r="C30">
        <v>28</v>
      </c>
      <c r="D30">
        <v>4</v>
      </c>
      <c r="E30">
        <f t="shared" si="0"/>
        <v>8960</v>
      </c>
      <c r="F30">
        <f t="shared" si="1"/>
        <v>9640</v>
      </c>
      <c r="G30">
        <f>VLOOKUP(A30,[4]Maintained!$C$3:$J$48,8,0)</f>
        <v>7821</v>
      </c>
      <c r="H30">
        <f>VLOOKUP(A30,'[5]Maintained Schools'!$B$890:$J$9579,9,0)</f>
        <v>46460.7</v>
      </c>
      <c r="I30">
        <f>VLOOKUP(A30,[6]Sheet1!$B$2:$T$90,19,0)</f>
        <v>39044</v>
      </c>
    </row>
    <row r="31" spans="1:9" x14ac:dyDescent="0.25">
      <c r="A31">
        <v>3122084</v>
      </c>
      <c r="B31" t="s">
        <v>59</v>
      </c>
      <c r="C31">
        <v>0</v>
      </c>
      <c r="D31">
        <v>5</v>
      </c>
      <c r="E31">
        <f t="shared" si="0"/>
        <v>0</v>
      </c>
      <c r="F31">
        <f t="shared" si="1"/>
        <v>12050</v>
      </c>
      <c r="G31">
        <f>VLOOKUP(A31,[4]Maintained!$C$3:$J$48,8,0)</f>
        <v>8821</v>
      </c>
      <c r="H31">
        <f>VLOOKUP(A31,'[5]Maintained Schools'!$B$890:$J$9579,9,0)</f>
        <v>85807.799999999988</v>
      </c>
      <c r="I31">
        <f>VLOOKUP(A31,[6]Sheet1!$B$2:$T$90,19,0)</f>
        <v>76816</v>
      </c>
    </row>
    <row r="32" spans="1:9" x14ac:dyDescent="0.25">
      <c r="A32">
        <v>3123300</v>
      </c>
      <c r="B32" t="s">
        <v>286</v>
      </c>
      <c r="C32">
        <v>14</v>
      </c>
      <c r="D32">
        <v>1</v>
      </c>
      <c r="E32">
        <f t="shared" si="0"/>
        <v>4480</v>
      </c>
      <c r="F32">
        <f t="shared" si="1"/>
        <v>2410</v>
      </c>
      <c r="G32">
        <f>VLOOKUP(A32,[4]Maintained!$C$3:$J$48,8,0)</f>
        <v>7508</v>
      </c>
      <c r="H32">
        <f>VLOOKUP(A32,'[5]Maintained Schools'!$B$890:$J$9579,9,0)</f>
        <v>24230.699999999997</v>
      </c>
      <c r="I32">
        <f>VLOOKUP(A32,[6]Sheet1!$B$2:$T$90,19,0)</f>
        <v>26493</v>
      </c>
    </row>
    <row r="33" spans="1:9" x14ac:dyDescent="0.25">
      <c r="A33">
        <v>3123302</v>
      </c>
      <c r="B33" t="s">
        <v>287</v>
      </c>
      <c r="C33">
        <v>2</v>
      </c>
      <c r="D33">
        <v>4</v>
      </c>
      <c r="E33">
        <f t="shared" si="0"/>
        <v>640</v>
      </c>
      <c r="F33">
        <f t="shared" si="1"/>
        <v>9640</v>
      </c>
      <c r="G33">
        <f>VLOOKUP(A33,[4]Maintained!$C$3:$J$48,8,0)</f>
        <v>7396</v>
      </c>
      <c r="H33">
        <f>VLOOKUP(A33,'[5]Maintained Schools'!$B$890:$J$9579,9,0)</f>
        <v>30899.699999999997</v>
      </c>
      <c r="I33">
        <f>VLOOKUP(A33,[6]Sheet1!$B$2:$T$90,19,0)</f>
        <v>24356</v>
      </c>
    </row>
    <row r="34" spans="1:9" x14ac:dyDescent="0.25">
      <c r="A34">
        <v>3123307</v>
      </c>
      <c r="B34" t="s">
        <v>288</v>
      </c>
      <c r="C34">
        <v>0</v>
      </c>
      <c r="D34">
        <v>1</v>
      </c>
      <c r="E34">
        <f t="shared" si="0"/>
        <v>0</v>
      </c>
      <c r="F34">
        <f t="shared" si="1"/>
        <v>2410</v>
      </c>
      <c r="G34">
        <f>VLOOKUP(A34,[4]Maintained!$C$3:$J$48,8,0)</f>
        <v>8117</v>
      </c>
      <c r="H34">
        <f>VLOOKUP(A34,'[5]Maintained Schools'!$B$890:$J$9579,9,0)</f>
        <v>61577.1</v>
      </c>
      <c r="I34">
        <f>VLOOKUP(A34,[6]Sheet1!$B$2:$T$90,19,0)</f>
        <v>49922</v>
      </c>
    </row>
    <row r="35" spans="1:9" x14ac:dyDescent="0.25">
      <c r="A35">
        <v>3123400</v>
      </c>
      <c r="B35" t="s">
        <v>178</v>
      </c>
      <c r="C35">
        <v>1</v>
      </c>
      <c r="D35">
        <v>0</v>
      </c>
      <c r="E35">
        <f t="shared" si="0"/>
        <v>320</v>
      </c>
      <c r="F35">
        <f t="shared" si="1"/>
        <v>0</v>
      </c>
      <c r="G35">
        <f>VLOOKUP(A35,[4]Maintained!$C$3:$J$48,8,0)</f>
        <v>7396</v>
      </c>
      <c r="H35">
        <f>VLOOKUP(A35,'[5]Maintained Schools'!$B$890:$J$9579,9,0)</f>
        <v>28009.8</v>
      </c>
      <c r="I35">
        <f>VLOOKUP(A35,[6]Sheet1!$B$2:$T$90,19,0)</f>
        <v>24063</v>
      </c>
    </row>
    <row r="36" spans="1:9" x14ac:dyDescent="0.25">
      <c r="A36">
        <v>3123401</v>
      </c>
      <c r="B36" t="s">
        <v>50</v>
      </c>
      <c r="C36">
        <v>0</v>
      </c>
      <c r="D36">
        <v>0</v>
      </c>
      <c r="E36">
        <f t="shared" si="0"/>
        <v>0</v>
      </c>
      <c r="F36">
        <f t="shared" si="1"/>
        <v>0</v>
      </c>
      <c r="G36">
        <f>VLOOKUP(A36,[4]Maintained!$C$3:$J$48,8,0)</f>
        <v>8892</v>
      </c>
      <c r="H36">
        <f>VLOOKUP(A36,'[5]Maintained Schools'!$B$890:$J$9579,9,0)</f>
        <v>75804.299999999988</v>
      </c>
      <c r="I36">
        <f>VLOOKUP(A36,[6]Sheet1!$B$2:$T$90,19,0)</f>
        <v>72380</v>
      </c>
    </row>
    <row r="37" spans="1:9" x14ac:dyDescent="0.25">
      <c r="A37">
        <v>3123402</v>
      </c>
      <c r="B37" t="s">
        <v>168</v>
      </c>
      <c r="C37">
        <v>3</v>
      </c>
      <c r="D37">
        <v>2</v>
      </c>
      <c r="E37">
        <f t="shared" si="0"/>
        <v>960</v>
      </c>
      <c r="F37">
        <f t="shared" si="1"/>
        <v>4820</v>
      </c>
      <c r="G37">
        <f>VLOOKUP(A37,[4]Maintained!$C$3:$J$48,8,0)</f>
        <v>8067</v>
      </c>
      <c r="H37">
        <f>VLOOKUP(A37,'[5]Maintained Schools'!$B$890:$J$9579,9,0)</f>
        <v>54908.1</v>
      </c>
      <c r="I37">
        <f>VLOOKUP(A37,[6]Sheet1!$B$2:$T$90,19,0)</f>
        <v>43296</v>
      </c>
    </row>
    <row r="38" spans="1:9" x14ac:dyDescent="0.25">
      <c r="A38">
        <v>3123403</v>
      </c>
      <c r="B38" t="s">
        <v>289</v>
      </c>
      <c r="C38">
        <v>0</v>
      </c>
      <c r="D38">
        <v>0</v>
      </c>
      <c r="E38">
        <f t="shared" si="0"/>
        <v>0</v>
      </c>
      <c r="F38">
        <f t="shared" si="1"/>
        <v>0</v>
      </c>
      <c r="G38">
        <f>VLOOKUP(A38,[4]Maintained!$C$3:$J$48,8,0)</f>
        <v>7379</v>
      </c>
      <c r="H38">
        <f>VLOOKUP(A38,'[5]Maintained Schools'!$B$890:$J$9579,9,0)</f>
        <v>26231.399999999998</v>
      </c>
      <c r="I38">
        <f>VLOOKUP(A38,[6]Sheet1!$B$2:$T$90,19,0)</f>
        <v>26686</v>
      </c>
    </row>
    <row r="39" spans="1:9" x14ac:dyDescent="0.25">
      <c r="A39">
        <v>3123404</v>
      </c>
      <c r="B39" t="s">
        <v>173</v>
      </c>
      <c r="C39">
        <v>3</v>
      </c>
      <c r="D39">
        <v>2</v>
      </c>
      <c r="E39">
        <f t="shared" si="0"/>
        <v>960</v>
      </c>
      <c r="F39">
        <f t="shared" si="1"/>
        <v>4820</v>
      </c>
      <c r="G39">
        <f>VLOOKUP(A39,[4]Maintained!$C$3:$J$48,8,0)</f>
        <v>7417</v>
      </c>
      <c r="H39">
        <f>VLOOKUP(A39,'[5]Maintained Schools'!$B$890:$J$9579,9,0)</f>
        <v>36901.799999999996</v>
      </c>
      <c r="I39">
        <f>VLOOKUP(A39,[6]Sheet1!$B$2:$T$90,19,0)</f>
        <v>25689</v>
      </c>
    </row>
    <row r="40" spans="1:9" x14ac:dyDescent="0.25">
      <c r="A40">
        <v>3123405</v>
      </c>
      <c r="B40" t="s">
        <v>36</v>
      </c>
      <c r="C40">
        <v>4</v>
      </c>
      <c r="D40">
        <v>2</v>
      </c>
      <c r="E40">
        <f t="shared" si="0"/>
        <v>1280</v>
      </c>
      <c r="F40">
        <f t="shared" si="1"/>
        <v>4820</v>
      </c>
      <c r="G40">
        <f>VLOOKUP(A40,[4]Maintained!$C$3:$J$48,8,0)</f>
        <v>8871</v>
      </c>
      <c r="H40">
        <f>VLOOKUP(A40,'[5]Maintained Schools'!$B$890:$J$9579,9,0)</f>
        <v>94255.2</v>
      </c>
      <c r="I40">
        <f>VLOOKUP(A40,[6]Sheet1!$B$2:$T$90,19,0)</f>
        <v>67110</v>
      </c>
    </row>
    <row r="41" spans="1:9" x14ac:dyDescent="0.25">
      <c r="A41">
        <v>3125200</v>
      </c>
      <c r="B41" s="47" t="s">
        <v>140</v>
      </c>
      <c r="C41">
        <v>1</v>
      </c>
      <c r="D41">
        <v>0</v>
      </c>
      <c r="E41">
        <f t="shared" ref="E41:E49" si="2">C41*$E$1</f>
        <v>320</v>
      </c>
      <c r="F41">
        <f t="shared" ref="F41:F49" si="3">D41*$F$1</f>
        <v>0</v>
      </c>
      <c r="G41">
        <f>VLOOKUP(A41,[4]Maintained!$C$3:$J$48,8,0)</f>
        <v>8713</v>
      </c>
      <c r="H41">
        <f>VLOOKUP(A41,'[5]Maintained Schools'!$B$890:$J$9579,9,0)</f>
        <v>81361.799999999988</v>
      </c>
      <c r="I41">
        <f>VLOOKUP(A41,[6]Sheet1!$B$2:$T$90,19,0)</f>
        <v>64278</v>
      </c>
    </row>
    <row r="42" spans="1:9" x14ac:dyDescent="0.25">
      <c r="A42">
        <v>3125202</v>
      </c>
      <c r="B42" t="s">
        <v>88</v>
      </c>
      <c r="C42">
        <v>0</v>
      </c>
      <c r="D42">
        <v>1</v>
      </c>
      <c r="E42">
        <f t="shared" si="2"/>
        <v>0</v>
      </c>
      <c r="F42">
        <f t="shared" si="3"/>
        <v>2410</v>
      </c>
      <c r="G42">
        <f>VLOOKUP(A42,[4]Maintained!$C$3:$J$48,8,0)</f>
        <v>8225</v>
      </c>
      <c r="I42">
        <f>VLOOKUP(A42,[6]Sheet1!$B$2:$T$90,19,0)</f>
        <v>51575</v>
      </c>
    </row>
    <row r="43" spans="1:9" x14ac:dyDescent="0.25">
      <c r="A43">
        <v>3125203</v>
      </c>
      <c r="B43" t="s">
        <v>290</v>
      </c>
      <c r="C43">
        <v>0</v>
      </c>
      <c r="D43">
        <v>0</v>
      </c>
      <c r="E43">
        <f t="shared" si="2"/>
        <v>0</v>
      </c>
      <c r="F43">
        <f t="shared" si="3"/>
        <v>0</v>
      </c>
      <c r="G43">
        <f>VLOOKUP(A43,[4]Maintained!$C$3:$J$48,8,0)</f>
        <v>7588</v>
      </c>
      <c r="H43">
        <f>VLOOKUP(A43,'[5]Maintained Schools'!$B$890:$J$9579,9,0)</f>
        <v>111816.9</v>
      </c>
      <c r="I43">
        <f>VLOOKUP(A43,[6]Sheet1!$B$2:$T$90,19,0)</f>
        <v>35587</v>
      </c>
    </row>
    <row r="44" spans="1:9" x14ac:dyDescent="0.25">
      <c r="A44">
        <v>3125204</v>
      </c>
      <c r="B44" t="s">
        <v>116</v>
      </c>
      <c r="C44">
        <v>1</v>
      </c>
      <c r="D44">
        <v>0</v>
      </c>
      <c r="E44">
        <f t="shared" si="2"/>
        <v>320</v>
      </c>
      <c r="F44">
        <f t="shared" si="3"/>
        <v>0</v>
      </c>
      <c r="G44">
        <f>VLOOKUP(A44,[4]Maintained!$C$3:$J$48,8,0)</f>
        <v>7138</v>
      </c>
      <c r="H44">
        <f>VLOOKUP(A44,'[5]Maintained Schools'!$B$890:$J$9579,9,0)</f>
        <v>54241.2</v>
      </c>
      <c r="I44">
        <f>VLOOKUP(A44,[6]Sheet1!$B$2:$T$90,19,0)</f>
        <v>22817</v>
      </c>
    </row>
    <row r="45" spans="1:9" x14ac:dyDescent="0.25">
      <c r="A45">
        <v>3125205</v>
      </c>
      <c r="B45" t="s">
        <v>118</v>
      </c>
      <c r="C45">
        <v>2</v>
      </c>
      <c r="D45">
        <v>1</v>
      </c>
      <c r="E45">
        <f t="shared" si="2"/>
        <v>640</v>
      </c>
      <c r="F45">
        <f t="shared" si="3"/>
        <v>2410</v>
      </c>
      <c r="G45">
        <f>VLOOKUP(A45,[4]Maintained!$C$3:$J$48,8,0)</f>
        <v>7613</v>
      </c>
      <c r="I45">
        <f>VLOOKUP(A45,[6]Sheet1!$B$2:$T$90,19,0)</f>
        <v>30106</v>
      </c>
    </row>
    <row r="46" spans="1:9" x14ac:dyDescent="0.25">
      <c r="A46">
        <v>3125208</v>
      </c>
      <c r="B46" t="s">
        <v>291</v>
      </c>
      <c r="C46">
        <v>5</v>
      </c>
      <c r="D46">
        <v>0</v>
      </c>
      <c r="E46">
        <f t="shared" si="2"/>
        <v>1600</v>
      </c>
      <c r="F46">
        <f t="shared" si="3"/>
        <v>0</v>
      </c>
      <c r="G46">
        <f>VLOOKUP(A46,[4]Maintained!$C$3:$J$48,8,0)</f>
        <v>7342</v>
      </c>
      <c r="H46">
        <f>VLOOKUP(A46,'[5]Maintained Schools'!$B$890:$J$9579,9,0)</f>
        <v>26675.999999999996</v>
      </c>
      <c r="I46">
        <f>VLOOKUP(A46,[6]Sheet1!$B$2:$T$90,19,0)</f>
        <v>24844</v>
      </c>
    </row>
    <row r="47" spans="1:9" x14ac:dyDescent="0.25">
      <c r="A47">
        <v>3125211</v>
      </c>
      <c r="B47" t="s">
        <v>292</v>
      </c>
      <c r="C47">
        <v>0</v>
      </c>
      <c r="D47">
        <v>4</v>
      </c>
      <c r="E47">
        <f t="shared" si="2"/>
        <v>0</v>
      </c>
      <c r="F47">
        <f t="shared" si="3"/>
        <v>9640</v>
      </c>
      <c r="G47">
        <f>VLOOKUP(A47,[4]Maintained!$C$3:$J$48,8,0)</f>
        <v>8892</v>
      </c>
      <c r="H47">
        <f>VLOOKUP(A47,'[5]Maintained Schools'!$B$890:$J$9579,9,0)</f>
        <v>81584.099999999991</v>
      </c>
      <c r="I47">
        <f>VLOOKUP(A47,[6]Sheet1!$B$2:$T$90,19,0)</f>
        <v>71095</v>
      </c>
    </row>
    <row r="48" spans="1:9" x14ac:dyDescent="0.25">
      <c r="A48">
        <v>3125409</v>
      </c>
      <c r="B48" t="s">
        <v>142</v>
      </c>
      <c r="C48">
        <v>4</v>
      </c>
      <c r="D48">
        <v>0</v>
      </c>
      <c r="E48">
        <f t="shared" si="2"/>
        <v>1280</v>
      </c>
      <c r="F48">
        <f t="shared" si="3"/>
        <v>0</v>
      </c>
      <c r="I48">
        <f>VLOOKUP(A48,[6]Sheet1!$B$2:$T$90,19,0)</f>
        <v>194434</v>
      </c>
    </row>
    <row r="49" spans="1:9" x14ac:dyDescent="0.25">
      <c r="A49">
        <v>3125411</v>
      </c>
      <c r="B49" t="s">
        <v>96</v>
      </c>
      <c r="C49">
        <v>2</v>
      </c>
      <c r="D49">
        <v>0</v>
      </c>
      <c r="E49">
        <f t="shared" si="2"/>
        <v>640</v>
      </c>
      <c r="F49">
        <f t="shared" si="3"/>
        <v>0</v>
      </c>
      <c r="I49">
        <f>VLOOKUP(A49,[6]Sheet1!$B$2:$T$90,19,0)</f>
        <v>198759</v>
      </c>
    </row>
    <row r="50" spans="1:9" x14ac:dyDescent="0.25">
      <c r="C50">
        <f t="shared" ref="C50:H50" si="4">SUM(C3:C49)</f>
        <v>212</v>
      </c>
      <c r="D50">
        <f t="shared" si="4"/>
        <v>69</v>
      </c>
      <c r="E50">
        <f t="shared" si="4"/>
        <v>67840</v>
      </c>
      <c r="F50">
        <f t="shared" si="4"/>
        <v>166290</v>
      </c>
      <c r="G50">
        <f t="shared" si="4"/>
        <v>359135</v>
      </c>
      <c r="H50">
        <f t="shared" si="4"/>
        <v>2444855.7000000002</v>
      </c>
      <c r="I50">
        <f>SUM(I3:I49)</f>
        <v>2406918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F25"/>
  <sheetViews>
    <sheetView workbookViewId="0">
      <selection activeCell="D1" sqref="D1"/>
    </sheetView>
  </sheetViews>
  <sheetFormatPr defaultColWidth="12.81640625" defaultRowHeight="12.5" x14ac:dyDescent="0.25"/>
  <cols>
    <col min="1" max="1" width="19.1796875" style="25" customWidth="1"/>
    <col min="2" max="4" width="12.81640625" style="25" customWidth="1"/>
    <col min="5" max="5" width="4.81640625" style="25" customWidth="1"/>
    <col min="6" max="6" width="15.54296875" style="25" bestFit="1" customWidth="1"/>
    <col min="7" max="16384" width="12.81640625" style="25"/>
  </cols>
  <sheetData>
    <row r="1" spans="1:6" ht="15.5" x14ac:dyDescent="0.35">
      <c r="A1" s="25" t="s">
        <v>293</v>
      </c>
      <c r="B1" s="26" t="s">
        <v>294</v>
      </c>
    </row>
    <row r="2" spans="1:6" ht="13" x14ac:dyDescent="0.3">
      <c r="A2" s="27"/>
      <c r="B2" s="33"/>
    </row>
    <row r="3" spans="1:6" ht="13" x14ac:dyDescent="0.3">
      <c r="A3" s="3" t="s">
        <v>37</v>
      </c>
      <c r="B3">
        <v>1000</v>
      </c>
    </row>
    <row r="4" spans="1:6" ht="13" x14ac:dyDescent="0.3">
      <c r="A4" s="3"/>
    </row>
    <row r="5" spans="1:6" ht="13" x14ac:dyDescent="0.3">
      <c r="F5" s="27" t="s">
        <v>295</v>
      </c>
    </row>
    <row r="6" spans="1:6" ht="13" x14ac:dyDescent="0.3">
      <c r="A6" s="27"/>
      <c r="F6" s="27" t="s">
        <v>296</v>
      </c>
    </row>
    <row r="7" spans="1:6" ht="13" x14ac:dyDescent="0.3">
      <c r="A7" s="27"/>
      <c r="D7" s="27" t="s">
        <v>297</v>
      </c>
      <c r="F7" s="27" t="s">
        <v>298</v>
      </c>
    </row>
    <row r="8" spans="1:6" x14ac:dyDescent="0.25">
      <c r="D8" s="25" t="s">
        <v>299</v>
      </c>
      <c r="F8" s="25" t="s">
        <v>300</v>
      </c>
    </row>
    <row r="10" spans="1:6" x14ac:dyDescent="0.25">
      <c r="A10" s="25" t="s">
        <v>301</v>
      </c>
      <c r="D10" s="29"/>
      <c r="E10" s="29"/>
      <c r="F10" s="66">
        <f>'EYSFF (Universal)'!U6</f>
        <v>275430</v>
      </c>
    </row>
    <row r="11" spans="1:6" x14ac:dyDescent="0.25">
      <c r="D11" s="29"/>
      <c r="E11" s="29"/>
      <c r="F11" s="215"/>
    </row>
    <row r="12" spans="1:6" ht="13.5" customHeight="1" x14ac:dyDescent="0.25">
      <c r="D12" s="29"/>
      <c r="E12" s="29"/>
      <c r="F12" s="29"/>
    </row>
    <row r="13" spans="1:6" ht="13.5" customHeight="1" x14ac:dyDescent="0.25">
      <c r="A13" s="28" t="s">
        <v>297</v>
      </c>
      <c r="D13" s="29"/>
      <c r="E13" s="29"/>
      <c r="F13" s="29"/>
    </row>
    <row r="14" spans="1:6" ht="13.5" customHeight="1" x14ac:dyDescent="0.25">
      <c r="A14" s="25" t="s">
        <v>302</v>
      </c>
      <c r="D14" s="155">
        <f>'EYSFF (Universal)'!J6</f>
        <v>5.08</v>
      </c>
      <c r="E14" s="29"/>
      <c r="F14" s="29"/>
    </row>
    <row r="15" spans="1:6" ht="13.5" customHeight="1" x14ac:dyDescent="0.25">
      <c r="A15" s="25" t="s">
        <v>303</v>
      </c>
      <c r="D15" s="155">
        <f>'EYSFF (Universal)'!M6</f>
        <v>0.62347932193673283</v>
      </c>
      <c r="E15" s="29"/>
      <c r="F15" s="29"/>
    </row>
    <row r="16" spans="1:6" ht="13.5" customHeight="1" thickBot="1" x14ac:dyDescent="0.3">
      <c r="A16" s="25" t="s">
        <v>304</v>
      </c>
      <c r="D16" s="155">
        <f>'EYSFF (Universal)'!P6</f>
        <v>0.31</v>
      </c>
      <c r="E16" s="29"/>
      <c r="F16" s="29"/>
    </row>
    <row r="17" spans="1:6" ht="13" thickBot="1" x14ac:dyDescent="0.3">
      <c r="A17" s="25" t="s">
        <v>305</v>
      </c>
      <c r="D17" s="30">
        <f>SUM(D14:D16)</f>
        <v>6.0134793219367326</v>
      </c>
      <c r="E17" s="29"/>
      <c r="F17" s="29"/>
    </row>
    <row r="18" spans="1:6" ht="13" thickBot="1" x14ac:dyDescent="0.3">
      <c r="D18" s="29"/>
      <c r="E18" s="29"/>
      <c r="F18" s="29"/>
    </row>
    <row r="19" spans="1:6" ht="13" thickBot="1" x14ac:dyDescent="0.3">
      <c r="A19" s="25" t="s">
        <v>306</v>
      </c>
      <c r="D19" s="31">
        <f>'EYSFF (Universal)'!H6</f>
        <v>54600</v>
      </c>
      <c r="E19" s="29"/>
      <c r="F19" s="29">
        <f>D19*D17</f>
        <v>328335.9709777456</v>
      </c>
    </row>
    <row r="20" spans="1:6" ht="13" thickBot="1" x14ac:dyDescent="0.3">
      <c r="A20" s="25" t="s">
        <v>307</v>
      </c>
      <c r="D20" s="31">
        <f>'EYSFF (Additional)'!H6</f>
        <v>18660</v>
      </c>
      <c r="E20" s="29"/>
      <c r="F20" s="29">
        <f>D20*D17</f>
        <v>112211.52414733943</v>
      </c>
    </row>
    <row r="22" spans="1:6" x14ac:dyDescent="0.25">
      <c r="A22" s="25" t="s">
        <v>308</v>
      </c>
      <c r="F22" s="32">
        <f>D17*D19+D17*D20</f>
        <v>440547.495125085</v>
      </c>
    </row>
    <row r="23" spans="1:6" ht="13" thickBot="1" x14ac:dyDescent="0.3"/>
    <row r="24" spans="1:6" ht="16" thickBot="1" x14ac:dyDescent="0.4">
      <c r="A24" s="35" t="s">
        <v>309</v>
      </c>
      <c r="B24" s="36"/>
      <c r="C24" s="36"/>
      <c r="D24" s="36"/>
      <c r="E24" s="36"/>
      <c r="F24" s="34">
        <f>F10+F22</f>
        <v>715977.495125085</v>
      </c>
    </row>
    <row r="25" spans="1:6" x14ac:dyDescent="0.25">
      <c r="F25" s="29"/>
    </row>
  </sheetData>
  <phoneticPr fontId="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A1:V65"/>
  <sheetViews>
    <sheetView view="pageBreakPreview" zoomScale="80" zoomScaleNormal="110" zoomScaleSheetLayoutView="80" workbookViewId="0">
      <pane xSplit="3" ySplit="5" topLeftCell="D6" activePane="bottomRight" state="frozen"/>
      <selection pane="topRight" activeCell="D1" sqref="D1"/>
      <selection pane="bottomLeft" activeCell="A6" sqref="A6"/>
      <selection pane="bottomRight" activeCell="A35" sqref="A35"/>
    </sheetView>
  </sheetViews>
  <sheetFormatPr defaultColWidth="9.1796875" defaultRowHeight="14.5" x14ac:dyDescent="0.35"/>
  <cols>
    <col min="1" max="1" width="7.54296875" customWidth="1"/>
    <col min="2" max="2" width="32.54296875" customWidth="1"/>
    <col min="3" max="3" width="9.1796875" customWidth="1"/>
    <col min="4" max="4" width="1" customWidth="1"/>
    <col min="5" max="6" width="16.54296875" style="62" customWidth="1"/>
    <col min="7" max="7" width="16.54296875" style="297" customWidth="1"/>
    <col min="8" max="8" width="16.54296875" style="286" customWidth="1"/>
    <col min="9" max="9" width="2.81640625" style="286" customWidth="1"/>
    <col min="10" max="11" width="16.54296875" style="62" customWidth="1"/>
    <col min="12" max="12" width="3.1796875" style="62" customWidth="1"/>
    <col min="13" max="13" width="16.54296875" style="298" customWidth="1"/>
    <col min="14" max="14" width="16.54296875" style="62" customWidth="1"/>
    <col min="15" max="15" width="3.1796875" customWidth="1"/>
    <col min="16" max="16" width="16.54296875" style="62" customWidth="1"/>
    <col min="17" max="17" width="16.81640625" style="62" customWidth="1"/>
    <col min="18" max="18" width="3.1796875" style="52" customWidth="1"/>
    <col min="19" max="20" width="16.54296875" style="62" customWidth="1"/>
    <col min="21" max="21" width="16.54296875" style="286" customWidth="1"/>
    <col min="22" max="22" width="16.1796875" style="55" bestFit="1" customWidth="1"/>
    <col min="23" max="23" width="3.54296875" customWidth="1"/>
    <col min="24" max="24" width="10.81640625" customWidth="1"/>
    <col min="25" max="25" width="1.54296875" customWidth="1"/>
  </cols>
  <sheetData>
    <row r="1" spans="1:22" ht="21" x14ac:dyDescent="0.5">
      <c r="B1" s="54" t="s">
        <v>310</v>
      </c>
      <c r="J1" s="286"/>
    </row>
    <row r="2" spans="1:22" x14ac:dyDescent="0.35">
      <c r="J2" s="286"/>
    </row>
    <row r="3" spans="1:22" x14ac:dyDescent="0.35">
      <c r="E3" s="375" t="s">
        <v>311</v>
      </c>
      <c r="F3" s="375"/>
      <c r="G3" s="375"/>
      <c r="H3" s="375"/>
      <c r="J3" s="376" t="s">
        <v>312</v>
      </c>
      <c r="K3" s="376"/>
      <c r="L3" s="336"/>
      <c r="M3" s="377" t="s">
        <v>313</v>
      </c>
      <c r="N3" s="377"/>
      <c r="O3" s="3"/>
      <c r="P3" s="373" t="s">
        <v>314</v>
      </c>
      <c r="Q3" s="373"/>
      <c r="R3" s="62"/>
      <c r="S3" s="374" t="s">
        <v>296</v>
      </c>
      <c r="T3" s="374"/>
      <c r="U3" s="374"/>
    </row>
    <row r="4" spans="1:22" x14ac:dyDescent="0.35">
      <c r="E4" s="282"/>
      <c r="F4" s="299"/>
      <c r="G4" s="62"/>
      <c r="H4" s="300"/>
      <c r="J4" s="301"/>
      <c r="K4" s="287"/>
      <c r="M4" s="302"/>
      <c r="O4" s="74"/>
      <c r="Q4" s="282"/>
      <c r="R4" s="56"/>
      <c r="S4" s="337"/>
    </row>
    <row r="5" spans="1:22" s="48" customFormat="1" ht="43.5" x14ac:dyDescent="0.35">
      <c r="A5" s="252"/>
      <c r="B5" s="338" t="s">
        <v>315</v>
      </c>
      <c r="C5" s="338" t="s">
        <v>316</v>
      </c>
      <c r="D5" s="338"/>
      <c r="E5" s="333" t="s">
        <v>317</v>
      </c>
      <c r="F5" s="333" t="s">
        <v>318</v>
      </c>
      <c r="G5" s="333" t="s">
        <v>319</v>
      </c>
      <c r="H5" s="203" t="s">
        <v>320</v>
      </c>
      <c r="I5" s="288"/>
      <c r="J5" s="333" t="s">
        <v>321</v>
      </c>
      <c r="K5" s="333" t="s">
        <v>322</v>
      </c>
      <c r="L5" s="335"/>
      <c r="M5" s="333" t="s">
        <v>323</v>
      </c>
      <c r="N5" s="333" t="s">
        <v>324</v>
      </c>
      <c r="O5" s="338"/>
      <c r="P5" s="334" t="s">
        <v>325</v>
      </c>
      <c r="Q5" s="335" t="s">
        <v>326</v>
      </c>
      <c r="R5" s="57"/>
      <c r="S5" s="288" t="s">
        <v>327</v>
      </c>
      <c r="T5" s="288" t="s">
        <v>328</v>
      </c>
      <c r="U5" s="289" t="s">
        <v>329</v>
      </c>
    </row>
    <row r="6" spans="1:22" x14ac:dyDescent="0.35">
      <c r="A6">
        <v>1000</v>
      </c>
      <c r="B6" s="339" t="s">
        <v>330</v>
      </c>
      <c r="C6" s="70" t="s">
        <v>331</v>
      </c>
      <c r="D6" s="61"/>
      <c r="E6" s="340">
        <f>VLOOKUP(A6,'[7]2022-23 budget (Universal)'!$A$228:$U$283,5,0)</f>
        <v>19500</v>
      </c>
      <c r="F6" s="340">
        <f>VLOOKUP($A6,'[7]2022-23 budget (Universal)'!$A$228:$U$283,6,0)</f>
        <v>18720</v>
      </c>
      <c r="G6" s="340">
        <f>VLOOKUP($A6,'[7]2022-23 budget (Universal)'!$A$228:$U$283,7,0)</f>
        <v>16380</v>
      </c>
      <c r="H6" s="341">
        <f t="shared" ref="H6:H58" si="0">SUM(E6:G6)</f>
        <v>54600</v>
      </c>
      <c r="I6" s="342"/>
      <c r="J6" s="343">
        <v>5.08</v>
      </c>
      <c r="K6" s="344">
        <f>H6*J6</f>
        <v>277368</v>
      </c>
      <c r="L6" s="187"/>
      <c r="M6" s="343">
        <f>VLOOKUP($A6,'[7]2022-23 budget (Universal)'!$A$228:$V$283,15,0)</f>
        <v>0.62347932193673283</v>
      </c>
      <c r="N6" s="345">
        <f t="shared" ref="N6:N37" si="1">H6*M6</f>
        <v>34041.970977745616</v>
      </c>
      <c r="O6" s="61"/>
      <c r="P6" s="343">
        <f>VLOOKUP($A6,'[7]2022-23 budget (Universal)'!$A$228:$V$283,18,0)</f>
        <v>0.31</v>
      </c>
      <c r="Q6" s="345">
        <f t="shared" ref="Q6:Q37" si="2">H6*P6</f>
        <v>16926</v>
      </c>
      <c r="R6" s="346"/>
      <c r="S6" s="347">
        <f t="shared" ref="S6:S37" si="3">J6+M6+P6</f>
        <v>6.0134793219367326</v>
      </c>
      <c r="T6" s="348">
        <f t="shared" ref="T6:T37" si="4">H6*S6</f>
        <v>328335.9709777456</v>
      </c>
      <c r="U6" s="348">
        <v>275430</v>
      </c>
      <c r="V6"/>
    </row>
    <row r="7" spans="1:22" x14ac:dyDescent="0.35">
      <c r="A7">
        <v>2001</v>
      </c>
      <c r="B7" s="339" t="s">
        <v>44</v>
      </c>
      <c r="C7" s="70" t="s">
        <v>331</v>
      </c>
      <c r="D7" s="61"/>
      <c r="E7" s="340">
        <f>VLOOKUP(A7,'[7]2022-23 budget (Universal)'!$A$228:$U$283,5,0)</f>
        <v>12675</v>
      </c>
      <c r="F7" s="340">
        <f>VLOOKUP($A7,'[7]2022-23 budget (Universal)'!$A$228:$U$283,6,0)</f>
        <v>11895</v>
      </c>
      <c r="G7" s="340">
        <f>VLOOKUP($A7,'[7]2022-23 budget (Universal)'!$A$228:$U$283,7,0)</f>
        <v>10980</v>
      </c>
      <c r="H7" s="341">
        <f t="shared" si="0"/>
        <v>35550</v>
      </c>
      <c r="I7" s="342"/>
      <c r="J7" s="343">
        <f>$J$6</f>
        <v>5.08</v>
      </c>
      <c r="K7" s="344">
        <f t="shared" ref="K7:K52" si="5">H7*J7</f>
        <v>180594</v>
      </c>
      <c r="L7" s="187"/>
      <c r="M7" s="343">
        <f>VLOOKUP($A7,'[7]2022-23 budget (Universal)'!$A$228:$V$283,15,0)</f>
        <v>0.66516826625778669</v>
      </c>
      <c r="N7" s="345">
        <f t="shared" si="1"/>
        <v>23646.731865464317</v>
      </c>
      <c r="O7" s="61"/>
      <c r="P7" s="343">
        <f>VLOOKUP($A7,'[7]2022-23 budget (Universal)'!$A$228:$V$283,18,0)</f>
        <v>0.31</v>
      </c>
      <c r="Q7" s="345">
        <f t="shared" si="2"/>
        <v>11020.5</v>
      </c>
      <c r="R7" s="346"/>
      <c r="S7" s="347">
        <f t="shared" si="3"/>
        <v>6.0551682662577866</v>
      </c>
      <c r="T7" s="348">
        <f t="shared" si="4"/>
        <v>215261.2318654643</v>
      </c>
      <c r="U7" s="345"/>
      <c r="V7"/>
    </row>
    <row r="8" spans="1:22" x14ac:dyDescent="0.35">
      <c r="A8">
        <v>3300</v>
      </c>
      <c r="B8" s="339" t="s">
        <v>272</v>
      </c>
      <c r="C8" s="70" t="s">
        <v>331</v>
      </c>
      <c r="D8" s="61"/>
      <c r="E8" s="340">
        <f>VLOOKUP(A8,'[7]2022-23 budget (Universal)'!$A$228:$U$283,5,0)</f>
        <v>2535</v>
      </c>
      <c r="F8" s="340">
        <f>VLOOKUP($A8,'[7]2022-23 budget (Universal)'!$A$228:$U$283,6,0)</f>
        <v>1755</v>
      </c>
      <c r="G8" s="340">
        <f>VLOOKUP($A8,'[7]2022-23 budget (Universal)'!$A$228:$U$283,7,0)</f>
        <v>3060</v>
      </c>
      <c r="H8" s="341">
        <f t="shared" si="0"/>
        <v>7350</v>
      </c>
      <c r="I8" s="342"/>
      <c r="J8" s="343">
        <f t="shared" ref="J8:J61" si="6">$J$6</f>
        <v>5.08</v>
      </c>
      <c r="K8" s="344">
        <f t="shared" si="5"/>
        <v>37338</v>
      </c>
      <c r="L8" s="187"/>
      <c r="M8" s="343">
        <f>VLOOKUP($A8,'[7]2022-23 budget (Universal)'!$A$228:$V$283,15,0)</f>
        <v>0.30585251764321597</v>
      </c>
      <c r="N8" s="345">
        <f t="shared" si="1"/>
        <v>2248.0160046776373</v>
      </c>
      <c r="O8" s="61"/>
      <c r="P8" s="343">
        <f>VLOOKUP($A8,'[7]2022-23 budget (Universal)'!$A$228:$V$283,18,0)</f>
        <v>0</v>
      </c>
      <c r="Q8" s="345">
        <f t="shared" si="2"/>
        <v>0</v>
      </c>
      <c r="R8" s="346"/>
      <c r="S8" s="347">
        <f t="shared" si="3"/>
        <v>5.3858525176432162</v>
      </c>
      <c r="T8" s="348">
        <f t="shared" si="4"/>
        <v>39586.016004677636</v>
      </c>
      <c r="U8" s="345"/>
      <c r="V8"/>
    </row>
    <row r="9" spans="1:22" x14ac:dyDescent="0.35">
      <c r="A9">
        <v>3401</v>
      </c>
      <c r="B9" s="349" t="s">
        <v>50</v>
      </c>
      <c r="C9" s="70" t="s">
        <v>331</v>
      </c>
      <c r="D9" s="61"/>
      <c r="E9" s="340">
        <f>VLOOKUP(A9,'[7]2022-23 budget (Universal)'!$A$228:$U$283,5,0)</f>
        <v>12675</v>
      </c>
      <c r="F9" s="340">
        <f>VLOOKUP($A9,'[7]2022-23 budget (Universal)'!$A$228:$U$283,6,0)</f>
        <v>15210</v>
      </c>
      <c r="G9" s="340">
        <f>VLOOKUP($A9,'[7]2022-23 budget (Universal)'!$A$228:$U$283,7,0)</f>
        <v>13320</v>
      </c>
      <c r="H9" s="341">
        <f t="shared" si="0"/>
        <v>41205</v>
      </c>
      <c r="I9" s="342"/>
      <c r="J9" s="343">
        <f t="shared" si="6"/>
        <v>5.08</v>
      </c>
      <c r="K9" s="344">
        <f t="shared" si="5"/>
        <v>209321.4</v>
      </c>
      <c r="L9" s="187"/>
      <c r="M9" s="343">
        <f>VLOOKUP($A9,'[7]2022-23 budget (Universal)'!$A$228:$V$283,15,0)</f>
        <v>0.58210262120055567</v>
      </c>
      <c r="N9" s="345">
        <f t="shared" si="1"/>
        <v>23985.538506568897</v>
      </c>
      <c r="O9" s="61"/>
      <c r="P9" s="343">
        <f>VLOOKUP($A9,'[7]2022-23 budget (Universal)'!$A$228:$V$283,18,0)</f>
        <v>0.31</v>
      </c>
      <c r="Q9" s="345">
        <f t="shared" si="2"/>
        <v>12773.55</v>
      </c>
      <c r="R9" s="346"/>
      <c r="S9" s="347">
        <f t="shared" si="3"/>
        <v>5.9721026212005555</v>
      </c>
      <c r="T9" s="348">
        <f t="shared" si="4"/>
        <v>246080.48850656889</v>
      </c>
      <c r="U9" s="345"/>
      <c r="V9"/>
    </row>
    <row r="10" spans="1:22" x14ac:dyDescent="0.35">
      <c r="A10">
        <v>2003</v>
      </c>
      <c r="B10" s="339" t="s">
        <v>52</v>
      </c>
      <c r="C10" s="70" t="s">
        <v>331</v>
      </c>
      <c r="D10" s="61"/>
      <c r="E10" s="340">
        <f>VLOOKUP(A10,'[7]2022-23 budget (Universal)'!$A$228:$U$283,5,0)</f>
        <v>4680</v>
      </c>
      <c r="F10" s="340">
        <f>VLOOKUP($A10,'[7]2022-23 budget (Universal)'!$A$228:$U$283,6,0)</f>
        <v>2730</v>
      </c>
      <c r="G10" s="340">
        <f>VLOOKUP($A10,'[7]2022-23 budget (Universal)'!$A$228:$U$283,7,0)</f>
        <v>3420</v>
      </c>
      <c r="H10" s="341">
        <f t="shared" si="0"/>
        <v>10830</v>
      </c>
      <c r="I10" s="342"/>
      <c r="J10" s="343">
        <f t="shared" si="6"/>
        <v>5.08</v>
      </c>
      <c r="K10" s="344">
        <f t="shared" si="5"/>
        <v>55016.4</v>
      </c>
      <c r="L10" s="187"/>
      <c r="M10" s="343">
        <f>VLOOKUP($A10,'[7]2022-23 budget (Universal)'!$A$228:$V$283,15,0)</f>
        <v>0.41520747889106591</v>
      </c>
      <c r="N10" s="345">
        <f t="shared" si="1"/>
        <v>4496.6969963902438</v>
      </c>
      <c r="O10" s="61"/>
      <c r="P10" s="343">
        <f>VLOOKUP($A10,'[7]2022-23 budget (Universal)'!$A$228:$V$283,18,0)</f>
        <v>0</v>
      </c>
      <c r="Q10" s="345">
        <f t="shared" si="2"/>
        <v>0</v>
      </c>
      <c r="R10" s="346"/>
      <c r="S10" s="347">
        <f t="shared" si="3"/>
        <v>5.4952074788910661</v>
      </c>
      <c r="T10" s="348">
        <f t="shared" si="4"/>
        <v>59513.096996390246</v>
      </c>
      <c r="U10" s="345"/>
      <c r="V10"/>
    </row>
    <row r="11" spans="1:22" x14ac:dyDescent="0.35">
      <c r="A11">
        <v>2002</v>
      </c>
      <c r="B11" s="339" t="s">
        <v>53</v>
      </c>
      <c r="C11" s="70" t="s">
        <v>331</v>
      </c>
      <c r="D11" s="61"/>
      <c r="E11" s="340">
        <f>VLOOKUP(A11,'[7]2022-23 budget (Universal)'!$A$228:$U$283,5,0)</f>
        <v>9165</v>
      </c>
      <c r="F11" s="340">
        <f>VLOOKUP($A11,'[7]2022-23 budget (Universal)'!$A$228:$U$283,6,0)</f>
        <v>7215</v>
      </c>
      <c r="G11" s="340">
        <f>VLOOKUP($A11,'[7]2022-23 budget (Universal)'!$A$228:$U$283,7,0)</f>
        <v>6660</v>
      </c>
      <c r="H11" s="341">
        <f t="shared" si="0"/>
        <v>23040</v>
      </c>
      <c r="I11" s="342"/>
      <c r="J11" s="343">
        <f t="shared" si="6"/>
        <v>5.08</v>
      </c>
      <c r="K11" s="344">
        <f t="shared" si="5"/>
        <v>117043.2</v>
      </c>
      <c r="L11" s="187"/>
      <c r="M11" s="343">
        <f>VLOOKUP($A11,'[7]2022-23 budget (Universal)'!$A$228:$V$283,15,0)</f>
        <v>0.66928455783869711</v>
      </c>
      <c r="N11" s="345">
        <f t="shared" si="1"/>
        <v>15420.316212603582</v>
      </c>
      <c r="O11" s="61"/>
      <c r="P11" s="343">
        <f>VLOOKUP($A11,'[7]2022-23 budget (Universal)'!$A$228:$V$283,18,0)</f>
        <v>0.31</v>
      </c>
      <c r="Q11" s="345">
        <f t="shared" si="2"/>
        <v>7142.4</v>
      </c>
      <c r="R11" s="346"/>
      <c r="S11" s="347">
        <f t="shared" si="3"/>
        <v>6.0592845578386969</v>
      </c>
      <c r="T11" s="348">
        <f t="shared" si="4"/>
        <v>139605.91621260357</v>
      </c>
      <c r="U11" s="345"/>
      <c r="V11"/>
    </row>
    <row r="12" spans="1:22" x14ac:dyDescent="0.35">
      <c r="A12">
        <v>5206</v>
      </c>
      <c r="B12" s="339" t="s">
        <v>57</v>
      </c>
      <c r="C12" s="70" t="s">
        <v>331</v>
      </c>
      <c r="D12" s="61"/>
      <c r="E12" s="340">
        <f>VLOOKUP(A12,'[7]2022-23 budget (Universal)'!$A$228:$U$283,5,0)</f>
        <v>11310</v>
      </c>
      <c r="F12" s="340">
        <f>VLOOKUP($A12,'[7]2022-23 budget (Universal)'!$A$228:$U$283,6,0)</f>
        <v>7215</v>
      </c>
      <c r="G12" s="340">
        <f>VLOOKUP($A12,'[7]2022-23 budget (Universal)'!$A$228:$U$283,7,0)</f>
        <v>6660</v>
      </c>
      <c r="H12" s="341">
        <f t="shared" si="0"/>
        <v>25185</v>
      </c>
      <c r="I12" s="342"/>
      <c r="J12" s="343">
        <f t="shared" si="6"/>
        <v>5.08</v>
      </c>
      <c r="K12" s="344">
        <f t="shared" si="5"/>
        <v>127939.8</v>
      </c>
      <c r="L12" s="187"/>
      <c r="M12" s="343">
        <f>VLOOKUP($A12,'[7]2022-23 budget (Universal)'!$A$228:$V$283,15,0)</f>
        <v>0.55310848682669822</v>
      </c>
      <c r="N12" s="345">
        <f t="shared" si="1"/>
        <v>13930.037240730395</v>
      </c>
      <c r="O12" s="61"/>
      <c r="P12" s="343">
        <f>VLOOKUP($A12,'[7]2022-23 budget (Universal)'!$A$228:$V$283,18,0)</f>
        <v>0.31</v>
      </c>
      <c r="Q12" s="345">
        <f t="shared" si="2"/>
        <v>7807.35</v>
      </c>
      <c r="R12" s="346"/>
      <c r="S12" s="347">
        <f t="shared" si="3"/>
        <v>5.9431084868266977</v>
      </c>
      <c r="T12" s="348">
        <f t="shared" si="4"/>
        <v>149677.18724073039</v>
      </c>
      <c r="U12" s="345"/>
      <c r="V12"/>
    </row>
    <row r="13" spans="1:22" x14ac:dyDescent="0.35">
      <c r="A13">
        <v>2084</v>
      </c>
      <c r="B13" s="339" t="s">
        <v>273</v>
      </c>
      <c r="C13" s="70" t="s">
        <v>331</v>
      </c>
      <c r="D13" s="61"/>
      <c r="E13" s="340">
        <f>VLOOKUP(A13,'[7]2022-23 budget (Universal)'!$A$228:$U$283,5,0)</f>
        <v>13845</v>
      </c>
      <c r="F13" s="340">
        <f>VLOOKUP($A13,'[7]2022-23 budget (Universal)'!$A$228:$U$283,6,0)</f>
        <v>9165</v>
      </c>
      <c r="G13" s="340">
        <f>VLOOKUP($A13,'[7]2022-23 budget (Universal)'!$A$228:$U$283,7,0)</f>
        <v>11700</v>
      </c>
      <c r="H13" s="341">
        <f t="shared" si="0"/>
        <v>34710</v>
      </c>
      <c r="I13" s="342"/>
      <c r="J13" s="343">
        <f t="shared" si="6"/>
        <v>5.08</v>
      </c>
      <c r="K13" s="344">
        <f t="shared" si="5"/>
        <v>176326.8</v>
      </c>
      <c r="L13" s="187"/>
      <c r="M13" s="343">
        <f>VLOOKUP($A13,'[7]2022-23 budget (Universal)'!$A$228:$V$283,15,0)</f>
        <v>0.64170995925766683</v>
      </c>
      <c r="N13" s="345">
        <f t="shared" si="1"/>
        <v>22273.752685833617</v>
      </c>
      <c r="O13" s="61"/>
      <c r="P13" s="343">
        <f>VLOOKUP($A13,'[7]2022-23 budget (Universal)'!$A$228:$V$283,18,0)</f>
        <v>0.31</v>
      </c>
      <c r="Q13" s="345">
        <f t="shared" si="2"/>
        <v>10760.1</v>
      </c>
      <c r="R13" s="346"/>
      <c r="S13" s="347">
        <f t="shared" si="3"/>
        <v>6.0317099592576664</v>
      </c>
      <c r="T13" s="348">
        <f t="shared" si="4"/>
        <v>209360.6526858336</v>
      </c>
      <c r="U13" s="345"/>
      <c r="V13"/>
    </row>
    <row r="14" spans="1:22" x14ac:dyDescent="0.35">
      <c r="A14">
        <v>2010</v>
      </c>
      <c r="B14" s="339" t="s">
        <v>61</v>
      </c>
      <c r="C14" s="70" t="s">
        <v>331</v>
      </c>
      <c r="D14" s="61"/>
      <c r="E14" s="340">
        <f>VLOOKUP(A14,'[7]2022-23 budget (Universal)'!$A$228:$U$283,5,0)</f>
        <v>15405</v>
      </c>
      <c r="F14" s="340">
        <f>VLOOKUP($A14,'[7]2022-23 budget (Universal)'!$A$228:$U$283,6,0)</f>
        <v>13065</v>
      </c>
      <c r="G14" s="340">
        <f>VLOOKUP($A14,'[7]2022-23 budget (Universal)'!$A$228:$U$283,7,0)</f>
        <v>14760</v>
      </c>
      <c r="H14" s="341">
        <f t="shared" si="0"/>
        <v>43230</v>
      </c>
      <c r="I14" s="342"/>
      <c r="J14" s="343">
        <f t="shared" si="6"/>
        <v>5.08</v>
      </c>
      <c r="K14" s="344">
        <f t="shared" si="5"/>
        <v>219608.4</v>
      </c>
      <c r="L14" s="187"/>
      <c r="M14" s="343">
        <f>VLOOKUP($A14,'[7]2022-23 budget (Universal)'!$A$228:$V$283,15,0)</f>
        <v>0.59820231554070469</v>
      </c>
      <c r="N14" s="345">
        <f t="shared" si="1"/>
        <v>25860.286100824662</v>
      </c>
      <c r="O14" s="61"/>
      <c r="P14" s="343">
        <f>VLOOKUP($A14,'[7]2022-23 budget (Universal)'!$A$228:$V$283,18,0)</f>
        <v>0.31</v>
      </c>
      <c r="Q14" s="345">
        <f t="shared" si="2"/>
        <v>13401.3</v>
      </c>
      <c r="R14" s="346"/>
      <c r="S14" s="347">
        <f t="shared" si="3"/>
        <v>5.988202315540704</v>
      </c>
      <c r="T14" s="348">
        <f t="shared" si="4"/>
        <v>258869.98610082464</v>
      </c>
      <c r="U14" s="345"/>
      <c r="V14"/>
    </row>
    <row r="15" spans="1:22" x14ac:dyDescent="0.35">
      <c r="A15">
        <v>2012</v>
      </c>
      <c r="B15" s="339" t="s">
        <v>63</v>
      </c>
      <c r="C15" s="70" t="s">
        <v>331</v>
      </c>
      <c r="D15" s="61"/>
      <c r="E15" s="340">
        <f>VLOOKUP(A15,'[7]2022-23 budget (Universal)'!$A$228:$U$283,5,0)</f>
        <v>11115</v>
      </c>
      <c r="F15" s="340">
        <f>VLOOKUP($A15,'[7]2022-23 budget (Universal)'!$A$228:$U$283,6,0)</f>
        <v>8580</v>
      </c>
      <c r="G15" s="340">
        <f>VLOOKUP($A15,'[7]2022-23 budget (Universal)'!$A$228:$U$283,7,0)</f>
        <v>10080</v>
      </c>
      <c r="H15" s="341">
        <f t="shared" si="0"/>
        <v>29775</v>
      </c>
      <c r="I15" s="342"/>
      <c r="J15" s="343">
        <f t="shared" si="6"/>
        <v>5.08</v>
      </c>
      <c r="K15" s="344">
        <f t="shared" si="5"/>
        <v>151257</v>
      </c>
      <c r="L15" s="187"/>
      <c r="M15" s="343">
        <f>VLOOKUP($A15,'[7]2022-23 budget (Universal)'!$A$228:$V$283,15,0)</f>
        <v>0.3295641607908194</v>
      </c>
      <c r="N15" s="345">
        <f t="shared" si="1"/>
        <v>9812.7728875466473</v>
      </c>
      <c r="O15" s="61"/>
      <c r="P15" s="343">
        <f>VLOOKUP($A15,'[7]2022-23 budget (Universal)'!$A$228:$V$283,18,0)</f>
        <v>0</v>
      </c>
      <c r="Q15" s="345">
        <f t="shared" si="2"/>
        <v>0</v>
      </c>
      <c r="R15" s="346"/>
      <c r="S15" s="347">
        <f t="shared" si="3"/>
        <v>5.4095641607908194</v>
      </c>
      <c r="T15" s="348">
        <f t="shared" si="4"/>
        <v>161069.77288754666</v>
      </c>
      <c r="U15" s="345"/>
      <c r="V15"/>
    </row>
    <row r="16" spans="1:22" x14ac:dyDescent="0.35">
      <c r="A16">
        <v>3410</v>
      </c>
      <c r="B16" s="339" t="s">
        <v>67</v>
      </c>
      <c r="C16" s="70" t="s">
        <v>331</v>
      </c>
      <c r="D16" s="61"/>
      <c r="E16" s="340">
        <f>VLOOKUP(A16,'[7]2022-23 budget (Universal)'!$A$228:$U$283,5,0)</f>
        <v>6435</v>
      </c>
      <c r="F16" s="340">
        <f>VLOOKUP($A16,'[7]2022-23 budget (Universal)'!$A$228:$U$283,6,0)</f>
        <v>4875</v>
      </c>
      <c r="G16" s="340">
        <f>VLOOKUP($A16,'[7]2022-23 budget (Universal)'!$A$228:$U$283,7,0)</f>
        <v>4500</v>
      </c>
      <c r="H16" s="341">
        <f t="shared" si="0"/>
        <v>15810</v>
      </c>
      <c r="I16" s="342"/>
      <c r="J16" s="343">
        <f t="shared" si="6"/>
        <v>5.08</v>
      </c>
      <c r="K16" s="344">
        <f t="shared" si="5"/>
        <v>80314.8</v>
      </c>
      <c r="L16" s="187"/>
      <c r="M16" s="343">
        <f>VLOOKUP($A16,'[7]2022-23 budget (Universal)'!$A$228:$V$283,15,0)</f>
        <v>0.55505542870032809</v>
      </c>
      <c r="N16" s="345">
        <f t="shared" si="1"/>
        <v>8775.4263277521877</v>
      </c>
      <c r="O16" s="61"/>
      <c r="P16" s="343">
        <f>VLOOKUP($A16,'[7]2022-23 budget (Universal)'!$A$228:$V$283,18,0)</f>
        <v>0.31</v>
      </c>
      <c r="Q16" s="345">
        <f t="shared" si="2"/>
        <v>4901.1000000000004</v>
      </c>
      <c r="R16" s="346"/>
      <c r="S16" s="347">
        <f t="shared" si="3"/>
        <v>5.9450554287003277</v>
      </c>
      <c r="T16" s="348">
        <f t="shared" si="4"/>
        <v>93991.326327752176</v>
      </c>
      <c r="U16" s="345"/>
      <c r="V16"/>
    </row>
    <row r="17" spans="1:22" x14ac:dyDescent="0.35">
      <c r="A17">
        <v>2078</v>
      </c>
      <c r="B17" s="339" t="s">
        <v>69</v>
      </c>
      <c r="C17" s="70" t="s">
        <v>331</v>
      </c>
      <c r="D17" s="61"/>
      <c r="E17" s="340">
        <f>VLOOKUP(A17,'[7]2022-23 budget (Universal)'!$A$228:$U$283,5,0)</f>
        <v>20280</v>
      </c>
      <c r="F17" s="340">
        <f>VLOOKUP($A17,'[7]2022-23 budget (Universal)'!$A$228:$U$283,6,0)</f>
        <v>14040</v>
      </c>
      <c r="G17" s="340">
        <f>VLOOKUP($A17,'[7]2022-23 budget (Universal)'!$A$228:$U$283,7,0)</f>
        <v>12960</v>
      </c>
      <c r="H17" s="341">
        <f t="shared" si="0"/>
        <v>47280</v>
      </c>
      <c r="I17" s="342"/>
      <c r="J17" s="343">
        <f t="shared" si="6"/>
        <v>5.08</v>
      </c>
      <c r="K17" s="344">
        <f t="shared" si="5"/>
        <v>240182.39999999999</v>
      </c>
      <c r="L17" s="187"/>
      <c r="M17" s="343">
        <f>VLOOKUP($A17,'[7]2022-23 budget (Universal)'!$A$228:$V$283,15,0)</f>
        <v>0.60807741389932934</v>
      </c>
      <c r="N17" s="345">
        <f t="shared" si="1"/>
        <v>28749.900129160291</v>
      </c>
      <c r="O17" s="61"/>
      <c r="P17" s="343">
        <f>VLOOKUP($A17,'[7]2022-23 budget (Universal)'!$A$228:$V$283,18,0)</f>
        <v>0.31</v>
      </c>
      <c r="Q17" s="345">
        <f t="shared" si="2"/>
        <v>14656.8</v>
      </c>
      <c r="R17" s="346"/>
      <c r="S17" s="347">
        <f t="shared" si="3"/>
        <v>5.9980774138993294</v>
      </c>
      <c r="T17" s="348">
        <f t="shared" si="4"/>
        <v>283589.10012916027</v>
      </c>
      <c r="U17" s="345"/>
      <c r="V17"/>
    </row>
    <row r="18" spans="1:22" x14ac:dyDescent="0.35">
      <c r="A18">
        <v>2016</v>
      </c>
      <c r="B18" s="339" t="s">
        <v>73</v>
      </c>
      <c r="C18" s="70" t="s">
        <v>331</v>
      </c>
      <c r="D18" s="61"/>
      <c r="E18" s="340">
        <f>VLOOKUP(A18,'[7]2022-23 budget (Universal)'!$A$228:$U$283,5,0)</f>
        <v>15990</v>
      </c>
      <c r="F18" s="340">
        <f>VLOOKUP($A18,'[7]2022-23 budget (Universal)'!$A$228:$U$283,6,0)</f>
        <v>11310</v>
      </c>
      <c r="G18" s="340">
        <f>VLOOKUP($A18,'[7]2022-23 budget (Universal)'!$A$228:$U$283,7,0)</f>
        <v>12780</v>
      </c>
      <c r="H18" s="341">
        <f t="shared" si="0"/>
        <v>40080</v>
      </c>
      <c r="I18" s="342"/>
      <c r="J18" s="343">
        <f t="shared" si="6"/>
        <v>5.08</v>
      </c>
      <c r="K18" s="344">
        <f t="shared" si="5"/>
        <v>203606.39999999999</v>
      </c>
      <c r="L18" s="187"/>
      <c r="M18" s="343">
        <f>VLOOKUP($A18,'[7]2022-23 budget (Universal)'!$A$228:$V$283,15,0)</f>
        <v>0.36456986165580407</v>
      </c>
      <c r="N18" s="345">
        <f t="shared" si="1"/>
        <v>14611.960055164627</v>
      </c>
      <c r="O18" s="61"/>
      <c r="P18" s="343">
        <f>VLOOKUP($A18,'[7]2022-23 budget (Universal)'!$A$228:$V$283,18,0)</f>
        <v>0</v>
      </c>
      <c r="Q18" s="345">
        <f t="shared" si="2"/>
        <v>0</v>
      </c>
      <c r="R18" s="346"/>
      <c r="S18" s="347">
        <f t="shared" si="3"/>
        <v>5.444569861655804</v>
      </c>
      <c r="T18" s="348">
        <f t="shared" si="4"/>
        <v>218218.36005516464</v>
      </c>
      <c r="U18" s="345"/>
      <c r="V18"/>
    </row>
    <row r="19" spans="1:22" x14ac:dyDescent="0.35">
      <c r="A19">
        <v>3307</v>
      </c>
      <c r="B19" s="339" t="s">
        <v>75</v>
      </c>
      <c r="C19" s="70" t="s">
        <v>331</v>
      </c>
      <c r="D19" s="61"/>
      <c r="E19" s="340">
        <f>VLOOKUP(A19,'[7]2022-23 budget (Universal)'!$A$228:$U$283,5,0)</f>
        <v>8190</v>
      </c>
      <c r="F19" s="340">
        <f>VLOOKUP($A19,'[7]2022-23 budget (Universal)'!$A$228:$U$283,6,0)</f>
        <v>8190</v>
      </c>
      <c r="G19" s="340">
        <f>VLOOKUP($A19,'[7]2022-23 budget (Universal)'!$A$228:$U$283,7,0)</f>
        <v>7560</v>
      </c>
      <c r="H19" s="341">
        <f t="shared" si="0"/>
        <v>23940</v>
      </c>
      <c r="I19" s="342"/>
      <c r="J19" s="343">
        <f t="shared" si="6"/>
        <v>5.08</v>
      </c>
      <c r="K19" s="344">
        <f t="shared" si="5"/>
        <v>121615.2</v>
      </c>
      <c r="L19" s="187"/>
      <c r="M19" s="343">
        <f>VLOOKUP($A19,'[7]2022-23 budget (Universal)'!$A$228:$V$283,15,0)</f>
        <v>0.58076391116803316</v>
      </c>
      <c r="N19" s="345">
        <f t="shared" si="1"/>
        <v>13903.488033362713</v>
      </c>
      <c r="O19" s="61"/>
      <c r="P19" s="343">
        <f>VLOOKUP($A19,'[7]2022-23 budget (Universal)'!$A$228:$V$283,18,0)</f>
        <v>0.31</v>
      </c>
      <c r="Q19" s="345">
        <f t="shared" si="2"/>
        <v>7421.4</v>
      </c>
      <c r="R19" s="346"/>
      <c r="S19" s="347">
        <f t="shared" si="3"/>
        <v>5.9707639111680324</v>
      </c>
      <c r="T19" s="348">
        <f t="shared" si="4"/>
        <v>142940.0880333627</v>
      </c>
      <c r="U19" s="345"/>
      <c r="V19"/>
    </row>
    <row r="20" spans="1:22" x14ac:dyDescent="0.35">
      <c r="A20">
        <v>2019</v>
      </c>
      <c r="B20" s="339" t="s">
        <v>77</v>
      </c>
      <c r="C20" s="70" t="s">
        <v>331</v>
      </c>
      <c r="D20" s="61"/>
      <c r="E20" s="340">
        <f>VLOOKUP(A20,'[7]2022-23 budget (Universal)'!$A$228:$U$283,5,0)</f>
        <v>17940</v>
      </c>
      <c r="F20" s="340">
        <f>VLOOKUP($A20,'[7]2022-23 budget (Universal)'!$A$228:$U$283,6,0)</f>
        <v>14625</v>
      </c>
      <c r="G20" s="340">
        <f>VLOOKUP($A20,'[7]2022-23 budget (Universal)'!$A$228:$U$283,7,0)</f>
        <v>16200</v>
      </c>
      <c r="H20" s="341">
        <f t="shared" si="0"/>
        <v>48765</v>
      </c>
      <c r="I20" s="342"/>
      <c r="J20" s="343">
        <f t="shared" si="6"/>
        <v>5.08</v>
      </c>
      <c r="K20" s="344">
        <f t="shared" si="5"/>
        <v>247726.2</v>
      </c>
      <c r="L20" s="187"/>
      <c r="M20" s="343">
        <f>VLOOKUP($A20,'[7]2022-23 budget (Universal)'!$A$228:$V$283,15,0)</f>
        <v>0.31318231654098377</v>
      </c>
      <c r="N20" s="345">
        <f t="shared" si="1"/>
        <v>15272.335666121075</v>
      </c>
      <c r="O20" s="61"/>
      <c r="P20" s="343">
        <f>VLOOKUP($A20,'[7]2022-23 budget (Universal)'!$A$228:$V$283,18,0)</f>
        <v>0</v>
      </c>
      <c r="Q20" s="345">
        <f t="shared" si="2"/>
        <v>0</v>
      </c>
      <c r="R20" s="346"/>
      <c r="S20" s="347">
        <f t="shared" si="3"/>
        <v>5.393182316540984</v>
      </c>
      <c r="T20" s="348">
        <f t="shared" si="4"/>
        <v>262998.53566612111</v>
      </c>
      <c r="U20" s="345"/>
      <c r="V20"/>
    </row>
    <row r="21" spans="1:22" x14ac:dyDescent="0.35">
      <c r="A21">
        <v>2076</v>
      </c>
      <c r="B21" s="339" t="s">
        <v>81</v>
      </c>
      <c r="C21" s="70" t="s">
        <v>331</v>
      </c>
      <c r="D21" s="61"/>
      <c r="E21" s="340">
        <f>VLOOKUP(A21,'[7]2022-23 budget (Universal)'!$A$228:$U$283,5,0)</f>
        <v>5655</v>
      </c>
      <c r="F21" s="340">
        <f>VLOOKUP($A21,'[7]2022-23 budget (Universal)'!$A$228:$U$283,6,0)</f>
        <v>5460</v>
      </c>
      <c r="G21" s="340">
        <f>VLOOKUP($A21,'[7]2022-23 budget (Universal)'!$A$228:$U$283,7,0)</f>
        <v>5400</v>
      </c>
      <c r="H21" s="341">
        <f t="shared" si="0"/>
        <v>16515</v>
      </c>
      <c r="I21" s="342"/>
      <c r="J21" s="343">
        <f t="shared" si="6"/>
        <v>5.08</v>
      </c>
      <c r="K21" s="344">
        <f t="shared" si="5"/>
        <v>83896.2</v>
      </c>
      <c r="L21" s="187"/>
      <c r="M21" s="343">
        <f>VLOOKUP($A21,'[7]2022-23 budget (Universal)'!$A$228:$V$283,15,0)</f>
        <v>0.27122770432511611</v>
      </c>
      <c r="N21" s="345">
        <f t="shared" si="1"/>
        <v>4479.3255369292929</v>
      </c>
      <c r="O21" s="61"/>
      <c r="P21" s="343">
        <f>VLOOKUP($A21,'[7]2022-23 budget (Universal)'!$A$228:$V$283,18,0)</f>
        <v>0</v>
      </c>
      <c r="Q21" s="345">
        <f t="shared" si="2"/>
        <v>0</v>
      </c>
      <c r="R21" s="346"/>
      <c r="S21" s="347">
        <f t="shared" si="3"/>
        <v>5.3512277043251162</v>
      </c>
      <c r="T21" s="348">
        <f t="shared" si="4"/>
        <v>88375.525536929301</v>
      </c>
      <c r="U21" s="345"/>
      <c r="V21"/>
    </row>
    <row r="22" spans="1:22" x14ac:dyDescent="0.35">
      <c r="A22">
        <v>2020</v>
      </c>
      <c r="B22" s="349" t="s">
        <v>83</v>
      </c>
      <c r="C22" s="70" t="s">
        <v>331</v>
      </c>
      <c r="D22" s="61"/>
      <c r="E22" s="340">
        <f>VLOOKUP(A22,'[7]2022-23 budget (Universal)'!$A$228:$U$283,5,0)</f>
        <v>9555</v>
      </c>
      <c r="F22" s="340">
        <f>VLOOKUP($A22,'[7]2022-23 budget (Universal)'!$A$228:$U$283,6,0)</f>
        <v>8775</v>
      </c>
      <c r="G22" s="340">
        <f>VLOOKUP($A22,'[7]2022-23 budget (Universal)'!$A$228:$U$283,7,0)</f>
        <v>7920</v>
      </c>
      <c r="H22" s="341">
        <f t="shared" si="0"/>
        <v>26250</v>
      </c>
      <c r="I22" s="342"/>
      <c r="J22" s="343">
        <f t="shared" si="6"/>
        <v>5.08</v>
      </c>
      <c r="K22" s="344">
        <f t="shared" si="5"/>
        <v>133350</v>
      </c>
      <c r="L22" s="187"/>
      <c r="M22" s="343">
        <f>VLOOKUP($A22,'[7]2022-23 budget (Universal)'!$A$228:$V$283,15,0)</f>
        <v>0.23529737855504851</v>
      </c>
      <c r="N22" s="345">
        <f t="shared" si="1"/>
        <v>6176.556187070023</v>
      </c>
      <c r="O22" s="61"/>
      <c r="P22" s="343">
        <f>VLOOKUP($A22,'[7]2022-23 budget (Universal)'!$A$228:$V$283,18,0)</f>
        <v>0</v>
      </c>
      <c r="Q22" s="345">
        <f t="shared" si="2"/>
        <v>0</v>
      </c>
      <c r="R22" s="346"/>
      <c r="S22" s="347">
        <f t="shared" si="3"/>
        <v>5.3152973785550488</v>
      </c>
      <c r="T22" s="348">
        <f t="shared" si="4"/>
        <v>139526.55618707003</v>
      </c>
      <c r="U22" s="345"/>
      <c r="V22"/>
    </row>
    <row r="23" spans="1:22" x14ac:dyDescent="0.35">
      <c r="A23">
        <v>5203</v>
      </c>
      <c r="B23" s="339" t="s">
        <v>85</v>
      </c>
      <c r="C23" s="70" t="s">
        <v>331</v>
      </c>
      <c r="D23" s="61"/>
      <c r="E23" s="340">
        <f>VLOOKUP(A23,'[7]2022-23 budget (Universal)'!$A$228:$U$283,5,0)</f>
        <v>20280</v>
      </c>
      <c r="F23" s="340">
        <f>VLOOKUP($A23,'[7]2022-23 budget (Universal)'!$A$228:$U$283,6,0)</f>
        <v>13260</v>
      </c>
      <c r="G23" s="340">
        <f>VLOOKUP($A23,'[7]2022-23 budget (Universal)'!$A$228:$U$283,7,0)</f>
        <v>14760</v>
      </c>
      <c r="H23" s="341">
        <f t="shared" si="0"/>
        <v>48300</v>
      </c>
      <c r="I23" s="342"/>
      <c r="J23" s="343">
        <f t="shared" si="6"/>
        <v>5.08</v>
      </c>
      <c r="K23" s="344">
        <f t="shared" si="5"/>
        <v>245364</v>
      </c>
      <c r="L23" s="187"/>
      <c r="M23" s="343">
        <f>VLOOKUP($A23,'[7]2022-23 budget (Universal)'!$A$228:$V$283,15,0)</f>
        <v>0.50286945224116475</v>
      </c>
      <c r="N23" s="345">
        <f t="shared" si="1"/>
        <v>24288.594543248259</v>
      </c>
      <c r="O23" s="61"/>
      <c r="P23" s="343">
        <f>VLOOKUP($A23,'[7]2022-23 budget (Universal)'!$A$228:$V$283,18,0)</f>
        <v>0</v>
      </c>
      <c r="Q23" s="345">
        <f t="shared" si="2"/>
        <v>0</v>
      </c>
      <c r="R23" s="346"/>
      <c r="S23" s="347">
        <f t="shared" si="3"/>
        <v>5.582869452241165</v>
      </c>
      <c r="T23" s="348">
        <f t="shared" si="4"/>
        <v>269652.5945432483</v>
      </c>
      <c r="U23" s="345"/>
      <c r="V23"/>
    </row>
    <row r="24" spans="1:22" x14ac:dyDescent="0.35">
      <c r="A24">
        <v>2024</v>
      </c>
      <c r="B24" s="339" t="s">
        <v>92</v>
      </c>
      <c r="C24" s="70" t="s">
        <v>331</v>
      </c>
      <c r="D24" s="61"/>
      <c r="E24" s="340">
        <f>VLOOKUP(A24,'[7]2022-23 budget (Universal)'!$A$228:$U$283,5,0)</f>
        <v>10725</v>
      </c>
      <c r="F24" s="340">
        <f>VLOOKUP($A24,'[7]2022-23 budget (Universal)'!$A$228:$U$283,6,0)</f>
        <v>10335</v>
      </c>
      <c r="G24" s="340">
        <f>VLOOKUP($A24,'[7]2022-23 budget (Universal)'!$A$228:$U$283,7,0)</f>
        <v>10080</v>
      </c>
      <c r="H24" s="341">
        <f t="shared" si="0"/>
        <v>31140</v>
      </c>
      <c r="I24" s="342"/>
      <c r="J24" s="343">
        <f t="shared" si="6"/>
        <v>5.08</v>
      </c>
      <c r="K24" s="344">
        <f t="shared" si="5"/>
        <v>158191.20000000001</v>
      </c>
      <c r="L24" s="187"/>
      <c r="M24" s="343">
        <f>VLOOKUP($A24,'[7]2022-23 budget (Universal)'!$A$228:$V$283,15,0)</f>
        <v>0.39741249492025155</v>
      </c>
      <c r="N24" s="345">
        <f t="shared" si="1"/>
        <v>12375.425091816633</v>
      </c>
      <c r="O24" s="61"/>
      <c r="P24" s="343">
        <f>VLOOKUP($A24,'[7]2022-23 budget (Universal)'!$A$228:$V$283,18,0)</f>
        <v>0</v>
      </c>
      <c r="Q24" s="345">
        <f t="shared" si="2"/>
        <v>0</v>
      </c>
      <c r="R24" s="346"/>
      <c r="S24" s="347">
        <f t="shared" si="3"/>
        <v>5.4774124949202516</v>
      </c>
      <c r="T24" s="348">
        <f t="shared" si="4"/>
        <v>170566.62509181665</v>
      </c>
      <c r="U24" s="345"/>
      <c r="V24"/>
    </row>
    <row r="25" spans="1:22" x14ac:dyDescent="0.35">
      <c r="A25">
        <v>2025</v>
      </c>
      <c r="B25" s="339" t="s">
        <v>97</v>
      </c>
      <c r="C25" s="70" t="s">
        <v>331</v>
      </c>
      <c r="D25" s="61"/>
      <c r="E25" s="340">
        <f>VLOOKUP(A25,'[7]2022-23 budget (Universal)'!$A$228:$U$283,5,0)</f>
        <v>9360</v>
      </c>
      <c r="F25" s="340">
        <f>VLOOKUP($A25,'[7]2022-23 budget (Universal)'!$A$228:$U$283,6,0)</f>
        <v>6825</v>
      </c>
      <c r="G25" s="340">
        <f>VLOOKUP($A25,'[7]2022-23 budget (Universal)'!$A$228:$U$283,7,0)</f>
        <v>7200</v>
      </c>
      <c r="H25" s="341">
        <f t="shared" si="0"/>
        <v>23385</v>
      </c>
      <c r="I25" s="342"/>
      <c r="J25" s="343">
        <f t="shared" si="6"/>
        <v>5.08</v>
      </c>
      <c r="K25" s="344">
        <f t="shared" si="5"/>
        <v>118795.8</v>
      </c>
      <c r="L25" s="187"/>
      <c r="M25" s="343">
        <f>VLOOKUP($A25,'[7]2022-23 budget (Universal)'!$A$228:$V$283,15,0)</f>
        <v>0.32180433983037104</v>
      </c>
      <c r="N25" s="345">
        <f t="shared" si="1"/>
        <v>7525.3944869332272</v>
      </c>
      <c r="O25" s="61"/>
      <c r="P25" s="343">
        <f>VLOOKUP($A25,'[7]2022-23 budget (Universal)'!$A$228:$V$283,18,0)</f>
        <v>0</v>
      </c>
      <c r="Q25" s="345">
        <f t="shared" si="2"/>
        <v>0</v>
      </c>
      <c r="R25" s="346"/>
      <c r="S25" s="347">
        <f t="shared" si="3"/>
        <v>5.4018043398303712</v>
      </c>
      <c r="T25" s="348">
        <f t="shared" si="4"/>
        <v>126321.19448693324</v>
      </c>
      <c r="U25" s="345"/>
      <c r="V25"/>
    </row>
    <row r="26" spans="1:22" x14ac:dyDescent="0.35">
      <c r="A26">
        <v>2026</v>
      </c>
      <c r="B26" s="339" t="s">
        <v>99</v>
      </c>
      <c r="C26" s="70" t="s">
        <v>331</v>
      </c>
      <c r="D26" s="61"/>
      <c r="E26" s="340">
        <f>VLOOKUP(A26,'[7]2022-23 budget (Universal)'!$A$228:$U$283,5,0)</f>
        <v>5070</v>
      </c>
      <c r="F26" s="340">
        <f>VLOOKUP($A26,'[7]2022-23 budget (Universal)'!$A$228:$U$283,6,0)</f>
        <v>4290</v>
      </c>
      <c r="G26" s="340">
        <f>VLOOKUP($A26,'[7]2022-23 budget (Universal)'!$A$228:$U$283,7,0)</f>
        <v>4500</v>
      </c>
      <c r="H26" s="341">
        <f t="shared" si="0"/>
        <v>13860</v>
      </c>
      <c r="I26" s="342"/>
      <c r="J26" s="343">
        <f t="shared" si="6"/>
        <v>5.08</v>
      </c>
      <c r="K26" s="344">
        <f t="shared" si="5"/>
        <v>70408.800000000003</v>
      </c>
      <c r="L26" s="187"/>
      <c r="M26" s="343">
        <f>VLOOKUP($A26,'[7]2022-23 budget (Universal)'!$A$228:$V$283,15,0)</f>
        <v>0.56531464679940024</v>
      </c>
      <c r="N26" s="345">
        <f t="shared" si="1"/>
        <v>7835.2610046396876</v>
      </c>
      <c r="O26" s="61"/>
      <c r="P26" s="343">
        <f>VLOOKUP($A26,'[7]2022-23 budget (Universal)'!$A$228:$V$283,18,0)</f>
        <v>0.31</v>
      </c>
      <c r="Q26" s="345">
        <f t="shared" si="2"/>
        <v>4296.6000000000004</v>
      </c>
      <c r="R26" s="346"/>
      <c r="S26" s="347">
        <f t="shared" si="3"/>
        <v>5.9553146467994003</v>
      </c>
      <c r="T26" s="348">
        <f t="shared" si="4"/>
        <v>82540.661004639682</v>
      </c>
      <c r="U26" s="345"/>
      <c r="V26"/>
    </row>
    <row r="27" spans="1:22" x14ac:dyDescent="0.35">
      <c r="A27">
        <v>5211</v>
      </c>
      <c r="B27" s="339" t="s">
        <v>274</v>
      </c>
      <c r="C27" s="70" t="s">
        <v>331</v>
      </c>
      <c r="D27" s="61"/>
      <c r="E27" s="340">
        <f>VLOOKUP(A27,'[7]2022-23 budget (Universal)'!$A$228:$U$283,5,0)</f>
        <v>13260</v>
      </c>
      <c r="F27" s="340">
        <f>VLOOKUP($A27,'[7]2022-23 budget (Universal)'!$A$228:$U$283,6,0)</f>
        <v>10140</v>
      </c>
      <c r="G27" s="340">
        <f>VLOOKUP($A27,'[7]2022-23 budget (Universal)'!$A$228:$U$283,7,0)</f>
        <v>9360</v>
      </c>
      <c r="H27" s="341">
        <f t="shared" si="0"/>
        <v>32760</v>
      </c>
      <c r="I27" s="342"/>
      <c r="J27" s="343">
        <f t="shared" si="6"/>
        <v>5.08</v>
      </c>
      <c r="K27" s="344">
        <f t="shared" si="5"/>
        <v>166420.79999999999</v>
      </c>
      <c r="L27" s="187"/>
      <c r="M27" s="343">
        <f>VLOOKUP($A27,'[7]2022-23 budget (Universal)'!$A$228:$V$283,15,0)</f>
        <v>0.44561061410934732</v>
      </c>
      <c r="N27" s="345">
        <f t="shared" si="1"/>
        <v>14598.203718222218</v>
      </c>
      <c r="O27" s="61"/>
      <c r="P27" s="343">
        <f>VLOOKUP($A27,'[7]2022-23 budget (Universal)'!$A$228:$V$283,18,0)</f>
        <v>0</v>
      </c>
      <c r="Q27" s="345">
        <f t="shared" si="2"/>
        <v>0</v>
      </c>
      <c r="R27" s="346"/>
      <c r="S27" s="347">
        <f t="shared" si="3"/>
        <v>5.5256106141093477</v>
      </c>
      <c r="T27" s="348">
        <f t="shared" si="4"/>
        <v>181019.00371822223</v>
      </c>
      <c r="U27" s="345"/>
      <c r="V27"/>
    </row>
    <row r="28" spans="1:22" x14ac:dyDescent="0.35">
      <c r="A28">
        <v>2029</v>
      </c>
      <c r="B28" s="339" t="s">
        <v>106</v>
      </c>
      <c r="C28" s="70" t="s">
        <v>331</v>
      </c>
      <c r="D28" s="61"/>
      <c r="E28" s="340">
        <f>VLOOKUP(A28,'[7]2022-23 budget (Universal)'!$A$228:$U$283,5,0)</f>
        <v>7410</v>
      </c>
      <c r="F28" s="340">
        <f>VLOOKUP($A28,'[7]2022-23 budget (Universal)'!$A$228:$U$283,6,0)</f>
        <v>5850</v>
      </c>
      <c r="G28" s="340">
        <f>VLOOKUP($A28,'[7]2022-23 budget (Universal)'!$A$228:$U$283,7,0)</f>
        <v>1800</v>
      </c>
      <c r="H28" s="341">
        <f t="shared" si="0"/>
        <v>15060</v>
      </c>
      <c r="I28" s="342"/>
      <c r="J28" s="343">
        <f t="shared" si="6"/>
        <v>5.08</v>
      </c>
      <c r="K28" s="344">
        <f t="shared" si="5"/>
        <v>76504.800000000003</v>
      </c>
      <c r="L28" s="187"/>
      <c r="M28" s="343">
        <f>VLOOKUP($A28,'[7]2022-23 budget (Universal)'!$A$228:$V$283,15,0)</f>
        <v>0.45720428484996445</v>
      </c>
      <c r="N28" s="345">
        <f t="shared" si="1"/>
        <v>6885.496529840465</v>
      </c>
      <c r="O28" s="61"/>
      <c r="P28" s="343">
        <f>VLOOKUP($A28,'[7]2022-23 budget (Universal)'!$A$228:$V$283,18,0)</f>
        <v>0</v>
      </c>
      <c r="Q28" s="345">
        <f t="shared" si="2"/>
        <v>0</v>
      </c>
      <c r="R28" s="346"/>
      <c r="S28" s="347">
        <f t="shared" si="3"/>
        <v>5.537204284849965</v>
      </c>
      <c r="T28" s="348">
        <f t="shared" si="4"/>
        <v>83390.296529840474</v>
      </c>
      <c r="U28" s="345"/>
      <c r="V28"/>
    </row>
    <row r="29" spans="1:22" x14ac:dyDescent="0.35">
      <c r="A29">
        <v>2061</v>
      </c>
      <c r="B29" s="339" t="s">
        <v>108</v>
      </c>
      <c r="C29" s="70" t="s">
        <v>331</v>
      </c>
      <c r="D29" s="61"/>
      <c r="E29" s="340">
        <f>VLOOKUP(A29,'[7]2022-23 budget (Universal)'!$A$228:$U$283,5,0)</f>
        <v>7800</v>
      </c>
      <c r="F29" s="340">
        <f>VLOOKUP($A29,'[7]2022-23 budget (Universal)'!$A$228:$U$283,6,0)</f>
        <v>5850</v>
      </c>
      <c r="G29" s="340">
        <f>VLOOKUP($A29,'[7]2022-23 budget (Universal)'!$A$228:$U$283,7,0)</f>
        <v>5400</v>
      </c>
      <c r="H29" s="341">
        <f t="shared" si="0"/>
        <v>19050</v>
      </c>
      <c r="I29" s="342"/>
      <c r="J29" s="343">
        <f t="shared" si="6"/>
        <v>5.08</v>
      </c>
      <c r="K29" s="344">
        <f t="shared" si="5"/>
        <v>96774</v>
      </c>
      <c r="L29" s="187"/>
      <c r="M29" s="343">
        <f>VLOOKUP($A29,'[7]2022-23 budget (Universal)'!$A$228:$V$283,15,0)</f>
        <v>0.36618240087868859</v>
      </c>
      <c r="N29" s="345">
        <f t="shared" si="1"/>
        <v>6975.7747367390175</v>
      </c>
      <c r="O29" s="61"/>
      <c r="P29" s="343">
        <f>VLOOKUP($A29,'[7]2022-23 budget (Universal)'!$A$228:$V$283,18,0)</f>
        <v>0</v>
      </c>
      <c r="Q29" s="345">
        <f t="shared" si="2"/>
        <v>0</v>
      </c>
      <c r="R29" s="346"/>
      <c r="S29" s="347">
        <f t="shared" si="3"/>
        <v>5.4461824008786888</v>
      </c>
      <c r="T29" s="348">
        <f t="shared" si="4"/>
        <v>103749.77473673903</v>
      </c>
      <c r="U29" s="345"/>
      <c r="V29"/>
    </row>
    <row r="30" spans="1:22" x14ac:dyDescent="0.35">
      <c r="A30">
        <v>2021</v>
      </c>
      <c r="B30" s="339" t="s">
        <v>112</v>
      </c>
      <c r="C30" s="70" t="s">
        <v>331</v>
      </c>
      <c r="D30" s="61"/>
      <c r="E30" s="340">
        <f>VLOOKUP(A30,'[7]2022-23 budget (Universal)'!$A$228:$U$283,5,0)</f>
        <v>10920</v>
      </c>
      <c r="F30" s="340">
        <f>VLOOKUP($A30,'[7]2022-23 budget (Universal)'!$A$228:$U$283,6,0)</f>
        <v>5265</v>
      </c>
      <c r="G30" s="340">
        <f>VLOOKUP($A30,'[7]2022-23 budget (Universal)'!$A$228:$U$283,7,0)</f>
        <v>4860</v>
      </c>
      <c r="H30" s="341">
        <f t="shared" si="0"/>
        <v>21045</v>
      </c>
      <c r="I30" s="342"/>
      <c r="J30" s="343">
        <f t="shared" si="6"/>
        <v>5.08</v>
      </c>
      <c r="K30" s="344">
        <f t="shared" si="5"/>
        <v>106908.6</v>
      </c>
      <c r="L30" s="187"/>
      <c r="M30" s="343">
        <f>VLOOKUP($A30,'[7]2022-23 budget (Universal)'!$A$228:$V$283,15,0)</f>
        <v>0.55133853966885238</v>
      </c>
      <c r="N30" s="345">
        <f t="shared" si="1"/>
        <v>11602.919567330999</v>
      </c>
      <c r="O30" s="61"/>
      <c r="P30" s="343">
        <f>VLOOKUP($A30,'[7]2022-23 budget (Universal)'!$A$228:$V$283,18,0)</f>
        <v>0.31</v>
      </c>
      <c r="Q30" s="345">
        <f t="shared" si="2"/>
        <v>6523.95</v>
      </c>
      <c r="R30" s="346"/>
      <c r="S30" s="347">
        <f t="shared" si="3"/>
        <v>5.9413385396688518</v>
      </c>
      <c r="T30" s="348">
        <f t="shared" si="4"/>
        <v>125035.46956733099</v>
      </c>
      <c r="U30" s="345"/>
      <c r="V30"/>
    </row>
    <row r="31" spans="1:22" x14ac:dyDescent="0.35">
      <c r="A31">
        <v>2063</v>
      </c>
      <c r="B31" s="339" t="s">
        <v>113</v>
      </c>
      <c r="C31" s="70" t="s">
        <v>331</v>
      </c>
      <c r="D31" s="61"/>
      <c r="E31" s="340">
        <f>VLOOKUP(A31,'[7]2022-23 budget (Universal)'!$A$228:$U$283,5,0)</f>
        <v>4485</v>
      </c>
      <c r="F31" s="340">
        <f>VLOOKUP($A31,'[7]2022-23 budget (Universal)'!$A$228:$U$283,6,0)</f>
        <v>3900</v>
      </c>
      <c r="G31" s="340">
        <f>VLOOKUP($A31,'[7]2022-23 budget (Universal)'!$A$228:$U$283,7,0)</f>
        <v>4860</v>
      </c>
      <c r="H31" s="341">
        <f t="shared" si="0"/>
        <v>13245</v>
      </c>
      <c r="I31" s="342"/>
      <c r="J31" s="343">
        <f t="shared" si="6"/>
        <v>5.08</v>
      </c>
      <c r="K31" s="344">
        <f t="shared" si="5"/>
        <v>67284.600000000006</v>
      </c>
      <c r="L31" s="187"/>
      <c r="M31" s="343">
        <f>VLOOKUP($A31,'[7]2022-23 budget (Universal)'!$A$228:$V$283,15,0)</f>
        <v>0.52492906497152747</v>
      </c>
      <c r="N31" s="345">
        <f t="shared" si="1"/>
        <v>6952.685465547881</v>
      </c>
      <c r="O31" s="61"/>
      <c r="P31" s="343">
        <f>VLOOKUP($A31,'[7]2022-23 budget (Universal)'!$A$228:$V$283,18,0)</f>
        <v>0</v>
      </c>
      <c r="Q31" s="345">
        <f t="shared" si="2"/>
        <v>0</v>
      </c>
      <c r="R31" s="346"/>
      <c r="S31" s="347">
        <f t="shared" si="3"/>
        <v>5.6049290649715271</v>
      </c>
      <c r="T31" s="348">
        <f t="shared" si="4"/>
        <v>74237.285465547873</v>
      </c>
      <c r="U31" s="345"/>
      <c r="V31"/>
    </row>
    <row r="32" spans="1:22" x14ac:dyDescent="0.35">
      <c r="A32">
        <v>2081</v>
      </c>
      <c r="B32" s="339" t="s">
        <v>115</v>
      </c>
      <c r="C32" s="70" t="s">
        <v>331</v>
      </c>
      <c r="D32" s="61"/>
      <c r="E32" s="340">
        <f>VLOOKUP(A32,'[7]2022-23 budget (Universal)'!$A$228:$U$283,5,0)</f>
        <v>10920</v>
      </c>
      <c r="F32" s="340">
        <f>VLOOKUP($A32,'[7]2022-23 budget (Universal)'!$A$228:$U$283,6,0)</f>
        <v>11895</v>
      </c>
      <c r="G32" s="340">
        <f>VLOOKUP($A32,'[7]2022-23 budget (Universal)'!$A$228:$U$283,7,0)</f>
        <v>10980</v>
      </c>
      <c r="H32" s="341">
        <f t="shared" si="0"/>
        <v>33795</v>
      </c>
      <c r="I32" s="342"/>
      <c r="J32" s="343">
        <f t="shared" si="6"/>
        <v>5.08</v>
      </c>
      <c r="K32" s="344">
        <f t="shared" si="5"/>
        <v>171678.6</v>
      </c>
      <c r="L32" s="187"/>
      <c r="M32" s="343">
        <f>VLOOKUP($A32,'[7]2022-23 budget (Universal)'!$A$228:$V$283,15,0)</f>
        <v>0.48206661247009347</v>
      </c>
      <c r="N32" s="345">
        <f t="shared" si="1"/>
        <v>16291.441168426809</v>
      </c>
      <c r="O32" s="61"/>
      <c r="P32" s="343">
        <f>VLOOKUP($A32,'[7]2022-23 budget (Universal)'!$A$228:$V$283,18,0)</f>
        <v>0</v>
      </c>
      <c r="Q32" s="345">
        <f t="shared" si="2"/>
        <v>0</v>
      </c>
      <c r="R32" s="346"/>
      <c r="S32" s="347">
        <f t="shared" si="3"/>
        <v>5.5620666124700939</v>
      </c>
      <c r="T32" s="348">
        <f t="shared" si="4"/>
        <v>187970.04116842683</v>
      </c>
      <c r="U32" s="345"/>
      <c r="V32"/>
    </row>
    <row r="33" spans="1:22" x14ac:dyDescent="0.35">
      <c r="A33">
        <v>5204</v>
      </c>
      <c r="B33" s="339" t="s">
        <v>116</v>
      </c>
      <c r="C33" s="70" t="s">
        <v>331</v>
      </c>
      <c r="D33" s="61"/>
      <c r="E33" s="340">
        <f>VLOOKUP(A33,'[7]2022-23 budget (Universal)'!$A$228:$U$283,5,0)</f>
        <v>10725</v>
      </c>
      <c r="F33" s="340">
        <f>VLOOKUP($A33,'[7]2022-23 budget (Universal)'!$A$228:$U$283,6,0)</f>
        <v>8775</v>
      </c>
      <c r="G33" s="340">
        <f>VLOOKUP($A33,'[7]2022-23 budget (Universal)'!$A$228:$U$283,7,0)</f>
        <v>10065</v>
      </c>
      <c r="H33" s="341">
        <f t="shared" si="0"/>
        <v>29565</v>
      </c>
      <c r="I33" s="342"/>
      <c r="J33" s="343">
        <f t="shared" si="6"/>
        <v>5.08</v>
      </c>
      <c r="K33" s="344">
        <f t="shared" si="5"/>
        <v>150190.20000000001</v>
      </c>
      <c r="L33" s="187"/>
      <c r="M33" s="343">
        <f>VLOOKUP($A33,'[7]2022-23 budget (Universal)'!$A$228:$V$283,15,0)</f>
        <v>0.35390378896467484</v>
      </c>
      <c r="N33" s="345">
        <f t="shared" si="1"/>
        <v>10463.165520740611</v>
      </c>
      <c r="O33" s="61"/>
      <c r="P33" s="343">
        <f>VLOOKUP($A33,'[7]2022-23 budget (Universal)'!$A$228:$V$283,18,0)</f>
        <v>0</v>
      </c>
      <c r="Q33" s="345">
        <f t="shared" si="2"/>
        <v>0</v>
      </c>
      <c r="R33" s="346"/>
      <c r="S33" s="347">
        <f t="shared" si="3"/>
        <v>5.4339037889646749</v>
      </c>
      <c r="T33" s="348">
        <f t="shared" si="4"/>
        <v>160653.36552074063</v>
      </c>
      <c r="U33" s="345"/>
      <c r="V33"/>
    </row>
    <row r="34" spans="1:22" x14ac:dyDescent="0.35">
      <c r="A34">
        <v>2027</v>
      </c>
      <c r="B34" s="339" t="s">
        <v>122</v>
      </c>
      <c r="C34" s="70" t="s">
        <v>331</v>
      </c>
      <c r="D34" s="61"/>
      <c r="E34" s="340">
        <f>VLOOKUP(A34,'[7]2022-23 budget (Universal)'!$A$228:$U$283,5,0)</f>
        <v>12480</v>
      </c>
      <c r="F34" s="340">
        <f>VLOOKUP($A34,'[7]2022-23 budget (Universal)'!$A$228:$U$283,6,0)</f>
        <v>8970</v>
      </c>
      <c r="G34" s="340">
        <f>VLOOKUP($A34,'[7]2022-23 budget (Universal)'!$A$228:$U$283,7,0)</f>
        <v>8280</v>
      </c>
      <c r="H34" s="341">
        <f t="shared" si="0"/>
        <v>29730</v>
      </c>
      <c r="I34" s="342"/>
      <c r="J34" s="343">
        <f t="shared" si="6"/>
        <v>5.08</v>
      </c>
      <c r="K34" s="344">
        <f t="shared" si="5"/>
        <v>151028.4</v>
      </c>
      <c r="L34" s="187"/>
      <c r="M34" s="343">
        <f>VLOOKUP($A34,'[7]2022-23 budget (Universal)'!$A$228:$V$283,15,0)</f>
        <v>0.47990930025299861</v>
      </c>
      <c r="N34" s="345">
        <f t="shared" si="1"/>
        <v>14267.703496521648</v>
      </c>
      <c r="O34" s="61"/>
      <c r="P34" s="343">
        <f>VLOOKUP($A34,'[7]2022-23 budget (Universal)'!$A$228:$V$283,18,0)</f>
        <v>0</v>
      </c>
      <c r="Q34" s="345">
        <f t="shared" si="2"/>
        <v>0</v>
      </c>
      <c r="R34" s="346"/>
      <c r="S34" s="347">
        <f t="shared" si="3"/>
        <v>5.5599093002529987</v>
      </c>
      <c r="T34" s="348">
        <f t="shared" si="4"/>
        <v>165296.10349652165</v>
      </c>
      <c r="U34" s="345"/>
      <c r="V34"/>
    </row>
    <row r="35" spans="1:22" x14ac:dyDescent="0.35">
      <c r="A35">
        <v>2032</v>
      </c>
      <c r="B35" s="339" t="s">
        <v>124</v>
      </c>
      <c r="C35" s="70" t="s">
        <v>331</v>
      </c>
      <c r="D35" s="61"/>
      <c r="E35" s="340">
        <v>12285</v>
      </c>
      <c r="F35" s="340">
        <v>8385</v>
      </c>
      <c r="G35" s="340">
        <v>9720</v>
      </c>
      <c r="H35" s="341">
        <f t="shared" si="0"/>
        <v>30390</v>
      </c>
      <c r="I35" s="342"/>
      <c r="J35" s="343">
        <f t="shared" si="6"/>
        <v>5.08</v>
      </c>
      <c r="K35" s="344">
        <f t="shared" si="5"/>
        <v>154381.20000000001</v>
      </c>
      <c r="L35" s="187"/>
      <c r="M35" s="343">
        <v>0.24517171880693578</v>
      </c>
      <c r="N35" s="345">
        <f t="shared" si="1"/>
        <v>7450.7685345427781</v>
      </c>
      <c r="O35" s="61"/>
      <c r="P35" s="343">
        <v>0</v>
      </c>
      <c r="Q35" s="345">
        <f t="shared" si="2"/>
        <v>0</v>
      </c>
      <c r="R35" s="346"/>
      <c r="S35" s="347">
        <f t="shared" si="3"/>
        <v>5.3251717188069358</v>
      </c>
      <c r="T35" s="348">
        <f t="shared" si="4"/>
        <v>161831.96853454277</v>
      </c>
      <c r="U35" s="345"/>
      <c r="V35"/>
    </row>
    <row r="36" spans="1:22" x14ac:dyDescent="0.35">
      <c r="A36">
        <v>2028</v>
      </c>
      <c r="B36" s="339" t="s">
        <v>126</v>
      </c>
      <c r="C36" s="70" t="s">
        <v>331</v>
      </c>
      <c r="D36" s="61"/>
      <c r="E36" s="340">
        <f>VLOOKUP(A36,'[7]2022-23 budget (Universal)'!$A$228:$U$283,5,0)</f>
        <v>14040</v>
      </c>
      <c r="F36" s="340">
        <f>VLOOKUP($A36,'[7]2022-23 budget (Universal)'!$A$228:$U$283,6,0)</f>
        <v>11700</v>
      </c>
      <c r="G36" s="340">
        <f>VLOOKUP($A36,'[7]2022-23 budget (Universal)'!$A$228:$U$283,7,0)</f>
        <v>10800</v>
      </c>
      <c r="H36" s="341">
        <f t="shared" si="0"/>
        <v>36540</v>
      </c>
      <c r="I36" s="342"/>
      <c r="J36" s="343">
        <f t="shared" si="6"/>
        <v>5.08</v>
      </c>
      <c r="K36" s="344">
        <f t="shared" si="5"/>
        <v>185623.2</v>
      </c>
      <c r="L36" s="187"/>
      <c r="M36" s="343">
        <f>VLOOKUP($A36,'[7]2022-23 budget (Universal)'!$A$228:$V$283,15,0)</f>
        <v>0.57581042355929157</v>
      </c>
      <c r="N36" s="345">
        <f t="shared" si="1"/>
        <v>21040.112876856514</v>
      </c>
      <c r="O36" s="61"/>
      <c r="P36" s="343">
        <f>VLOOKUP($A36,'[7]2022-23 budget (Universal)'!$A$228:$V$283,18,0)</f>
        <v>0.31</v>
      </c>
      <c r="Q36" s="345">
        <f t="shared" si="2"/>
        <v>11327.4</v>
      </c>
      <c r="R36" s="346"/>
      <c r="S36" s="347">
        <f t="shared" si="3"/>
        <v>5.965810423559291</v>
      </c>
      <c r="T36" s="348">
        <f t="shared" si="4"/>
        <v>217990.7128768565</v>
      </c>
      <c r="U36" s="345"/>
      <c r="V36"/>
    </row>
    <row r="37" spans="1:22" x14ac:dyDescent="0.35">
      <c r="A37">
        <v>2017</v>
      </c>
      <c r="B37" s="339" t="s">
        <v>128</v>
      </c>
      <c r="C37" s="70" t="s">
        <v>331</v>
      </c>
      <c r="D37" s="61"/>
      <c r="E37" s="340">
        <f>VLOOKUP(A37,'[7]2022-23 budget (Universal)'!$A$228:$U$283,5,0)</f>
        <v>10725</v>
      </c>
      <c r="F37" s="340">
        <f>VLOOKUP($A37,'[7]2022-23 budget (Universal)'!$A$228:$U$283,6,0)</f>
        <v>6630</v>
      </c>
      <c r="G37" s="340">
        <f>VLOOKUP($A37,'[7]2022-23 budget (Universal)'!$A$228:$U$283,7,0)</f>
        <v>6120</v>
      </c>
      <c r="H37" s="341">
        <f t="shared" si="0"/>
        <v>23475</v>
      </c>
      <c r="I37" s="342"/>
      <c r="J37" s="343">
        <f t="shared" si="6"/>
        <v>5.08</v>
      </c>
      <c r="K37" s="344">
        <f t="shared" si="5"/>
        <v>119253</v>
      </c>
      <c r="L37" s="187"/>
      <c r="M37" s="343">
        <f>VLOOKUP($A37,'[7]2022-23 budget (Universal)'!$A$228:$V$283,15,0)</f>
        <v>0.69294029184769601</v>
      </c>
      <c r="N37" s="345">
        <f t="shared" si="1"/>
        <v>16266.773351124664</v>
      </c>
      <c r="O37" s="61"/>
      <c r="P37" s="343">
        <f>VLOOKUP($A37,'[7]2022-23 budget (Universal)'!$A$228:$V$283,18,0)</f>
        <v>0.31</v>
      </c>
      <c r="Q37" s="345">
        <f t="shared" si="2"/>
        <v>7277.25</v>
      </c>
      <c r="R37" s="346"/>
      <c r="S37" s="347">
        <f t="shared" si="3"/>
        <v>6.082940291847696</v>
      </c>
      <c r="T37" s="348">
        <f t="shared" si="4"/>
        <v>142797.02335112466</v>
      </c>
      <c r="U37" s="345"/>
      <c r="V37"/>
    </row>
    <row r="38" spans="1:22" x14ac:dyDescent="0.35">
      <c r="A38">
        <v>2037</v>
      </c>
      <c r="B38" s="339" t="s">
        <v>130</v>
      </c>
      <c r="C38" s="70" t="s">
        <v>331</v>
      </c>
      <c r="D38" s="61"/>
      <c r="E38" s="340">
        <f>VLOOKUP(A38,'[7]2022-23 budget (Universal)'!$A$228:$U$283,5,0)</f>
        <v>19500</v>
      </c>
      <c r="F38" s="340">
        <f>VLOOKUP($A38,'[7]2022-23 budget (Universal)'!$A$228:$U$283,6,0)</f>
        <v>15210</v>
      </c>
      <c r="G38" s="340">
        <f>VLOOKUP($A38,'[7]2022-23 budget (Universal)'!$A$228:$U$283,7,0)</f>
        <v>16560</v>
      </c>
      <c r="H38" s="341">
        <f t="shared" si="0"/>
        <v>51270</v>
      </c>
      <c r="I38" s="342"/>
      <c r="J38" s="343">
        <f t="shared" si="6"/>
        <v>5.08</v>
      </c>
      <c r="K38" s="344">
        <f t="shared" si="5"/>
        <v>260451.6</v>
      </c>
      <c r="L38" s="187"/>
      <c r="M38" s="343">
        <f>VLOOKUP($A38,'[7]2022-23 budget (Universal)'!$A$228:$V$283,15,0)</f>
        <v>0.62388209032889919</v>
      </c>
      <c r="N38" s="345">
        <f t="shared" ref="N38:N61" si="7">H38*M38</f>
        <v>31986.434771162661</v>
      </c>
      <c r="O38" s="61"/>
      <c r="P38" s="343">
        <f>VLOOKUP($A38,'[7]2022-23 budget (Universal)'!$A$228:$V$283,18,0)</f>
        <v>0.31</v>
      </c>
      <c r="Q38" s="345">
        <f t="shared" ref="Q38:Q61" si="8">H38*P38</f>
        <v>15893.7</v>
      </c>
      <c r="R38" s="346"/>
      <c r="S38" s="347">
        <f t="shared" ref="S38:S61" si="9">J38+M38+P38</f>
        <v>6.0138820903288988</v>
      </c>
      <c r="T38" s="348">
        <f t="shared" ref="T38:T59" si="10">H38*S38</f>
        <v>308331.73477116262</v>
      </c>
      <c r="U38" s="345"/>
      <c r="V38"/>
    </row>
    <row r="39" spans="1:22" x14ac:dyDescent="0.35">
      <c r="A39">
        <v>2039</v>
      </c>
      <c r="B39" s="339" t="s">
        <v>135</v>
      </c>
      <c r="C39" s="70" t="s">
        <v>331</v>
      </c>
      <c r="D39" s="61"/>
      <c r="E39" s="340">
        <f>VLOOKUP(A39,'[7]2022-23 budget (Universal)'!$A$228:$U$283,5,0)</f>
        <v>9360</v>
      </c>
      <c r="F39" s="340">
        <f>VLOOKUP($A39,'[7]2022-23 budget (Universal)'!$A$228:$U$283,6,0)</f>
        <v>8970</v>
      </c>
      <c r="G39" s="340">
        <f>VLOOKUP($A39,'[7]2022-23 budget (Universal)'!$A$228:$U$283,7,0)</f>
        <v>8460</v>
      </c>
      <c r="H39" s="341">
        <f t="shared" si="0"/>
        <v>26790</v>
      </c>
      <c r="I39" s="342"/>
      <c r="J39" s="343">
        <f t="shared" si="6"/>
        <v>5.08</v>
      </c>
      <c r="K39" s="344">
        <f t="shared" si="5"/>
        <v>136093.20000000001</v>
      </c>
      <c r="L39" s="187"/>
      <c r="M39" s="343">
        <f>VLOOKUP($A39,'[7]2022-23 budget (Universal)'!$A$228:$V$283,15,0)</f>
        <v>0.22707868926670077</v>
      </c>
      <c r="N39" s="345">
        <f t="shared" si="7"/>
        <v>6083.4380854549136</v>
      </c>
      <c r="O39" s="61"/>
      <c r="P39" s="343">
        <f>VLOOKUP($A39,'[7]2022-23 budget (Universal)'!$A$228:$V$283,18,0)</f>
        <v>0</v>
      </c>
      <c r="Q39" s="345">
        <f t="shared" si="8"/>
        <v>0</v>
      </c>
      <c r="R39" s="346"/>
      <c r="S39" s="347">
        <f t="shared" si="9"/>
        <v>5.3070786892667012</v>
      </c>
      <c r="T39" s="348">
        <f t="shared" si="10"/>
        <v>142176.63808545494</v>
      </c>
      <c r="U39" s="345"/>
      <c r="V39"/>
    </row>
    <row r="40" spans="1:22" x14ac:dyDescent="0.35">
      <c r="A40">
        <v>5200</v>
      </c>
      <c r="B40" s="339" t="s">
        <v>140</v>
      </c>
      <c r="C40" s="70" t="s">
        <v>331</v>
      </c>
      <c r="D40" s="61"/>
      <c r="E40" s="340">
        <f>VLOOKUP(A40,'[7]2022-23 budget (Universal)'!$A$228:$U$283,5,0)</f>
        <v>14625</v>
      </c>
      <c r="F40" s="340">
        <f>VLOOKUP($A40,'[7]2022-23 budget (Universal)'!$A$228:$U$283,6,0)</f>
        <v>8580</v>
      </c>
      <c r="G40" s="340">
        <f>VLOOKUP($A40,'[7]2022-23 budget (Universal)'!$A$228:$U$283,7,0)</f>
        <v>10620</v>
      </c>
      <c r="H40" s="341">
        <f t="shared" si="0"/>
        <v>33825</v>
      </c>
      <c r="I40" s="342"/>
      <c r="J40" s="343">
        <f t="shared" si="6"/>
        <v>5.08</v>
      </c>
      <c r="K40" s="344">
        <f t="shared" si="5"/>
        <v>171831</v>
      </c>
      <c r="L40" s="187"/>
      <c r="M40" s="343">
        <f>VLOOKUP($A40,'[7]2022-23 budget (Universal)'!$A$228:$V$283,15,0)</f>
        <v>0.35444316802268722</v>
      </c>
      <c r="N40" s="345">
        <f t="shared" si="7"/>
        <v>11989.040158367396</v>
      </c>
      <c r="O40" s="61"/>
      <c r="P40" s="343">
        <f>VLOOKUP($A40,'[7]2022-23 budget (Universal)'!$A$228:$V$283,18,0)</f>
        <v>0</v>
      </c>
      <c r="Q40" s="345">
        <f t="shared" si="8"/>
        <v>0</v>
      </c>
      <c r="R40" s="346"/>
      <c r="S40" s="347">
        <f t="shared" si="9"/>
        <v>5.4344431680226872</v>
      </c>
      <c r="T40" s="348">
        <f t="shared" si="10"/>
        <v>183820.0401583674</v>
      </c>
      <c r="U40" s="345"/>
      <c r="V40"/>
    </row>
    <row r="41" spans="1:22" x14ac:dyDescent="0.35">
      <c r="A41">
        <v>2040</v>
      </c>
      <c r="B41" s="339" t="s">
        <v>275</v>
      </c>
      <c r="C41" s="70" t="s">
        <v>331</v>
      </c>
      <c r="D41" s="61"/>
      <c r="E41" s="340">
        <f>VLOOKUP(A41,'[7]2022-23 budget (Universal)'!$A$228:$U$283,5,0)</f>
        <v>11505</v>
      </c>
      <c r="F41" s="340">
        <f>VLOOKUP($A41,'[7]2022-23 budget (Universal)'!$A$228:$U$283,6,0)</f>
        <v>9360</v>
      </c>
      <c r="G41" s="340">
        <f>VLOOKUP($A41,'[7]2022-23 budget (Universal)'!$A$228:$U$283,7,0)</f>
        <v>8640</v>
      </c>
      <c r="H41" s="341">
        <f t="shared" si="0"/>
        <v>29505</v>
      </c>
      <c r="I41" s="342"/>
      <c r="J41" s="343">
        <f t="shared" si="6"/>
        <v>5.08</v>
      </c>
      <c r="K41" s="344">
        <f t="shared" si="5"/>
        <v>149885.4</v>
      </c>
      <c r="L41" s="187"/>
      <c r="M41" s="343">
        <f>VLOOKUP($A41,'[7]2022-23 budget (Universal)'!$A$228:$V$283,15,0)</f>
        <v>0.51577085154986102</v>
      </c>
      <c r="N41" s="345">
        <f t="shared" si="7"/>
        <v>15217.818974978649</v>
      </c>
      <c r="O41" s="61"/>
      <c r="P41" s="343">
        <f>VLOOKUP($A41,'[7]2022-23 budget (Universal)'!$A$228:$V$283,18,0)</f>
        <v>0</v>
      </c>
      <c r="Q41" s="345">
        <f t="shared" si="8"/>
        <v>0</v>
      </c>
      <c r="R41" s="346"/>
      <c r="S41" s="347">
        <f t="shared" si="9"/>
        <v>5.5957708515498608</v>
      </c>
      <c r="T41" s="348">
        <f t="shared" si="10"/>
        <v>165103.21897497863</v>
      </c>
      <c r="U41" s="345"/>
      <c r="V41"/>
    </row>
    <row r="42" spans="1:22" x14ac:dyDescent="0.35">
      <c r="A42">
        <v>2064</v>
      </c>
      <c r="B42" s="339" t="s">
        <v>152</v>
      </c>
      <c r="C42" s="70" t="s">
        <v>331</v>
      </c>
      <c r="D42" s="61"/>
      <c r="E42" s="340">
        <f>VLOOKUP(A42,'[7]2022-23 budget (Universal)'!$A$228:$U$283,5,0)</f>
        <v>8580</v>
      </c>
      <c r="F42" s="340">
        <f>VLOOKUP($A42,'[7]2022-23 budget (Universal)'!$A$228:$U$283,6,0)</f>
        <v>6825</v>
      </c>
      <c r="G42" s="340">
        <f>VLOOKUP($A42,'[7]2022-23 budget (Universal)'!$A$228:$U$283,7,0)</f>
        <v>7740</v>
      </c>
      <c r="H42" s="341">
        <f t="shared" si="0"/>
        <v>23145</v>
      </c>
      <c r="I42" s="342"/>
      <c r="J42" s="343">
        <f t="shared" si="6"/>
        <v>5.08</v>
      </c>
      <c r="K42" s="344">
        <f t="shared" si="5"/>
        <v>117576.6</v>
      </c>
      <c r="L42" s="187"/>
      <c r="M42" s="343">
        <f>VLOOKUP($A42,'[7]2022-23 budget (Universal)'!$A$228:$V$283,15,0)</f>
        <v>0.61402112702955847</v>
      </c>
      <c r="N42" s="345">
        <f t="shared" si="7"/>
        <v>14211.51898509913</v>
      </c>
      <c r="O42" s="61"/>
      <c r="P42" s="343">
        <f>VLOOKUP($A42,'[7]2022-23 budget (Universal)'!$A$228:$V$283,18,0)</f>
        <v>0.31</v>
      </c>
      <c r="Q42" s="345">
        <f t="shared" si="8"/>
        <v>7174.95</v>
      </c>
      <c r="R42" s="346"/>
      <c r="S42" s="347">
        <f t="shared" si="9"/>
        <v>6.0040211270295583</v>
      </c>
      <c r="T42" s="348">
        <f t="shared" si="10"/>
        <v>138963.06898509912</v>
      </c>
      <c r="U42" s="345"/>
      <c r="V42"/>
    </row>
    <row r="43" spans="1:22" x14ac:dyDescent="0.35">
      <c r="A43">
        <v>2045</v>
      </c>
      <c r="B43" s="339" t="s">
        <v>157</v>
      </c>
      <c r="C43" s="70" t="s">
        <v>331</v>
      </c>
      <c r="D43" s="61"/>
      <c r="E43" s="340">
        <f>VLOOKUP(A43,'[7]2022-23 budget (Universal)'!$A$228:$U$283,5,0)</f>
        <v>8190</v>
      </c>
      <c r="F43" s="340">
        <f>VLOOKUP($A43,'[7]2022-23 budget (Universal)'!$A$228:$U$283,6,0)</f>
        <v>7020</v>
      </c>
      <c r="G43" s="340">
        <f>VLOOKUP($A43,'[7]2022-23 budget (Universal)'!$A$228:$U$283,7,0)</f>
        <v>6480</v>
      </c>
      <c r="H43" s="341">
        <f t="shared" si="0"/>
        <v>21690</v>
      </c>
      <c r="I43" s="342"/>
      <c r="J43" s="343">
        <f t="shared" si="6"/>
        <v>5.08</v>
      </c>
      <c r="K43" s="344">
        <f t="shared" si="5"/>
        <v>110185.2</v>
      </c>
      <c r="L43" s="187"/>
      <c r="M43" s="343">
        <f>VLOOKUP($A43,'[7]2022-23 budget (Universal)'!$A$228:$V$283,15,0)</f>
        <v>0.58143501613204907</v>
      </c>
      <c r="N43" s="345">
        <f t="shared" si="7"/>
        <v>12611.325499904144</v>
      </c>
      <c r="O43" s="61"/>
      <c r="P43" s="343">
        <f>VLOOKUP($A43,'[7]2022-23 budget (Universal)'!$A$228:$V$283,18,0)</f>
        <v>0.31</v>
      </c>
      <c r="Q43" s="345">
        <f t="shared" si="8"/>
        <v>6723.9</v>
      </c>
      <c r="R43" s="346"/>
      <c r="S43" s="347">
        <f t="shared" si="9"/>
        <v>5.9714350161320491</v>
      </c>
      <c r="T43" s="348">
        <f t="shared" si="10"/>
        <v>129520.42549990414</v>
      </c>
      <c r="U43" s="345"/>
      <c r="V43"/>
    </row>
    <row r="44" spans="1:22" x14ac:dyDescent="0.35">
      <c r="A44">
        <v>2080</v>
      </c>
      <c r="B44" s="339" t="s">
        <v>158</v>
      </c>
      <c r="C44" s="70" t="s">
        <v>331</v>
      </c>
      <c r="D44" s="61"/>
      <c r="E44" s="340">
        <f>VLOOKUP(A44,'[7]2022-23 budget (Universal)'!$A$228:$U$283,5,0)</f>
        <v>6240</v>
      </c>
      <c r="F44" s="340">
        <f>VLOOKUP($A44,'[7]2022-23 budget (Universal)'!$A$228:$U$283,6,0)</f>
        <v>4875</v>
      </c>
      <c r="G44" s="340">
        <f>VLOOKUP($A44,'[7]2022-23 budget (Universal)'!$A$228:$U$283,7,0)</f>
        <v>5580</v>
      </c>
      <c r="H44" s="341">
        <f t="shared" si="0"/>
        <v>16695</v>
      </c>
      <c r="I44" s="342"/>
      <c r="J44" s="343">
        <f t="shared" si="6"/>
        <v>5.08</v>
      </c>
      <c r="K44" s="344">
        <f t="shared" si="5"/>
        <v>84810.6</v>
      </c>
      <c r="L44" s="187"/>
      <c r="M44" s="343">
        <f>VLOOKUP($A44,'[7]2022-23 budget (Universal)'!$A$228:$V$283,15,0)</f>
        <v>0.36712650557512205</v>
      </c>
      <c r="N44" s="345">
        <f t="shared" si="7"/>
        <v>6129.1770105766627</v>
      </c>
      <c r="O44" s="61"/>
      <c r="P44" s="343">
        <f>VLOOKUP($A44,'[7]2022-23 budget (Universal)'!$A$228:$V$283,18,0)</f>
        <v>0</v>
      </c>
      <c r="Q44" s="345">
        <f t="shared" si="8"/>
        <v>0</v>
      </c>
      <c r="R44" s="346"/>
      <c r="S44" s="347">
        <f t="shared" si="9"/>
        <v>5.4471265055751221</v>
      </c>
      <c r="T44" s="348">
        <f t="shared" si="10"/>
        <v>90939.777010576669</v>
      </c>
      <c r="U44" s="345"/>
      <c r="V44"/>
    </row>
    <row r="45" spans="1:22" x14ac:dyDescent="0.35">
      <c r="A45">
        <v>2048</v>
      </c>
      <c r="B45" s="339" t="s">
        <v>162</v>
      </c>
      <c r="C45" s="70" t="s">
        <v>331</v>
      </c>
      <c r="D45" s="61"/>
      <c r="E45" s="340">
        <f>VLOOKUP(A45,'[7]2022-23 budget (Universal)'!$A$228:$U$283,5,0)</f>
        <v>11115</v>
      </c>
      <c r="F45" s="340">
        <f>VLOOKUP($A45,'[7]2022-23 budget (Universal)'!$A$228:$U$283,6,0)</f>
        <v>8775</v>
      </c>
      <c r="G45" s="340">
        <f>VLOOKUP($A45,'[7]2022-23 budget (Universal)'!$A$228:$U$283,7,0)</f>
        <v>8100</v>
      </c>
      <c r="H45" s="341">
        <f t="shared" si="0"/>
        <v>27990</v>
      </c>
      <c r="I45" s="342"/>
      <c r="J45" s="343">
        <f t="shared" si="6"/>
        <v>5.08</v>
      </c>
      <c r="K45" s="344">
        <f t="shared" si="5"/>
        <v>142189.20000000001</v>
      </c>
      <c r="L45" s="187"/>
      <c r="M45" s="343">
        <f>VLOOKUP($A45,'[7]2022-23 budget (Universal)'!$A$228:$V$283,15,0)</f>
        <v>0.42196220991942002</v>
      </c>
      <c r="N45" s="345">
        <f t="shared" si="7"/>
        <v>11810.722255644567</v>
      </c>
      <c r="O45" s="61"/>
      <c r="P45" s="343">
        <f>VLOOKUP($A45,'[7]2022-23 budget (Universal)'!$A$228:$V$283,18,0)</f>
        <v>0</v>
      </c>
      <c r="Q45" s="345">
        <f t="shared" si="8"/>
        <v>0</v>
      </c>
      <c r="R45" s="346"/>
      <c r="S45" s="347">
        <f t="shared" si="9"/>
        <v>5.5019622099194203</v>
      </c>
      <c r="T45" s="348">
        <f t="shared" si="10"/>
        <v>153999.92225564457</v>
      </c>
      <c r="U45" s="345"/>
      <c r="V45"/>
    </row>
    <row r="46" spans="1:22" x14ac:dyDescent="0.35">
      <c r="A46">
        <v>3405</v>
      </c>
      <c r="B46" s="339" t="s">
        <v>36</v>
      </c>
      <c r="C46" s="70" t="s">
        <v>331</v>
      </c>
      <c r="D46" s="61"/>
      <c r="E46" s="340">
        <f>VLOOKUP(A46,'[7]2022-23 budget (Universal)'!$A$228:$U$283,5,0)</f>
        <v>11310</v>
      </c>
      <c r="F46" s="340">
        <f>VLOOKUP($A46,'[7]2022-23 budget (Universal)'!$A$228:$U$283,6,0)</f>
        <v>9945</v>
      </c>
      <c r="G46" s="340">
        <f>VLOOKUP($A46,'[7]2022-23 budget (Universal)'!$A$228:$U$283,7,0)</f>
        <v>9360</v>
      </c>
      <c r="H46" s="341">
        <f t="shared" si="0"/>
        <v>30615</v>
      </c>
      <c r="I46" s="342"/>
      <c r="J46" s="343">
        <f t="shared" si="6"/>
        <v>5.08</v>
      </c>
      <c r="K46" s="344">
        <f t="shared" si="5"/>
        <v>155524.20000000001</v>
      </c>
      <c r="L46" s="187"/>
      <c r="M46" s="343">
        <f>VLOOKUP($A46,'[7]2022-23 budget (Universal)'!$A$228:$V$283,15,0)</f>
        <v>0.27112447561369696</v>
      </c>
      <c r="N46" s="345">
        <f t="shared" si="7"/>
        <v>8300.4758209133324</v>
      </c>
      <c r="O46" s="61"/>
      <c r="P46" s="343">
        <f>VLOOKUP($A46,'[7]2022-23 budget (Universal)'!$A$228:$V$283,18,0)</f>
        <v>0</v>
      </c>
      <c r="Q46" s="345">
        <f t="shared" si="8"/>
        <v>0</v>
      </c>
      <c r="R46" s="346"/>
      <c r="S46" s="347">
        <f t="shared" si="9"/>
        <v>5.3511244756136973</v>
      </c>
      <c r="T46" s="348">
        <f t="shared" si="10"/>
        <v>163824.67582091334</v>
      </c>
      <c r="U46" s="345"/>
      <c r="V46"/>
    </row>
    <row r="47" spans="1:22" x14ac:dyDescent="0.35">
      <c r="A47">
        <v>5208</v>
      </c>
      <c r="B47" s="339" t="s">
        <v>165</v>
      </c>
      <c r="C47" s="70" t="s">
        <v>331</v>
      </c>
      <c r="D47" s="61"/>
      <c r="E47" s="340">
        <f>VLOOKUP(A47,'[7]2022-23 budget (Universal)'!$A$228:$U$283,5,0)</f>
        <v>4485</v>
      </c>
      <c r="F47" s="340">
        <f>VLOOKUP($A47,'[7]2022-23 budget (Universal)'!$A$228:$U$283,6,0)</f>
        <v>2535</v>
      </c>
      <c r="G47" s="340">
        <f>VLOOKUP($A47,'[7]2022-23 budget (Universal)'!$A$228:$U$283,7,0)</f>
        <v>3240</v>
      </c>
      <c r="H47" s="341">
        <f t="shared" si="0"/>
        <v>10260</v>
      </c>
      <c r="I47" s="342"/>
      <c r="J47" s="343">
        <f t="shared" si="6"/>
        <v>5.08</v>
      </c>
      <c r="K47" s="344">
        <f t="shared" si="5"/>
        <v>52120.800000000003</v>
      </c>
      <c r="L47" s="187"/>
      <c r="M47" s="343">
        <f>VLOOKUP($A47,'[7]2022-23 budget (Universal)'!$A$228:$V$283,15,0)</f>
        <v>0.55198383290348374</v>
      </c>
      <c r="N47" s="345">
        <f t="shared" si="7"/>
        <v>5663.3541255897435</v>
      </c>
      <c r="O47" s="61"/>
      <c r="P47" s="343">
        <f>VLOOKUP($A47,'[7]2022-23 budget (Universal)'!$A$228:$V$283,18,0)</f>
        <v>0.31</v>
      </c>
      <c r="Q47" s="345">
        <f t="shared" si="8"/>
        <v>3180.6</v>
      </c>
      <c r="R47" s="346"/>
      <c r="S47" s="347">
        <f t="shared" si="9"/>
        <v>5.9419838329034835</v>
      </c>
      <c r="T47" s="348">
        <f t="shared" si="10"/>
        <v>60964.754125589738</v>
      </c>
      <c r="U47" s="345"/>
      <c r="V47"/>
    </row>
    <row r="48" spans="1:22" x14ac:dyDescent="0.35">
      <c r="A48">
        <v>3402</v>
      </c>
      <c r="B48" s="339" t="s">
        <v>168</v>
      </c>
      <c r="C48" s="70" t="s">
        <v>331</v>
      </c>
      <c r="D48" s="61"/>
      <c r="E48" s="340">
        <f>VLOOKUP(A48,'[7]2022-23 budget (Universal)'!$A$228:$U$283,5,0)</f>
        <v>6045</v>
      </c>
      <c r="F48" s="340">
        <f>VLOOKUP($A48,'[7]2022-23 budget (Universal)'!$A$228:$U$283,6,0)</f>
        <v>7020</v>
      </c>
      <c r="G48" s="340">
        <f>VLOOKUP($A48,'[7]2022-23 budget (Universal)'!$A$228:$U$283,7,0)</f>
        <v>6480</v>
      </c>
      <c r="H48" s="341">
        <f t="shared" si="0"/>
        <v>19545</v>
      </c>
      <c r="I48" s="342"/>
      <c r="J48" s="343">
        <f t="shared" si="6"/>
        <v>5.08</v>
      </c>
      <c r="K48" s="344">
        <f t="shared" si="5"/>
        <v>99288.6</v>
      </c>
      <c r="L48" s="187"/>
      <c r="M48" s="343">
        <f>VLOOKUP($A48,'[7]2022-23 budget (Universal)'!$A$228:$V$283,15,0)</f>
        <v>0.4780456676024098</v>
      </c>
      <c r="N48" s="345">
        <f t="shared" si="7"/>
        <v>9343.4025732890987</v>
      </c>
      <c r="O48" s="61"/>
      <c r="P48" s="343">
        <f>VLOOKUP($A48,'[7]2022-23 budget (Universal)'!$A$228:$V$283,18,0)</f>
        <v>0</v>
      </c>
      <c r="Q48" s="345">
        <f t="shared" si="8"/>
        <v>0</v>
      </c>
      <c r="R48" s="346"/>
      <c r="S48" s="347">
        <f t="shared" si="9"/>
        <v>5.5580456676024097</v>
      </c>
      <c r="T48" s="348">
        <f t="shared" si="10"/>
        <v>108632.00257328909</v>
      </c>
      <c r="U48" s="345"/>
      <c r="V48"/>
    </row>
    <row r="49" spans="1:22" x14ac:dyDescent="0.35">
      <c r="A49">
        <v>2035</v>
      </c>
      <c r="B49" s="339" t="s">
        <v>276</v>
      </c>
      <c r="C49" s="70" t="s">
        <v>331</v>
      </c>
      <c r="D49" s="61"/>
      <c r="E49" s="340">
        <f>VLOOKUP(A49,'[7]2022-23 budget (Universal)'!$A$228:$U$283,5,0)</f>
        <v>3120</v>
      </c>
      <c r="F49" s="340">
        <f>VLOOKUP($A49,'[7]2022-23 budget (Universal)'!$A$228:$U$283,6,0)</f>
        <v>3510</v>
      </c>
      <c r="G49" s="340">
        <f>VLOOKUP($A49,'[7]2022-23 budget (Universal)'!$A$228:$U$283,7,0)</f>
        <v>3240</v>
      </c>
      <c r="H49" s="341">
        <f t="shared" si="0"/>
        <v>9870</v>
      </c>
      <c r="I49" s="342"/>
      <c r="J49" s="343">
        <f t="shared" si="6"/>
        <v>5.08</v>
      </c>
      <c r="K49" s="344">
        <f t="shared" si="5"/>
        <v>50139.6</v>
      </c>
      <c r="L49" s="187"/>
      <c r="M49" s="343">
        <f>VLOOKUP($A49,'[7]2022-23 budget (Universal)'!$A$228:$V$283,15,0)</f>
        <v>0.66042923274265553</v>
      </c>
      <c r="N49" s="345">
        <f t="shared" si="7"/>
        <v>6518.4365271700099</v>
      </c>
      <c r="O49" s="61"/>
      <c r="P49" s="343">
        <f>VLOOKUP($A49,'[7]2022-23 budget (Universal)'!$A$228:$V$283,18,0)</f>
        <v>0.31</v>
      </c>
      <c r="Q49" s="345">
        <f t="shared" si="8"/>
        <v>3059.7</v>
      </c>
      <c r="R49" s="346"/>
      <c r="S49" s="347">
        <f t="shared" si="9"/>
        <v>6.0504292327426556</v>
      </c>
      <c r="T49" s="348">
        <f t="shared" si="10"/>
        <v>59717.736527170011</v>
      </c>
      <c r="U49" s="345"/>
      <c r="V49"/>
    </row>
    <row r="50" spans="1:22" x14ac:dyDescent="0.35">
      <c r="A50">
        <v>3404</v>
      </c>
      <c r="B50" s="339" t="s">
        <v>173</v>
      </c>
      <c r="C50" s="70" t="s">
        <v>331</v>
      </c>
      <c r="D50" s="61"/>
      <c r="E50" s="340">
        <f>VLOOKUP(A50,'[7]2022-23 budget (Universal)'!$A$228:$U$283,5,0)</f>
        <v>6240</v>
      </c>
      <c r="F50" s="340">
        <f>VLOOKUP($A50,'[7]2022-23 budget (Universal)'!$A$228:$U$283,6,0)</f>
        <v>5265</v>
      </c>
      <c r="G50" s="340">
        <f>VLOOKUP($A50,'[7]2022-23 budget (Universal)'!$A$228:$U$283,7,0)</f>
        <v>5580</v>
      </c>
      <c r="H50" s="341">
        <f t="shared" si="0"/>
        <v>17085</v>
      </c>
      <c r="I50" s="342"/>
      <c r="J50" s="343">
        <f t="shared" si="6"/>
        <v>5.08</v>
      </c>
      <c r="K50" s="344">
        <f t="shared" si="5"/>
        <v>86791.8</v>
      </c>
      <c r="L50" s="187"/>
      <c r="M50" s="343">
        <f>VLOOKUP($A50,'[7]2022-23 budget (Universal)'!$A$228:$V$283,15,0)</f>
        <v>0.47528903382748083</v>
      </c>
      <c r="N50" s="345">
        <f t="shared" si="7"/>
        <v>8120.3131429425102</v>
      </c>
      <c r="O50" s="61"/>
      <c r="P50" s="343">
        <f>VLOOKUP($A50,'[7]2022-23 budget (Universal)'!$A$228:$V$283,18,0)</f>
        <v>0</v>
      </c>
      <c r="Q50" s="345">
        <f t="shared" si="8"/>
        <v>0</v>
      </c>
      <c r="R50" s="346"/>
      <c r="S50" s="347">
        <f t="shared" si="9"/>
        <v>5.5552890338274805</v>
      </c>
      <c r="T50" s="348">
        <f t="shared" si="10"/>
        <v>94912.1131429425</v>
      </c>
      <c r="U50" s="345"/>
      <c r="V50"/>
    </row>
    <row r="51" spans="1:22" x14ac:dyDescent="0.35">
      <c r="A51">
        <v>3306</v>
      </c>
      <c r="B51" s="339" t="s">
        <v>175</v>
      </c>
      <c r="C51" s="70" t="s">
        <v>331</v>
      </c>
      <c r="D51" s="61"/>
      <c r="E51" s="340">
        <f>VLOOKUP(A51,'[7]2022-23 budget (Universal)'!$A$228:$U$283,5,0)</f>
        <v>8385</v>
      </c>
      <c r="F51" s="340">
        <f>VLOOKUP($A51,'[7]2022-23 budget (Universal)'!$A$228:$U$283,6,0)</f>
        <v>6825</v>
      </c>
      <c r="G51" s="340">
        <f>VLOOKUP($A51,'[7]2022-23 budget (Universal)'!$A$228:$U$283,7,0)</f>
        <v>6300</v>
      </c>
      <c r="H51" s="341">
        <f t="shared" si="0"/>
        <v>21510</v>
      </c>
      <c r="I51" s="342"/>
      <c r="J51" s="343">
        <f t="shared" si="6"/>
        <v>5.08</v>
      </c>
      <c r="K51" s="344">
        <f t="shared" si="5"/>
        <v>109270.8</v>
      </c>
      <c r="L51" s="187"/>
      <c r="M51" s="343">
        <f>VLOOKUP($A51,'[7]2022-23 budget (Universal)'!$A$228:$V$283,15,0)</f>
        <v>0.61148684527955244</v>
      </c>
      <c r="N51" s="345">
        <f t="shared" si="7"/>
        <v>13153.082041963173</v>
      </c>
      <c r="O51" s="61"/>
      <c r="P51" s="343">
        <f>VLOOKUP($A51,'[7]2022-23 budget (Universal)'!$A$228:$V$283,18,0)</f>
        <v>0.31</v>
      </c>
      <c r="Q51" s="345">
        <f t="shared" si="8"/>
        <v>6668.1</v>
      </c>
      <c r="R51" s="346"/>
      <c r="S51" s="347">
        <f t="shared" si="9"/>
        <v>6.001486845279552</v>
      </c>
      <c r="T51" s="348">
        <f t="shared" si="10"/>
        <v>129091.98204196316</v>
      </c>
      <c r="U51" s="345"/>
      <c r="V51"/>
    </row>
    <row r="52" spans="1:22" x14ac:dyDescent="0.35">
      <c r="A52">
        <v>3400</v>
      </c>
      <c r="B52" s="339" t="s">
        <v>178</v>
      </c>
      <c r="C52" s="70" t="s">
        <v>331</v>
      </c>
      <c r="D52" s="61"/>
      <c r="E52" s="340">
        <f>VLOOKUP(A52,'[7]2022-23 budget (Universal)'!$A$228:$U$283,5,0)</f>
        <v>5070</v>
      </c>
      <c r="F52" s="340">
        <f>VLOOKUP($A52,'[7]2022-23 budget (Universal)'!$A$228:$U$283,6,0)</f>
        <v>4485</v>
      </c>
      <c r="G52" s="340">
        <f>VLOOKUP($A52,'[7]2022-23 budget (Universal)'!$A$228:$U$283,7,0)</f>
        <v>5040</v>
      </c>
      <c r="H52" s="341">
        <f t="shared" si="0"/>
        <v>14595</v>
      </c>
      <c r="I52" s="342"/>
      <c r="J52" s="343">
        <f t="shared" si="6"/>
        <v>5.08</v>
      </c>
      <c r="K52" s="344">
        <f t="shared" si="5"/>
        <v>74142.600000000006</v>
      </c>
      <c r="L52" s="187"/>
      <c r="M52" s="343">
        <f>VLOOKUP($A52,'[7]2022-23 budget (Universal)'!$A$228:$V$283,15,0)</f>
        <v>0.32229781016171921</v>
      </c>
      <c r="N52" s="345">
        <f t="shared" si="7"/>
        <v>4703.9365393102917</v>
      </c>
      <c r="O52" s="61"/>
      <c r="P52" s="343">
        <f>VLOOKUP($A52,'[7]2022-23 budget (Universal)'!$A$228:$V$283,18,0)</f>
        <v>0</v>
      </c>
      <c r="Q52" s="345">
        <f t="shared" si="8"/>
        <v>0</v>
      </c>
      <c r="R52" s="346"/>
      <c r="S52" s="347">
        <f t="shared" si="9"/>
        <v>5.4022978101617189</v>
      </c>
      <c r="T52" s="348">
        <f t="shared" si="10"/>
        <v>78846.536539310284</v>
      </c>
      <c r="U52" s="345"/>
      <c r="V52"/>
    </row>
    <row r="53" spans="1:22" x14ac:dyDescent="0.35">
      <c r="A53">
        <v>3403</v>
      </c>
      <c r="B53" s="339" t="s">
        <v>180</v>
      </c>
      <c r="C53" s="70" t="s">
        <v>331</v>
      </c>
      <c r="D53" s="61"/>
      <c r="E53" s="340">
        <f>VLOOKUP(A53,'[7]2022-23 budget (Universal)'!$A$228:$U$283,5,0)</f>
        <v>4290</v>
      </c>
      <c r="F53" s="340">
        <f>VLOOKUP($A53,'[7]2022-23 budget (Universal)'!$A$228:$U$283,6,0)</f>
        <v>3315</v>
      </c>
      <c r="G53" s="340">
        <f>VLOOKUP($A53,'[7]2022-23 budget (Universal)'!$A$228:$U$283,7,0)</f>
        <v>4500</v>
      </c>
      <c r="H53" s="341">
        <f t="shared" si="0"/>
        <v>12105</v>
      </c>
      <c r="I53" s="342"/>
      <c r="J53" s="343">
        <f t="shared" si="6"/>
        <v>5.08</v>
      </c>
      <c r="K53" s="344">
        <f t="shared" ref="K53:K61" si="11">H53*J53</f>
        <v>61493.4</v>
      </c>
      <c r="L53" s="187"/>
      <c r="M53" s="343">
        <f>VLOOKUP($A53,'[7]2022-23 budget (Universal)'!$A$228:$V$283,15,0)</f>
        <v>0.68575161976057941</v>
      </c>
      <c r="N53" s="345">
        <f t="shared" si="7"/>
        <v>8301.0233572018133</v>
      </c>
      <c r="O53" s="61"/>
      <c r="P53" s="343">
        <f>VLOOKUP($A53,'[7]2022-23 budget (Universal)'!$A$228:$V$283,18,0)</f>
        <v>0.31</v>
      </c>
      <c r="Q53" s="345">
        <f t="shared" si="8"/>
        <v>3752.55</v>
      </c>
      <c r="R53" s="346"/>
      <c r="S53" s="347">
        <f t="shared" si="9"/>
        <v>6.0757516197605792</v>
      </c>
      <c r="T53" s="348">
        <f t="shared" si="10"/>
        <v>73546.973357201816</v>
      </c>
      <c r="U53" s="345"/>
      <c r="V53"/>
    </row>
    <row r="54" spans="1:22" s="55" customFormat="1" x14ac:dyDescent="0.35">
      <c r="A54">
        <v>2004</v>
      </c>
      <c r="B54" s="339" t="s">
        <v>184</v>
      </c>
      <c r="C54" s="70" t="s">
        <v>331</v>
      </c>
      <c r="D54" s="61"/>
      <c r="E54" s="340">
        <f>VLOOKUP(A54,'[7]2022-23 budget (Universal)'!$A$228:$U$283,5,0)</f>
        <v>9165</v>
      </c>
      <c r="F54" s="340">
        <f>VLOOKUP($A54,'[7]2022-23 budget (Universal)'!$A$228:$U$283,6,0)</f>
        <v>9555</v>
      </c>
      <c r="G54" s="340">
        <f>VLOOKUP($A54,'[7]2022-23 budget (Universal)'!$A$228:$U$283,7,0)</f>
        <v>9000</v>
      </c>
      <c r="H54" s="341">
        <f t="shared" si="0"/>
        <v>27720</v>
      </c>
      <c r="I54" s="342"/>
      <c r="J54" s="343">
        <f t="shared" si="6"/>
        <v>5.08</v>
      </c>
      <c r="K54" s="344">
        <f t="shared" si="11"/>
        <v>140817.60000000001</v>
      </c>
      <c r="L54" s="187"/>
      <c r="M54" s="343">
        <f>VLOOKUP($A54,'[7]2022-23 budget (Universal)'!$A$228:$V$283,15,0)</f>
        <v>0.14605467796759145</v>
      </c>
      <c r="N54" s="345">
        <f t="shared" si="7"/>
        <v>4048.635673261635</v>
      </c>
      <c r="O54" s="61"/>
      <c r="P54" s="343">
        <f>VLOOKUP($A54,'[7]2022-23 budget (Universal)'!$A$228:$V$283,18,0)</f>
        <v>0</v>
      </c>
      <c r="Q54" s="345">
        <f t="shared" si="8"/>
        <v>0</v>
      </c>
      <c r="R54" s="346"/>
      <c r="S54" s="347">
        <f t="shared" si="9"/>
        <v>5.2260546779675918</v>
      </c>
      <c r="T54" s="348">
        <f t="shared" si="10"/>
        <v>144866.23567326163</v>
      </c>
      <c r="U54" s="345"/>
      <c r="V54"/>
    </row>
    <row r="55" spans="1:22" x14ac:dyDescent="0.35">
      <c r="A55">
        <v>2065</v>
      </c>
      <c r="B55" s="339" t="s">
        <v>192</v>
      </c>
      <c r="C55" s="70" t="s">
        <v>331</v>
      </c>
      <c r="D55" s="61"/>
      <c r="E55" s="340">
        <f>VLOOKUP(A55,'[7]2022-23 budget (Universal)'!$A$228:$U$283,5,0)</f>
        <v>7995</v>
      </c>
      <c r="F55" s="340">
        <f>VLOOKUP($A55,'[7]2022-23 budget (Universal)'!$A$228:$U$283,6,0)</f>
        <v>6045</v>
      </c>
      <c r="G55" s="340">
        <f>VLOOKUP($A55,'[7]2022-23 budget (Universal)'!$A$228:$U$283,7,0)</f>
        <v>6660</v>
      </c>
      <c r="H55" s="341">
        <f t="shared" si="0"/>
        <v>20700</v>
      </c>
      <c r="I55" s="342"/>
      <c r="J55" s="343">
        <f t="shared" si="6"/>
        <v>5.08</v>
      </c>
      <c r="K55" s="344">
        <f t="shared" si="11"/>
        <v>105156</v>
      </c>
      <c r="L55" s="187"/>
      <c r="M55" s="343">
        <f>VLOOKUP($A55,'[7]2022-23 budget (Universal)'!$A$228:$V$283,15,0)</f>
        <v>0.22332308264114761</v>
      </c>
      <c r="N55" s="345">
        <f t="shared" si="7"/>
        <v>4622.7878106717553</v>
      </c>
      <c r="O55" s="61"/>
      <c r="P55" s="343">
        <f>VLOOKUP($A55,'[7]2022-23 budget (Universal)'!$A$228:$V$283,18,0)</f>
        <v>0</v>
      </c>
      <c r="Q55" s="345">
        <f t="shared" si="8"/>
        <v>0</v>
      </c>
      <c r="R55" s="346"/>
      <c r="S55" s="347">
        <f t="shared" si="9"/>
        <v>5.3033230826411479</v>
      </c>
      <c r="T55" s="348">
        <f t="shared" si="10"/>
        <v>109778.78781067177</v>
      </c>
      <c r="U55" s="345"/>
      <c r="V55"/>
    </row>
    <row r="56" spans="1:22" x14ac:dyDescent="0.35">
      <c r="A56">
        <v>2051</v>
      </c>
      <c r="B56" s="339" t="s">
        <v>193</v>
      </c>
      <c r="C56" s="70" t="s">
        <v>331</v>
      </c>
      <c r="D56" s="61"/>
      <c r="E56" s="340">
        <f>VLOOKUP(A56,'[7]2022-23 budget (Universal)'!$A$228:$U$283,5,0)</f>
        <v>11700</v>
      </c>
      <c r="F56" s="340">
        <f>VLOOKUP($A56,'[7]2022-23 budget (Universal)'!$A$228:$U$283,6,0)</f>
        <v>9945</v>
      </c>
      <c r="G56" s="340">
        <f>VLOOKUP($A56,'[7]2022-23 budget (Universal)'!$A$228:$U$283,7,0)</f>
        <v>9180</v>
      </c>
      <c r="H56" s="341">
        <f t="shared" si="0"/>
        <v>30825</v>
      </c>
      <c r="I56" s="342"/>
      <c r="J56" s="343">
        <f t="shared" si="6"/>
        <v>5.08</v>
      </c>
      <c r="K56" s="344">
        <f t="shared" si="11"/>
        <v>156591</v>
      </c>
      <c r="L56" s="187"/>
      <c r="M56" s="343">
        <f>VLOOKUP($A56,'[7]2022-23 budget (Universal)'!$A$228:$V$283,15,0)</f>
        <v>0.64476135657108824</v>
      </c>
      <c r="N56" s="345">
        <f t="shared" si="7"/>
        <v>19874.768816303796</v>
      </c>
      <c r="O56" s="61"/>
      <c r="P56" s="343">
        <f>VLOOKUP($A56,'[7]2022-23 budget (Universal)'!$A$228:$V$283,18,0)</f>
        <v>0.31</v>
      </c>
      <c r="Q56" s="345">
        <f t="shared" si="8"/>
        <v>9555.75</v>
      </c>
      <c r="R56" s="346"/>
      <c r="S56" s="347">
        <f t="shared" si="9"/>
        <v>6.0347613565710878</v>
      </c>
      <c r="T56" s="348">
        <f t="shared" si="10"/>
        <v>186021.51881630378</v>
      </c>
      <c r="U56" s="345"/>
      <c r="V56"/>
    </row>
    <row r="57" spans="1:22" x14ac:dyDescent="0.35">
      <c r="A57">
        <v>2069</v>
      </c>
      <c r="B57" s="339" t="s">
        <v>194</v>
      </c>
      <c r="C57" s="70" t="s">
        <v>331</v>
      </c>
      <c r="D57" s="61"/>
      <c r="E57" s="340">
        <f>VLOOKUP(A57,'[7]2022-23 budget (Universal)'!$A$228:$U$283,5,0)</f>
        <v>10725</v>
      </c>
      <c r="F57" s="340">
        <f>VLOOKUP($A57,'[7]2022-23 budget (Universal)'!$A$228:$U$283,6,0)</f>
        <v>12285</v>
      </c>
      <c r="G57" s="340">
        <f>VLOOKUP($A57,'[7]2022-23 budget (Universal)'!$A$228:$U$283,7,0)</f>
        <v>11520</v>
      </c>
      <c r="H57" s="341">
        <f t="shared" si="0"/>
        <v>34530</v>
      </c>
      <c r="I57" s="342"/>
      <c r="J57" s="343">
        <f t="shared" si="6"/>
        <v>5.08</v>
      </c>
      <c r="K57" s="344">
        <f t="shared" si="11"/>
        <v>175412.4</v>
      </c>
      <c r="L57" s="187"/>
      <c r="M57" s="343">
        <f>VLOOKUP($A57,'[7]2022-23 budget (Universal)'!$A$228:$V$283,15,0)</f>
        <v>0.49645363621342092</v>
      </c>
      <c r="N57" s="345">
        <f t="shared" si="7"/>
        <v>17142.544058449424</v>
      </c>
      <c r="O57" s="61"/>
      <c r="P57" s="343">
        <f>VLOOKUP($A57,'[7]2022-23 budget (Universal)'!$A$228:$V$283,18,0)</f>
        <v>0</v>
      </c>
      <c r="Q57" s="345">
        <f t="shared" si="8"/>
        <v>0</v>
      </c>
      <c r="R57" s="346"/>
      <c r="S57" s="347">
        <f t="shared" si="9"/>
        <v>5.5764536362134214</v>
      </c>
      <c r="T57" s="348">
        <f t="shared" si="10"/>
        <v>192554.94405844944</v>
      </c>
      <c r="U57" s="345"/>
      <c r="V57"/>
    </row>
    <row r="58" spans="1:22" x14ac:dyDescent="0.35">
      <c r="A58">
        <v>2074</v>
      </c>
      <c r="B58" s="339" t="s">
        <v>196</v>
      </c>
      <c r="C58" s="70" t="s">
        <v>331</v>
      </c>
      <c r="D58" s="61"/>
      <c r="E58" s="340">
        <f>VLOOKUP(A58,'[7]2022-23 budget (Universal)'!$A$228:$U$283,5,0)</f>
        <v>11505</v>
      </c>
      <c r="F58" s="340">
        <f>VLOOKUP($A58,'[7]2022-23 budget (Universal)'!$A$228:$U$283,6,0)</f>
        <v>9945</v>
      </c>
      <c r="G58" s="340">
        <f>VLOOKUP($A58,'[7]2022-23 budget (Universal)'!$A$228:$U$283,7,0)</f>
        <v>9180</v>
      </c>
      <c r="H58" s="341">
        <f t="shared" si="0"/>
        <v>30630</v>
      </c>
      <c r="I58" s="342"/>
      <c r="J58" s="343">
        <f t="shared" si="6"/>
        <v>5.08</v>
      </c>
      <c r="K58" s="344">
        <f t="shared" si="11"/>
        <v>155600.4</v>
      </c>
      <c r="L58" s="187"/>
      <c r="M58" s="343">
        <f>VLOOKUP($A58,'[7]2022-23 budget (Universal)'!$A$228:$V$283,15,0)</f>
        <v>0.29235530392733999</v>
      </c>
      <c r="N58" s="345">
        <f t="shared" si="7"/>
        <v>8954.8429592944249</v>
      </c>
      <c r="O58" s="61"/>
      <c r="P58" s="343">
        <f>VLOOKUP($A58,'[7]2022-23 budget (Universal)'!$A$228:$V$283,18,0)</f>
        <v>0</v>
      </c>
      <c r="Q58" s="345">
        <f t="shared" si="8"/>
        <v>0</v>
      </c>
      <c r="R58" s="346"/>
      <c r="S58" s="347">
        <f t="shared" si="9"/>
        <v>5.37235530392734</v>
      </c>
      <c r="T58" s="348">
        <f t="shared" si="10"/>
        <v>164555.24295929441</v>
      </c>
      <c r="U58" s="345"/>
      <c r="V58"/>
    </row>
    <row r="59" spans="1:22" x14ac:dyDescent="0.35">
      <c r="A59">
        <v>2049</v>
      </c>
      <c r="B59" s="339" t="s">
        <v>198</v>
      </c>
      <c r="C59" s="70" t="s">
        <v>331</v>
      </c>
      <c r="D59" s="61"/>
      <c r="E59" s="340">
        <f>VLOOKUP(A59,'[7]2022-23 budget (Universal)'!$A$228:$U$283,5,0)</f>
        <v>12480</v>
      </c>
      <c r="F59" s="340">
        <f>VLOOKUP($A59,'[7]2022-23 budget (Universal)'!$A$228:$U$283,6,0)</f>
        <v>10920</v>
      </c>
      <c r="G59" s="340">
        <f>VLOOKUP($A59,'[7]2022-23 budget (Universal)'!$A$228:$U$283,7,0)</f>
        <v>10080</v>
      </c>
      <c r="H59" s="341">
        <f t="shared" ref="H59" si="12">SUM(E59:G59)</f>
        <v>33480</v>
      </c>
      <c r="I59" s="342"/>
      <c r="J59" s="343">
        <f t="shared" si="6"/>
        <v>5.08</v>
      </c>
      <c r="K59" s="344">
        <f t="shared" si="11"/>
        <v>170078.4</v>
      </c>
      <c r="L59" s="187"/>
      <c r="M59" s="343">
        <f>VLOOKUP($A59,'[7]2022-23 budget (Universal)'!$A$228:$V$283,15,0)</f>
        <v>0.51792830118368027</v>
      </c>
      <c r="N59" s="345">
        <f t="shared" si="7"/>
        <v>17340.239523629614</v>
      </c>
      <c r="O59" s="61"/>
      <c r="P59" s="343">
        <f>VLOOKUP($A59,'[7]2022-23 budget (Universal)'!$A$228:$V$283,18,0)</f>
        <v>0</v>
      </c>
      <c r="Q59" s="345">
        <f t="shared" si="8"/>
        <v>0</v>
      </c>
      <c r="R59" s="346"/>
      <c r="S59" s="347">
        <f t="shared" si="9"/>
        <v>5.5979283011836802</v>
      </c>
      <c r="T59" s="348">
        <f t="shared" si="10"/>
        <v>187418.63952362962</v>
      </c>
      <c r="U59" s="345"/>
      <c r="V59"/>
    </row>
    <row r="60" spans="1:22" x14ac:dyDescent="0.35">
      <c r="A60">
        <v>2082</v>
      </c>
      <c r="B60" s="339" t="s">
        <v>199</v>
      </c>
      <c r="C60" s="70" t="s">
        <v>331</v>
      </c>
      <c r="D60" s="61"/>
      <c r="E60" s="340">
        <f>VLOOKUP(A60,'[7]2022-23 budget (Universal)'!$A$228:$U$283,5,0)</f>
        <v>23595</v>
      </c>
      <c r="F60" s="340">
        <f>VLOOKUP($A60,'[7]2022-23 budget (Universal)'!$A$228:$U$283,6,0)</f>
        <v>10725</v>
      </c>
      <c r="G60" s="340">
        <f>VLOOKUP($A60,'[7]2022-23 budget (Universal)'!$A$228:$U$283,7,0)</f>
        <v>17820</v>
      </c>
      <c r="H60" s="341">
        <f>SUM(E60:G60)</f>
        <v>52140</v>
      </c>
      <c r="I60" s="342"/>
      <c r="J60" s="343">
        <f t="shared" si="6"/>
        <v>5.08</v>
      </c>
      <c r="K60" s="344">
        <f t="shared" si="11"/>
        <v>264871.2</v>
      </c>
      <c r="L60" s="187"/>
      <c r="M60" s="343">
        <f>VLOOKUP($A60,'[7]2022-23 budget (Universal)'!$A$228:$V$283,15,0)</f>
        <v>0.54524153748564341</v>
      </c>
      <c r="N60" s="345">
        <f t="shared" si="7"/>
        <v>28428.893764501448</v>
      </c>
      <c r="O60" s="61"/>
      <c r="P60" s="343">
        <f>VLOOKUP($A60,'[7]2022-23 budget (Universal)'!$A$228:$V$283,18,0)</f>
        <v>0.31</v>
      </c>
      <c r="Q60" s="345">
        <f t="shared" si="8"/>
        <v>16163.4</v>
      </c>
      <c r="R60" s="346"/>
      <c r="S60" s="347">
        <f t="shared" si="9"/>
        <v>5.9352415374856431</v>
      </c>
      <c r="T60" s="348">
        <f>H60*S60</f>
        <v>309463.49376450141</v>
      </c>
      <c r="U60" s="345"/>
      <c r="V60"/>
    </row>
    <row r="61" spans="1:22" x14ac:dyDescent="0.35">
      <c r="A61">
        <v>2060</v>
      </c>
      <c r="B61" s="339" t="s">
        <v>200</v>
      </c>
      <c r="C61" s="70" t="s">
        <v>331</v>
      </c>
      <c r="D61" s="350">
        <v>0</v>
      </c>
      <c r="E61" s="340">
        <f>VLOOKUP(A61,'[7]2022-23 budget (Universal)'!$A$228:$U$283,5,0)</f>
        <v>10725</v>
      </c>
      <c r="F61" s="340">
        <f>VLOOKUP($A61,'[7]2022-23 budget (Universal)'!$A$228:$U$283,6,0)</f>
        <v>19500</v>
      </c>
      <c r="G61" s="340">
        <f>VLOOKUP($A61,'[7]2022-23 budget (Universal)'!$A$228:$U$283,7,0)</f>
        <v>17820</v>
      </c>
      <c r="H61" s="341">
        <f>SUM(E61:G61)</f>
        <v>48045</v>
      </c>
      <c r="I61" s="342"/>
      <c r="J61" s="343">
        <f t="shared" si="6"/>
        <v>5.08</v>
      </c>
      <c r="K61" s="344">
        <f t="shared" si="11"/>
        <v>244068.6</v>
      </c>
      <c r="L61" s="187"/>
      <c r="M61" s="343">
        <f>VLOOKUP($A61,'[7]2022-23 budget (Universal)'!$A$228:$V$283,15,0)</f>
        <v>0.5943011419031724</v>
      </c>
      <c r="N61" s="345">
        <f t="shared" si="7"/>
        <v>28553.19836273792</v>
      </c>
      <c r="O61" s="61"/>
      <c r="P61" s="343">
        <f>VLOOKUP($A61,'[7]2022-23 budget (Universal)'!$A$228:$V$283,18,0)</f>
        <v>0.31</v>
      </c>
      <c r="Q61" s="345">
        <f t="shared" si="8"/>
        <v>14893.95</v>
      </c>
      <c r="R61" s="346"/>
      <c r="S61" s="347">
        <f t="shared" si="9"/>
        <v>5.9843011419031722</v>
      </c>
      <c r="T61" s="348">
        <f>H61*S61</f>
        <v>287515.74836273788</v>
      </c>
      <c r="U61" s="345"/>
      <c r="V61"/>
    </row>
    <row r="62" spans="1:22" x14ac:dyDescent="0.35">
      <c r="B62" s="61"/>
      <c r="C62" s="61"/>
      <c r="D62" s="61"/>
      <c r="E62" s="187"/>
      <c r="F62" s="187"/>
      <c r="G62" s="351"/>
      <c r="H62" s="342"/>
      <c r="I62" s="342"/>
      <c r="J62" s="187"/>
      <c r="K62" s="187"/>
      <c r="L62" s="187"/>
      <c r="M62" s="352"/>
      <c r="N62" s="187"/>
      <c r="O62" s="353"/>
      <c r="P62" s="354"/>
      <c r="Q62" s="187"/>
      <c r="R62" s="61"/>
      <c r="S62" s="342"/>
      <c r="T62" s="342"/>
      <c r="U62" s="355"/>
      <c r="V62"/>
    </row>
    <row r="63" spans="1:22" x14ac:dyDescent="0.35">
      <c r="B63" s="61"/>
      <c r="C63" s="356"/>
      <c r="D63" s="356"/>
      <c r="E63" s="341">
        <f t="shared" ref="E63:G63" si="13">SUM(E6:E61)</f>
        <v>593385</v>
      </c>
      <c r="F63" s="341">
        <f t="shared" si="13"/>
        <v>486330</v>
      </c>
      <c r="G63" s="341">
        <f t="shared" si="13"/>
        <v>490305</v>
      </c>
      <c r="H63" s="341">
        <f>SUM(H6:H61)</f>
        <v>1570020</v>
      </c>
      <c r="I63" s="342"/>
      <c r="J63" s="342"/>
      <c r="K63" s="341">
        <f>SUM(K6:K61)</f>
        <v>7975701.5999999996</v>
      </c>
      <c r="L63" s="352"/>
      <c r="M63" s="352"/>
      <c r="N63" s="341">
        <f>SUM(N6:N61)</f>
        <v>755614.24234489526</v>
      </c>
      <c r="O63" s="353"/>
      <c r="P63" s="357"/>
      <c r="Q63" s="341">
        <f>SUM(Q6:Q61)</f>
        <v>223302.30000000005</v>
      </c>
      <c r="R63" s="356"/>
      <c r="S63" s="342"/>
      <c r="T63" s="341">
        <f>SUM(T6:T61)</f>
        <v>8954618.1423448958</v>
      </c>
      <c r="U63" s="341">
        <f>SUM(U6:U61)</f>
        <v>275430</v>
      </c>
    </row>
    <row r="64" spans="1:22" x14ac:dyDescent="0.35">
      <c r="C64" s="50"/>
      <c r="E64" s="304"/>
      <c r="F64" s="304"/>
      <c r="G64" s="305"/>
      <c r="H64" s="291"/>
      <c r="J64" s="306"/>
      <c r="K64" s="284"/>
      <c r="M64" s="307"/>
      <c r="N64" s="308"/>
      <c r="P64" s="284"/>
      <c r="Q64" s="284"/>
      <c r="R64"/>
      <c r="S64" s="290"/>
      <c r="T64" s="293"/>
      <c r="U64" s="292"/>
      <c r="V64"/>
    </row>
    <row r="65" spans="3:22" x14ac:dyDescent="0.35">
      <c r="C65" s="58"/>
      <c r="E65" s="309"/>
      <c r="F65" s="309"/>
      <c r="G65" s="310"/>
      <c r="H65" s="311"/>
      <c r="J65" s="312"/>
      <c r="K65" s="285"/>
      <c r="M65" s="313"/>
      <c r="N65" s="314"/>
      <c r="P65" s="285"/>
      <c r="Q65" s="285"/>
      <c r="R65"/>
      <c r="S65" s="294"/>
      <c r="T65" s="295"/>
      <c r="U65" s="296"/>
      <c r="V65"/>
    </row>
  </sheetData>
  <autoFilter ref="A5:V61" xr:uid="{00000000-0001-0000-0400-000000000000}"/>
  <mergeCells count="5">
    <mergeCell ref="P3:Q3"/>
    <mergeCell ref="S3:U3"/>
    <mergeCell ref="E3:H3"/>
    <mergeCell ref="J3:K3"/>
    <mergeCell ref="M3:N3"/>
  </mergeCells>
  <phoneticPr fontId="3" type="noConversion"/>
  <pageMargins left="0.59055118110236227" right="0.39370078740157483" top="0.98425196850393704" bottom="0.98425196850393704" header="0.51181102362204722" footer="0.51181102362204722"/>
  <pageSetup paperSize="8" scale="65" fitToHeight="2" orientation="landscape" r:id="rId1"/>
  <headerFooter alignWithMargins="0">
    <oddFooter>&amp;L&amp;D&amp;C&amp;F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K53"/>
  <sheetViews>
    <sheetView zoomScale="80" zoomScaleNormal="80" workbookViewId="0">
      <pane xSplit="4" ySplit="5" topLeftCell="E6" activePane="bottomRight" state="frozen"/>
      <selection pane="topRight" activeCell="E1" sqref="E1"/>
      <selection pane="bottomLeft" activeCell="A9" sqref="A9"/>
      <selection pane="bottomRight" activeCell="A47" sqref="A47"/>
    </sheetView>
  </sheetViews>
  <sheetFormatPr defaultColWidth="9.1796875" defaultRowHeight="14.5" x14ac:dyDescent="0.35"/>
  <cols>
    <col min="1" max="1" width="8.54296875" style="148" customWidth="1"/>
    <col min="2" max="2" width="41.81640625" style="148" customWidth="1"/>
    <col min="3" max="3" width="7.54296875" style="148" bestFit="1" customWidth="1"/>
    <col min="4" max="4" width="1" style="148" customWidth="1"/>
    <col min="5" max="6" width="16.54296875" style="315" customWidth="1"/>
    <col min="7" max="7" width="16.54296875" style="317" customWidth="1"/>
    <col min="8" max="8" width="16.54296875" style="316" customWidth="1"/>
    <col min="9" max="9" width="3.1796875" style="316" customWidth="1"/>
    <col min="10" max="11" width="16.54296875" style="316" customWidth="1"/>
    <col min="12" max="12" width="2.1796875" style="148" customWidth="1"/>
    <col min="13" max="16384" width="9.1796875" style="148"/>
  </cols>
  <sheetData>
    <row r="1" spans="1:11" ht="21" x14ac:dyDescent="0.5">
      <c r="B1" s="147" t="s">
        <v>332</v>
      </c>
      <c r="G1" s="315"/>
    </row>
    <row r="3" spans="1:11" x14ac:dyDescent="0.35">
      <c r="B3" s="149"/>
      <c r="C3" s="150"/>
      <c r="E3" s="378" t="s">
        <v>333</v>
      </c>
      <c r="F3" s="378"/>
      <c r="G3" s="378"/>
      <c r="H3" s="378"/>
      <c r="J3" s="379" t="s">
        <v>296</v>
      </c>
      <c r="K3" s="379"/>
    </row>
    <row r="4" spans="1:11" x14ac:dyDescent="0.35">
      <c r="B4" s="151"/>
      <c r="C4" s="152"/>
      <c r="E4" s="318"/>
      <c r="F4" s="319"/>
      <c r="G4" s="315"/>
      <c r="H4" s="320"/>
    </row>
    <row r="5" spans="1:11" s="153" customFormat="1" ht="43.5" x14ac:dyDescent="0.35">
      <c r="B5" s="358" t="s">
        <v>315</v>
      </c>
      <c r="C5" s="358" t="s">
        <v>316</v>
      </c>
      <c r="D5" s="358"/>
      <c r="E5" s="359" t="s">
        <v>334</v>
      </c>
      <c r="F5" s="359" t="s">
        <v>335</v>
      </c>
      <c r="G5" s="359" t="s">
        <v>336</v>
      </c>
      <c r="H5" s="321" t="s">
        <v>320</v>
      </c>
      <c r="I5" s="321"/>
      <c r="J5" s="321" t="s">
        <v>337</v>
      </c>
      <c r="K5" s="321" t="s">
        <v>338</v>
      </c>
    </row>
    <row r="6" spans="1:11" x14ac:dyDescent="0.35">
      <c r="A6">
        <v>1000</v>
      </c>
      <c r="B6" s="339" t="s">
        <v>330</v>
      </c>
      <c r="C6" s="154" t="s">
        <v>331</v>
      </c>
      <c r="D6" s="154"/>
      <c r="E6" s="360">
        <f>VLOOKUP($A6,'[7]2022-23 budget (Extended)'!$A$199:$G$238,5,0)</f>
        <v>7800</v>
      </c>
      <c r="F6" s="360">
        <f>VLOOKUP($A6,'[7]2022-23 budget (Extended)'!$A$199:$G$238,6,0)</f>
        <v>6720</v>
      </c>
      <c r="G6" s="360">
        <f>VLOOKUP($A6,'[7]2022-23 budget (Extended)'!$A$199:$G$238,7,0)</f>
        <v>4140</v>
      </c>
      <c r="H6" s="361">
        <f t="shared" ref="H6:H45" si="0">SUM(E6:G6)</f>
        <v>18660</v>
      </c>
      <c r="I6" s="362"/>
      <c r="J6" s="363">
        <f>VLOOKUP(A6,'EYSFF (Universal)'!$A$6:$T$61,19,0)</f>
        <v>6.0134793219367326</v>
      </c>
      <c r="K6" s="364">
        <f t="shared" ref="K6:K45" si="1">J6*H6</f>
        <v>112211.52414733943</v>
      </c>
    </row>
    <row r="7" spans="1:11" x14ac:dyDescent="0.35">
      <c r="A7">
        <v>2001</v>
      </c>
      <c r="B7" s="339" t="s">
        <v>44</v>
      </c>
      <c r="C7" s="154" t="s">
        <v>331</v>
      </c>
      <c r="D7" s="154"/>
      <c r="E7" s="360">
        <f>VLOOKUP($A7,'[7]2022-23 budget (Extended)'!$A$199:$G$238,5,0)</f>
        <v>1950</v>
      </c>
      <c r="F7" s="360">
        <f>VLOOKUP($A7,'[7]2022-23 budget (Extended)'!$A$199:$G$238,6,0)</f>
        <v>1755</v>
      </c>
      <c r="G7" s="360">
        <f>VLOOKUP($A7,'[7]2022-23 budget (Extended)'!$A$199:$G$238,7,0)</f>
        <v>2340</v>
      </c>
      <c r="H7" s="361">
        <f t="shared" si="0"/>
        <v>6045</v>
      </c>
      <c r="I7" s="362"/>
      <c r="J7" s="363">
        <f>VLOOKUP(A7,'EYSFF (Universal)'!$A$6:$T$61,19,0)</f>
        <v>6.0551682662577866</v>
      </c>
      <c r="K7" s="364">
        <f t="shared" si="1"/>
        <v>36603.492169528319</v>
      </c>
    </row>
    <row r="8" spans="1:11" x14ac:dyDescent="0.35">
      <c r="A8">
        <v>3300</v>
      </c>
      <c r="B8" s="339" t="s">
        <v>272</v>
      </c>
      <c r="C8" s="154" t="s">
        <v>331</v>
      </c>
      <c r="D8" s="154"/>
      <c r="E8" s="360">
        <f>VLOOKUP($A8,'[7]2022-23 budget (Extended)'!$A$199:$G$238,5,0)</f>
        <v>195</v>
      </c>
      <c r="F8" s="360">
        <f>VLOOKUP($A8,'[7]2022-23 budget (Extended)'!$A$199:$G$238,6,0)</f>
        <v>390</v>
      </c>
      <c r="G8" s="360">
        <f>VLOOKUP($A8,'[7]2022-23 budget (Extended)'!$A$199:$G$238,7,0)</f>
        <v>720</v>
      </c>
      <c r="H8" s="361">
        <f t="shared" si="0"/>
        <v>1305</v>
      </c>
      <c r="I8" s="362"/>
      <c r="J8" s="363">
        <f>VLOOKUP(A8,'EYSFF (Universal)'!$A$6:$T$61,19,0)</f>
        <v>5.3858525176432162</v>
      </c>
      <c r="K8" s="364">
        <f t="shared" si="1"/>
        <v>7028.5375355243968</v>
      </c>
    </row>
    <row r="9" spans="1:11" x14ac:dyDescent="0.35">
      <c r="A9">
        <v>2003</v>
      </c>
      <c r="B9" s="339" t="s">
        <v>52</v>
      </c>
      <c r="C9" s="154" t="s">
        <v>331</v>
      </c>
      <c r="D9" s="154"/>
      <c r="E9" s="360">
        <f>VLOOKUP($A9,'[7]2022-23 budget (Extended)'!$A$199:$G$238,5,0)</f>
        <v>195</v>
      </c>
      <c r="F9" s="360">
        <f>VLOOKUP($A9,'[7]2022-23 budget (Extended)'!$A$199:$G$238,6,0)</f>
        <v>585</v>
      </c>
      <c r="G9" s="360">
        <f>VLOOKUP($A9,'[7]2022-23 budget (Extended)'!$A$199:$G$238,7,0)</f>
        <v>0</v>
      </c>
      <c r="H9" s="361">
        <f t="shared" si="0"/>
        <v>780</v>
      </c>
      <c r="I9" s="362"/>
      <c r="J9" s="363">
        <f>VLOOKUP(A9,'EYSFF (Universal)'!$A$6:$T$61,19,0)</f>
        <v>5.4952074788910661</v>
      </c>
      <c r="K9" s="364">
        <f t="shared" si="1"/>
        <v>4286.2618335350317</v>
      </c>
    </row>
    <row r="10" spans="1:11" x14ac:dyDescent="0.35">
      <c r="A10">
        <v>5206</v>
      </c>
      <c r="B10" s="339" t="s">
        <v>57</v>
      </c>
      <c r="C10" s="154" t="s">
        <v>331</v>
      </c>
      <c r="D10" s="154"/>
      <c r="E10" s="360">
        <f>VLOOKUP($A10,'[7]2022-23 budget (Extended)'!$A$199:$G$238,5,0)</f>
        <v>2340</v>
      </c>
      <c r="F10" s="360">
        <f>VLOOKUP($A10,'[7]2022-23 budget (Extended)'!$A$199:$G$238,6,0)</f>
        <v>2535</v>
      </c>
      <c r="G10" s="360">
        <f>VLOOKUP($A10,'[7]2022-23 budget (Extended)'!$A$199:$G$238,7,0)</f>
        <v>2880</v>
      </c>
      <c r="H10" s="361">
        <f t="shared" si="0"/>
        <v>7755</v>
      </c>
      <c r="I10" s="362"/>
      <c r="J10" s="363">
        <f>VLOOKUP(A10,'EYSFF (Universal)'!$A$6:$T$61,19,0)</f>
        <v>5.9431084868266977</v>
      </c>
      <c r="K10" s="364">
        <f t="shared" si="1"/>
        <v>46088.80631534104</v>
      </c>
    </row>
    <row r="11" spans="1:11" x14ac:dyDescent="0.35">
      <c r="A11">
        <v>2084</v>
      </c>
      <c r="B11" s="339" t="s">
        <v>273</v>
      </c>
      <c r="C11" s="154" t="s">
        <v>331</v>
      </c>
      <c r="D11" s="154"/>
      <c r="E11" s="360">
        <f>VLOOKUP($A11,'[7]2022-23 budget (Extended)'!$A$199:$G$238,5,0)</f>
        <v>2340</v>
      </c>
      <c r="F11" s="360">
        <f>VLOOKUP($A11,'[7]2022-23 budget (Extended)'!$A$199:$G$238,6,0)</f>
        <v>2730</v>
      </c>
      <c r="G11" s="360">
        <f>VLOOKUP($A11,'[7]2022-23 budget (Extended)'!$A$199:$G$238,7,0)</f>
        <v>3240</v>
      </c>
      <c r="H11" s="361">
        <f t="shared" si="0"/>
        <v>8310</v>
      </c>
      <c r="I11" s="362"/>
      <c r="J11" s="363">
        <f>VLOOKUP(A11,'EYSFF (Universal)'!$A$6:$T$61,19,0)</f>
        <v>6.0317099592576664</v>
      </c>
      <c r="K11" s="364">
        <f t="shared" si="1"/>
        <v>50123.509761431211</v>
      </c>
    </row>
    <row r="12" spans="1:11" x14ac:dyDescent="0.35">
      <c r="A12">
        <v>2010</v>
      </c>
      <c r="B12" s="339" t="s">
        <v>61</v>
      </c>
      <c r="C12" s="154" t="s">
        <v>331</v>
      </c>
      <c r="D12" s="154"/>
      <c r="E12" s="360">
        <f>VLOOKUP($A12,'[7]2022-23 budget (Extended)'!$A$199:$G$238,5,0)</f>
        <v>3965</v>
      </c>
      <c r="F12" s="360">
        <f>VLOOKUP($A12,'[7]2022-23 budget (Extended)'!$A$199:$G$238,6,0)</f>
        <v>4830</v>
      </c>
      <c r="G12" s="360">
        <f>VLOOKUP($A12,'[7]2022-23 budget (Extended)'!$A$199:$G$238,7,0)</f>
        <v>3420</v>
      </c>
      <c r="H12" s="361">
        <f t="shared" si="0"/>
        <v>12215</v>
      </c>
      <c r="I12" s="362"/>
      <c r="J12" s="363">
        <f>VLOOKUP(A12,'EYSFF (Universal)'!$A$6:$T$61,19,0)</f>
        <v>5.988202315540704</v>
      </c>
      <c r="K12" s="364">
        <f t="shared" si="1"/>
        <v>73145.8912843297</v>
      </c>
    </row>
    <row r="13" spans="1:11" x14ac:dyDescent="0.35">
      <c r="A13">
        <v>2012</v>
      </c>
      <c r="B13" s="339" t="s">
        <v>63</v>
      </c>
      <c r="C13" s="154" t="s">
        <v>331</v>
      </c>
      <c r="D13" s="154"/>
      <c r="E13" s="360">
        <f>VLOOKUP($A13,'[7]2022-23 budget (Extended)'!$A$199:$G$238,5,0)</f>
        <v>2535</v>
      </c>
      <c r="F13" s="360">
        <f>VLOOKUP($A13,'[7]2022-23 budget (Extended)'!$A$199:$G$238,6,0)</f>
        <v>2925</v>
      </c>
      <c r="G13" s="360">
        <f>VLOOKUP($A13,'[7]2022-23 budget (Extended)'!$A$199:$G$238,7,0)</f>
        <v>2340</v>
      </c>
      <c r="H13" s="361">
        <f t="shared" si="0"/>
        <v>7800</v>
      </c>
      <c r="I13" s="362"/>
      <c r="J13" s="363">
        <f>VLOOKUP(A13,'EYSFF (Universal)'!$A$6:$T$61,19,0)</f>
        <v>5.4095641607908194</v>
      </c>
      <c r="K13" s="364">
        <f t="shared" si="1"/>
        <v>42194.600454168394</v>
      </c>
    </row>
    <row r="14" spans="1:11" x14ac:dyDescent="0.35">
      <c r="A14">
        <v>3410</v>
      </c>
      <c r="B14" s="339" t="s">
        <v>67</v>
      </c>
      <c r="C14" s="154" t="s">
        <v>331</v>
      </c>
      <c r="D14" s="154"/>
      <c r="E14" s="360">
        <f>VLOOKUP($A14,'[7]2022-23 budget (Extended)'!$A$199:$G$238,5,0)</f>
        <v>1560</v>
      </c>
      <c r="F14" s="360">
        <f>VLOOKUP($A14,'[7]2022-23 budget (Extended)'!$A$199:$G$238,6,0)</f>
        <v>1350</v>
      </c>
      <c r="G14" s="360">
        <f>VLOOKUP($A14,'[7]2022-23 budget (Extended)'!$A$199:$G$238,7,0)</f>
        <v>1080</v>
      </c>
      <c r="H14" s="361">
        <f t="shared" si="0"/>
        <v>3990</v>
      </c>
      <c r="I14" s="362"/>
      <c r="J14" s="363">
        <f>VLOOKUP(A14,'EYSFF (Universal)'!$A$6:$T$61,19,0)</f>
        <v>5.9450554287003277</v>
      </c>
      <c r="K14" s="364">
        <f t="shared" si="1"/>
        <v>23720.771160514309</v>
      </c>
    </row>
    <row r="15" spans="1:11" x14ac:dyDescent="0.35">
      <c r="A15">
        <v>2078</v>
      </c>
      <c r="B15" s="339" t="s">
        <v>69</v>
      </c>
      <c r="C15" s="154" t="s">
        <v>331</v>
      </c>
      <c r="D15" s="154"/>
      <c r="E15" s="360">
        <f>VLOOKUP($A15,'[7]2022-23 budget (Extended)'!$A$199:$G$238,5,0)</f>
        <v>2535</v>
      </c>
      <c r="F15" s="360">
        <f>VLOOKUP($A15,'[7]2022-23 budget (Extended)'!$A$199:$G$238,6,0)</f>
        <v>1950</v>
      </c>
      <c r="G15" s="360">
        <f>VLOOKUP($A15,'[7]2022-23 budget (Extended)'!$A$199:$G$238,7,0)</f>
        <v>1800</v>
      </c>
      <c r="H15" s="361">
        <f t="shared" si="0"/>
        <v>6285</v>
      </c>
      <c r="I15" s="362"/>
      <c r="J15" s="363">
        <f>VLOOKUP(A15,'EYSFF (Universal)'!$A$6:$T$61,19,0)</f>
        <v>5.9980774138993294</v>
      </c>
      <c r="K15" s="364">
        <f t="shared" si="1"/>
        <v>37697.916546357286</v>
      </c>
    </row>
    <row r="16" spans="1:11" x14ac:dyDescent="0.35">
      <c r="A16">
        <v>2016</v>
      </c>
      <c r="B16" s="339" t="s">
        <v>73</v>
      </c>
      <c r="C16" s="154" t="s">
        <v>331</v>
      </c>
      <c r="D16" s="154"/>
      <c r="E16" s="360">
        <f>VLOOKUP($A16,'[7]2022-23 budget (Extended)'!$A$199:$G$238,5,0)</f>
        <v>7410</v>
      </c>
      <c r="F16" s="360">
        <f>VLOOKUP($A16,'[7]2022-23 budget (Extended)'!$A$199:$G$238,6,0)</f>
        <v>5850</v>
      </c>
      <c r="G16" s="360">
        <f>VLOOKUP($A16,'[7]2022-23 budget (Extended)'!$A$199:$G$238,7,0)</f>
        <v>7020</v>
      </c>
      <c r="H16" s="361">
        <f t="shared" si="0"/>
        <v>20280</v>
      </c>
      <c r="I16" s="362"/>
      <c r="J16" s="363">
        <f>VLOOKUP(A16,'EYSFF (Universal)'!$A$6:$T$61,19,0)</f>
        <v>5.444569861655804</v>
      </c>
      <c r="K16" s="364">
        <f t="shared" si="1"/>
        <v>110415.8767943797</v>
      </c>
    </row>
    <row r="17" spans="1:11" x14ac:dyDescent="0.35">
      <c r="A17">
        <v>3307</v>
      </c>
      <c r="B17" s="339" t="s">
        <v>75</v>
      </c>
      <c r="C17" s="154" t="s">
        <v>331</v>
      </c>
      <c r="D17" s="154"/>
      <c r="E17" s="360">
        <f>VLOOKUP($A17,'[7]2022-23 budget (Extended)'!$A$199:$G$238,5,0)</f>
        <v>3510</v>
      </c>
      <c r="F17" s="360">
        <f>VLOOKUP($A17,'[7]2022-23 budget (Extended)'!$A$199:$G$238,6,0)</f>
        <v>2535</v>
      </c>
      <c r="G17" s="360">
        <f>VLOOKUP($A17,'[7]2022-23 budget (Extended)'!$A$199:$G$238,7,0)</f>
        <v>3060</v>
      </c>
      <c r="H17" s="361">
        <f t="shared" si="0"/>
        <v>9105</v>
      </c>
      <c r="I17" s="362"/>
      <c r="J17" s="363">
        <f>VLOOKUP(A17,'EYSFF (Universal)'!$A$6:$T$61,19,0)</f>
        <v>5.9707639111680324</v>
      </c>
      <c r="K17" s="364">
        <f t="shared" si="1"/>
        <v>54363.805411184934</v>
      </c>
    </row>
    <row r="18" spans="1:11" x14ac:dyDescent="0.35">
      <c r="A18">
        <v>2019</v>
      </c>
      <c r="B18" s="339" t="s">
        <v>77</v>
      </c>
      <c r="C18" s="154" t="s">
        <v>331</v>
      </c>
      <c r="D18" s="154"/>
      <c r="E18" s="360">
        <f>VLOOKUP($A18,'[7]2022-23 budget (Extended)'!$A$199:$G$238,5,0)</f>
        <v>5850</v>
      </c>
      <c r="F18" s="360">
        <f>VLOOKUP($A18,'[7]2022-23 budget (Extended)'!$A$199:$G$238,6,0)</f>
        <v>5265</v>
      </c>
      <c r="G18" s="360">
        <f>VLOOKUP($A18,'[7]2022-23 budget (Extended)'!$A$199:$G$238,7,0)</f>
        <v>5040</v>
      </c>
      <c r="H18" s="361">
        <f t="shared" si="0"/>
        <v>16155</v>
      </c>
      <c r="I18" s="362"/>
      <c r="J18" s="363">
        <f>VLOOKUP(A18,'EYSFF (Universal)'!$A$6:$T$61,19,0)</f>
        <v>5.393182316540984</v>
      </c>
      <c r="K18" s="364">
        <f t="shared" si="1"/>
        <v>87126.860323719593</v>
      </c>
    </row>
    <row r="19" spans="1:11" x14ac:dyDescent="0.35">
      <c r="A19">
        <v>2076</v>
      </c>
      <c r="B19" s="339" t="s">
        <v>81</v>
      </c>
      <c r="C19" s="154" t="s">
        <v>331</v>
      </c>
      <c r="D19" s="154"/>
      <c r="E19" s="360">
        <f>VLOOKUP($A19,'[7]2022-23 budget (Extended)'!$A$199:$G$238,5,0)</f>
        <v>2535</v>
      </c>
      <c r="F19" s="360">
        <f>VLOOKUP($A19,'[7]2022-23 budget (Extended)'!$A$199:$G$238,6,0)</f>
        <v>1755</v>
      </c>
      <c r="G19" s="360">
        <f>VLOOKUP($A19,'[7]2022-23 budget (Extended)'!$A$199:$G$238,7,0)</f>
        <v>1440</v>
      </c>
      <c r="H19" s="361">
        <f t="shared" si="0"/>
        <v>5730</v>
      </c>
      <c r="I19" s="362"/>
      <c r="J19" s="363">
        <f>VLOOKUP(A19,'EYSFF (Universal)'!$A$6:$T$61,19,0)</f>
        <v>5.3512277043251162</v>
      </c>
      <c r="K19" s="364">
        <f t="shared" si="1"/>
        <v>30662.534745782916</v>
      </c>
    </row>
    <row r="20" spans="1:11" x14ac:dyDescent="0.35">
      <c r="A20">
        <v>2020</v>
      </c>
      <c r="B20" s="349" t="s">
        <v>83</v>
      </c>
      <c r="C20" s="154" t="s">
        <v>331</v>
      </c>
      <c r="D20" s="154"/>
      <c r="E20" s="360">
        <f>VLOOKUP($A20,'[7]2022-23 budget (Extended)'!$A$199:$G$238,5,0)</f>
        <v>4144.5</v>
      </c>
      <c r="F20" s="360">
        <f>VLOOKUP($A20,'[7]2022-23 budget (Extended)'!$A$199:$G$238,6,0)</f>
        <v>3627.5</v>
      </c>
      <c r="G20" s="360">
        <f>VLOOKUP($A20,'[7]2022-23 budget (Extended)'!$A$199:$G$238,7,0)</f>
        <v>4140</v>
      </c>
      <c r="H20" s="361">
        <f t="shared" si="0"/>
        <v>11912</v>
      </c>
      <c r="I20" s="362"/>
      <c r="J20" s="363">
        <f>VLOOKUP(A20,'EYSFF (Universal)'!$A$6:$T$61,19,0)</f>
        <v>5.3152973785550488</v>
      </c>
      <c r="K20" s="364">
        <f t="shared" si="1"/>
        <v>63315.822373347743</v>
      </c>
    </row>
    <row r="21" spans="1:11" x14ac:dyDescent="0.35">
      <c r="A21">
        <v>2024</v>
      </c>
      <c r="B21" s="339" t="s">
        <v>92</v>
      </c>
      <c r="C21" s="154" t="s">
        <v>331</v>
      </c>
      <c r="D21" s="154"/>
      <c r="E21" s="360">
        <f>VLOOKUP($A21,'[7]2022-23 budget (Extended)'!$A$199:$G$238,5,0)</f>
        <v>4095</v>
      </c>
      <c r="F21" s="360">
        <f>VLOOKUP($A21,'[7]2022-23 budget (Extended)'!$A$199:$G$238,6,0)</f>
        <v>3900</v>
      </c>
      <c r="G21" s="360">
        <f>VLOOKUP($A21,'[7]2022-23 budget (Extended)'!$A$199:$G$238,7,0)</f>
        <v>3420</v>
      </c>
      <c r="H21" s="361">
        <f t="shared" si="0"/>
        <v>11415</v>
      </c>
      <c r="I21" s="362"/>
      <c r="J21" s="363">
        <f>VLOOKUP(A21,'EYSFF (Universal)'!$A$6:$T$61,19,0)</f>
        <v>5.4774124949202516</v>
      </c>
      <c r="K21" s="364">
        <f t="shared" si="1"/>
        <v>62524.663629514675</v>
      </c>
    </row>
    <row r="22" spans="1:11" x14ac:dyDescent="0.35">
      <c r="A22">
        <v>2026</v>
      </c>
      <c r="B22" s="339" t="s">
        <v>99</v>
      </c>
      <c r="C22" s="154" t="s">
        <v>331</v>
      </c>
      <c r="D22" s="154"/>
      <c r="E22" s="360">
        <f>VLOOKUP($A22,'[7]2022-23 budget (Extended)'!$A$199:$G$238,5,0)</f>
        <v>0</v>
      </c>
      <c r="F22" s="360">
        <f>VLOOKUP($A22,'[7]2022-23 budget (Extended)'!$A$199:$G$238,6,0)</f>
        <v>780</v>
      </c>
      <c r="G22" s="360">
        <f>VLOOKUP($A22,'[7]2022-23 budget (Extended)'!$A$199:$G$238,7,0)</f>
        <v>0</v>
      </c>
      <c r="H22" s="361">
        <f t="shared" si="0"/>
        <v>780</v>
      </c>
      <c r="I22" s="362"/>
      <c r="J22" s="363">
        <f>VLOOKUP(A22,'EYSFF (Universal)'!$A$6:$T$61,19,0)</f>
        <v>5.9553146467994003</v>
      </c>
      <c r="K22" s="364">
        <f t="shared" si="1"/>
        <v>4645.145424503532</v>
      </c>
    </row>
    <row r="23" spans="1:11" x14ac:dyDescent="0.35">
      <c r="A23">
        <v>5211</v>
      </c>
      <c r="B23" s="339" t="s">
        <v>274</v>
      </c>
      <c r="C23" s="154" t="s">
        <v>331</v>
      </c>
      <c r="D23" s="154"/>
      <c r="E23" s="360">
        <f>VLOOKUP($A23,'[7]2022-23 budget (Extended)'!$A$199:$G$238,5,0)</f>
        <v>2535</v>
      </c>
      <c r="F23" s="360">
        <f>VLOOKUP($A23,'[7]2022-23 budget (Extended)'!$A$199:$G$238,6,0)</f>
        <v>2145</v>
      </c>
      <c r="G23" s="360">
        <f>VLOOKUP($A23,'[7]2022-23 budget (Extended)'!$A$199:$G$238,7,0)</f>
        <v>2880</v>
      </c>
      <c r="H23" s="361">
        <f t="shared" si="0"/>
        <v>7560</v>
      </c>
      <c r="I23" s="362"/>
      <c r="J23" s="363">
        <f>VLOOKUP(A23,'EYSFF (Universal)'!$A$6:$T$61,19,0)</f>
        <v>5.5256106141093477</v>
      </c>
      <c r="K23" s="364">
        <f t="shared" si="1"/>
        <v>41773.616242666671</v>
      </c>
    </row>
    <row r="24" spans="1:11" x14ac:dyDescent="0.35">
      <c r="A24">
        <v>2029</v>
      </c>
      <c r="B24" s="339" t="s">
        <v>106</v>
      </c>
      <c r="C24" s="154" t="s">
        <v>331</v>
      </c>
      <c r="D24" s="154"/>
      <c r="E24" s="360">
        <f>VLOOKUP($A24,'[7]2022-23 budget (Extended)'!$A$199:$G$238,5,0)</f>
        <v>0</v>
      </c>
      <c r="F24" s="360">
        <f>VLOOKUP($A24,'[7]2022-23 budget (Extended)'!$A$199:$G$238,6,0)</f>
        <v>1560</v>
      </c>
      <c r="G24" s="360">
        <f>VLOOKUP($A24,'[7]2022-23 budget (Extended)'!$A$199:$G$238,7,0)</f>
        <v>3060</v>
      </c>
      <c r="H24" s="361">
        <f t="shared" si="0"/>
        <v>4620</v>
      </c>
      <c r="I24" s="362"/>
      <c r="J24" s="363">
        <f>VLOOKUP(A24,'EYSFF (Universal)'!$A$6:$T$61,19,0)</f>
        <v>5.537204284849965</v>
      </c>
      <c r="K24" s="364">
        <f t="shared" si="1"/>
        <v>25581.883796006838</v>
      </c>
    </row>
    <row r="25" spans="1:11" x14ac:dyDescent="0.35">
      <c r="A25">
        <v>2063</v>
      </c>
      <c r="B25" s="339" t="s">
        <v>113</v>
      </c>
      <c r="C25" s="154" t="s">
        <v>331</v>
      </c>
      <c r="D25" s="154"/>
      <c r="E25" s="360">
        <f>VLOOKUP($A25,'[7]2022-23 budget (Extended)'!$A$199:$G$238,5,0)</f>
        <v>780</v>
      </c>
      <c r="F25" s="360">
        <f>VLOOKUP($A25,'[7]2022-23 budget (Extended)'!$A$199:$G$238,6,0)</f>
        <v>1365</v>
      </c>
      <c r="G25" s="360">
        <f>VLOOKUP($A25,'[7]2022-23 budget (Extended)'!$A$199:$G$238,7,0)</f>
        <v>2160</v>
      </c>
      <c r="H25" s="361">
        <f t="shared" si="0"/>
        <v>4305</v>
      </c>
      <c r="I25" s="362"/>
      <c r="J25" s="363">
        <f>VLOOKUP(A25,'EYSFF (Universal)'!$A$6:$T$61,19,0)</f>
        <v>5.6049290649715271</v>
      </c>
      <c r="K25" s="364">
        <f t="shared" si="1"/>
        <v>24129.219624702426</v>
      </c>
    </row>
    <row r="26" spans="1:11" x14ac:dyDescent="0.35">
      <c r="A26">
        <v>2081</v>
      </c>
      <c r="B26" s="339" t="s">
        <v>115</v>
      </c>
      <c r="C26" s="154" t="s">
        <v>331</v>
      </c>
      <c r="D26" s="154"/>
      <c r="E26" s="360">
        <f>VLOOKUP($A26,'[7]2022-23 budget (Extended)'!$A$199:$G$238,5,0)</f>
        <v>3120</v>
      </c>
      <c r="F26" s="360">
        <f>VLOOKUP($A26,'[7]2022-23 budget (Extended)'!$A$199:$G$238,6,0)</f>
        <v>4290</v>
      </c>
      <c r="G26" s="360">
        <f>VLOOKUP($A26,'[7]2022-23 budget (Extended)'!$A$199:$G$238,7,0)</f>
        <v>2880</v>
      </c>
      <c r="H26" s="361">
        <f t="shared" si="0"/>
        <v>10290</v>
      </c>
      <c r="I26" s="362"/>
      <c r="J26" s="363">
        <f>VLOOKUP(A26,'EYSFF (Universal)'!$A$6:$T$61,19,0)</f>
        <v>5.5620666124700939</v>
      </c>
      <c r="K26" s="364">
        <f t="shared" si="1"/>
        <v>57233.665442317266</v>
      </c>
    </row>
    <row r="27" spans="1:11" x14ac:dyDescent="0.35">
      <c r="A27">
        <v>5204</v>
      </c>
      <c r="B27" s="339" t="s">
        <v>116</v>
      </c>
      <c r="C27" s="154" t="s">
        <v>331</v>
      </c>
      <c r="D27" s="154"/>
      <c r="E27" s="360">
        <f>VLOOKUP($A27,'[7]2022-23 budget (Extended)'!$A$199:$G$238,5,0)</f>
        <v>3289</v>
      </c>
      <c r="F27" s="360">
        <f>VLOOKUP($A27,'[7]2022-23 budget (Extended)'!$A$199:$G$238,6,0)</f>
        <v>1170</v>
      </c>
      <c r="G27" s="360">
        <f>VLOOKUP($A27,'[7]2022-23 budget (Extended)'!$A$199:$G$238,7,0)</f>
        <v>2340</v>
      </c>
      <c r="H27" s="361">
        <f t="shared" si="0"/>
        <v>6799</v>
      </c>
      <c r="I27" s="362"/>
      <c r="J27" s="363">
        <f>VLOOKUP(A27,'EYSFF (Universal)'!$A$6:$T$61,19,0)</f>
        <v>5.4339037889646749</v>
      </c>
      <c r="K27" s="364">
        <f t="shared" si="1"/>
        <v>36945.111861170823</v>
      </c>
    </row>
    <row r="28" spans="1:11" x14ac:dyDescent="0.35">
      <c r="A28">
        <v>2032</v>
      </c>
      <c r="B28" s="339" t="s">
        <v>124</v>
      </c>
      <c r="C28" s="154" t="s">
        <v>331</v>
      </c>
      <c r="D28" s="154"/>
      <c r="E28" s="360">
        <v>5265</v>
      </c>
      <c r="F28" s="360">
        <v>2865</v>
      </c>
      <c r="G28" s="360">
        <v>3960</v>
      </c>
      <c r="H28" s="361">
        <f t="shared" si="0"/>
        <v>12090</v>
      </c>
      <c r="I28" s="362"/>
      <c r="J28" s="363">
        <f>VLOOKUP(A28,'EYSFF (Universal)'!$A$6:$T$61,19,0)</f>
        <v>5.3251717188069358</v>
      </c>
      <c r="K28" s="364">
        <f t="shared" si="1"/>
        <v>64381.326080375853</v>
      </c>
    </row>
    <row r="29" spans="1:11" x14ac:dyDescent="0.35">
      <c r="A29">
        <v>2028</v>
      </c>
      <c r="B29" s="339" t="s">
        <v>126</v>
      </c>
      <c r="C29" s="154" t="s">
        <v>331</v>
      </c>
      <c r="D29" s="154"/>
      <c r="E29" s="360">
        <f>VLOOKUP($A29,'[7]2022-23 budget (Extended)'!$A$199:$G$238,5,0)</f>
        <v>0</v>
      </c>
      <c r="F29" s="360">
        <f>VLOOKUP($A29,'[7]2022-23 budget (Extended)'!$A$199:$G$238,6,0)</f>
        <v>465</v>
      </c>
      <c r="G29" s="360">
        <f>VLOOKUP($A29,'[7]2022-23 budget (Extended)'!$A$199:$G$238,7,0)</f>
        <v>0</v>
      </c>
      <c r="H29" s="361">
        <f t="shared" si="0"/>
        <v>465</v>
      </c>
      <c r="I29" s="362"/>
      <c r="J29" s="363">
        <f>VLOOKUP(A29,'EYSFF (Universal)'!$A$6:$T$61,19,0)</f>
        <v>5.965810423559291</v>
      </c>
      <c r="K29" s="364">
        <f t="shared" si="1"/>
        <v>2774.1018469550704</v>
      </c>
    </row>
    <row r="30" spans="1:11" x14ac:dyDescent="0.35">
      <c r="A30">
        <v>2017</v>
      </c>
      <c r="B30" s="339" t="s">
        <v>128</v>
      </c>
      <c r="C30" s="154" t="s">
        <v>331</v>
      </c>
      <c r="D30" s="154"/>
      <c r="E30" s="360">
        <f>VLOOKUP($A30,'[7]2022-23 budget (Extended)'!$A$199:$G$238,5,0)</f>
        <v>585</v>
      </c>
      <c r="F30" s="360">
        <f>VLOOKUP($A30,'[7]2022-23 budget (Extended)'!$A$199:$G$238,6,0)</f>
        <v>1560</v>
      </c>
      <c r="G30" s="360">
        <f>VLOOKUP($A30,'[7]2022-23 budget (Extended)'!$A$199:$G$238,7,0)</f>
        <v>1980</v>
      </c>
      <c r="H30" s="361">
        <f t="shared" si="0"/>
        <v>4125</v>
      </c>
      <c r="I30" s="362"/>
      <c r="J30" s="363">
        <f>VLOOKUP(A30,'EYSFF (Universal)'!$A$6:$T$61,19,0)</f>
        <v>6.082940291847696</v>
      </c>
      <c r="K30" s="364">
        <f t="shared" si="1"/>
        <v>25092.128703871746</v>
      </c>
    </row>
    <row r="31" spans="1:11" x14ac:dyDescent="0.35">
      <c r="A31">
        <v>2039</v>
      </c>
      <c r="B31" s="339" t="s">
        <v>135</v>
      </c>
      <c r="C31" s="154" t="s">
        <v>331</v>
      </c>
      <c r="D31" s="154"/>
      <c r="E31" s="360">
        <f>VLOOKUP($A31,'[7]2022-23 budget (Extended)'!$A$199:$G$238,5,0)</f>
        <v>3705</v>
      </c>
      <c r="F31" s="360">
        <f>VLOOKUP($A31,'[7]2022-23 budget (Extended)'!$A$199:$G$238,6,0)</f>
        <v>4290</v>
      </c>
      <c r="G31" s="360">
        <f>VLOOKUP($A31,'[7]2022-23 budget (Extended)'!$A$199:$G$238,7,0)</f>
        <v>3960</v>
      </c>
      <c r="H31" s="361">
        <f t="shared" si="0"/>
        <v>11955</v>
      </c>
      <c r="I31" s="362"/>
      <c r="J31" s="363">
        <f>VLOOKUP(A31,'EYSFF (Universal)'!$A$6:$T$61,19,0)</f>
        <v>5.3070786892667012</v>
      </c>
      <c r="K31" s="364">
        <f t="shared" si="1"/>
        <v>63446.125730183412</v>
      </c>
    </row>
    <row r="32" spans="1:11" x14ac:dyDescent="0.35">
      <c r="A32">
        <v>5200</v>
      </c>
      <c r="B32" s="339" t="s">
        <v>140</v>
      </c>
      <c r="C32" s="154" t="s">
        <v>331</v>
      </c>
      <c r="D32" s="154"/>
      <c r="E32" s="360">
        <f>VLOOKUP($A32,'[7]2022-23 budget (Extended)'!$A$199:$G$238,5,0)</f>
        <v>6114</v>
      </c>
      <c r="F32" s="360">
        <f>VLOOKUP($A32,'[7]2022-23 budget (Extended)'!$A$199:$G$238,6,0)</f>
        <v>3510</v>
      </c>
      <c r="G32" s="360">
        <f>VLOOKUP($A32,'[7]2022-23 budget (Extended)'!$A$199:$G$238,7,0)</f>
        <v>5580</v>
      </c>
      <c r="H32" s="361">
        <f t="shared" si="0"/>
        <v>15204</v>
      </c>
      <c r="I32" s="362"/>
      <c r="J32" s="363">
        <f>VLOOKUP(A32,'EYSFF (Universal)'!$A$6:$T$61,19,0)</f>
        <v>5.4344431680226872</v>
      </c>
      <c r="K32" s="364">
        <f t="shared" si="1"/>
        <v>82625.273926616937</v>
      </c>
    </row>
    <row r="33" spans="1:11" x14ac:dyDescent="0.35">
      <c r="A33">
        <v>2040</v>
      </c>
      <c r="B33" s="339" t="s">
        <v>275</v>
      </c>
      <c r="C33" s="154" t="s">
        <v>331</v>
      </c>
      <c r="D33" s="154"/>
      <c r="E33" s="360">
        <f>VLOOKUP($A33,'[7]2022-23 budget (Extended)'!$A$199:$G$238,5,0)</f>
        <v>780</v>
      </c>
      <c r="F33" s="360">
        <f>VLOOKUP($A33,'[7]2022-23 budget (Extended)'!$A$199:$G$238,6,0)</f>
        <v>1170</v>
      </c>
      <c r="G33" s="360">
        <f>VLOOKUP($A33,'[7]2022-23 budget (Extended)'!$A$199:$G$238,7,0)</f>
        <v>540</v>
      </c>
      <c r="H33" s="361">
        <f t="shared" si="0"/>
        <v>2490</v>
      </c>
      <c r="I33" s="362"/>
      <c r="J33" s="363">
        <f>VLOOKUP(A33,'EYSFF (Universal)'!$A$6:$T$61,19,0)</f>
        <v>5.5957708515498608</v>
      </c>
      <c r="K33" s="364">
        <f t="shared" si="1"/>
        <v>13933.469420359153</v>
      </c>
    </row>
    <row r="34" spans="1:11" x14ac:dyDescent="0.35">
      <c r="A34">
        <v>2080</v>
      </c>
      <c r="B34" s="339" t="s">
        <v>158</v>
      </c>
      <c r="C34" s="154" t="s">
        <v>331</v>
      </c>
      <c r="D34" s="154"/>
      <c r="E34" s="360">
        <f>VLOOKUP($A34,'[7]2022-23 budget (Extended)'!$A$199:$G$238,5,0)</f>
        <v>1950</v>
      </c>
      <c r="F34" s="360">
        <f>VLOOKUP($A34,'[7]2022-23 budget (Extended)'!$A$199:$G$238,6,0)</f>
        <v>1742</v>
      </c>
      <c r="G34" s="360">
        <f>VLOOKUP($A34,'[7]2022-23 budget (Extended)'!$A$199:$G$238,7,0)</f>
        <v>0</v>
      </c>
      <c r="H34" s="361">
        <f t="shared" si="0"/>
        <v>3692</v>
      </c>
      <c r="I34" s="362"/>
      <c r="J34" s="363">
        <f>VLOOKUP(A34,'EYSFF (Universal)'!$A$6:$T$61,19,0)</f>
        <v>5.4471265055751221</v>
      </c>
      <c r="K34" s="364">
        <f t="shared" si="1"/>
        <v>20110.791058583352</v>
      </c>
    </row>
    <row r="35" spans="1:11" x14ac:dyDescent="0.35">
      <c r="A35">
        <v>2048</v>
      </c>
      <c r="B35" s="339" t="s">
        <v>162</v>
      </c>
      <c r="C35" s="154" t="s">
        <v>331</v>
      </c>
      <c r="D35" s="154"/>
      <c r="E35" s="360">
        <f>VLOOKUP($A35,'[7]2022-23 budget (Extended)'!$A$199:$G$238,5,0)</f>
        <v>2925</v>
      </c>
      <c r="F35" s="360">
        <f>VLOOKUP($A35,'[7]2022-23 budget (Extended)'!$A$199:$G$238,6,0)</f>
        <v>3510</v>
      </c>
      <c r="G35" s="360">
        <f>VLOOKUP($A35,'[7]2022-23 budget (Extended)'!$A$199:$G$238,7,0)</f>
        <v>1800</v>
      </c>
      <c r="H35" s="361">
        <f t="shared" si="0"/>
        <v>8235</v>
      </c>
      <c r="I35" s="362"/>
      <c r="J35" s="363">
        <f>VLOOKUP(A35,'EYSFF (Universal)'!$A$6:$T$61,19,0)</f>
        <v>5.5019622099194203</v>
      </c>
      <c r="K35" s="364">
        <f t="shared" si="1"/>
        <v>45308.658798686425</v>
      </c>
    </row>
    <row r="36" spans="1:11" x14ac:dyDescent="0.35">
      <c r="A36">
        <v>5208</v>
      </c>
      <c r="B36" s="339" t="s">
        <v>165</v>
      </c>
      <c r="C36" s="154" t="s">
        <v>331</v>
      </c>
      <c r="D36" s="154"/>
      <c r="E36" s="360">
        <f>VLOOKUP($A36,'[7]2022-23 budget (Extended)'!$A$199:$G$238,5,0)</f>
        <v>0</v>
      </c>
      <c r="F36" s="360">
        <f>VLOOKUP($A36,'[7]2022-23 budget (Extended)'!$A$199:$G$238,6,0)</f>
        <v>780</v>
      </c>
      <c r="G36" s="360">
        <f>VLOOKUP($A36,'[7]2022-23 budget (Extended)'!$A$199:$G$238,7,0)</f>
        <v>1800</v>
      </c>
      <c r="H36" s="361">
        <f t="shared" si="0"/>
        <v>2580</v>
      </c>
      <c r="I36" s="362"/>
      <c r="J36" s="363">
        <f>VLOOKUP(A36,'EYSFF (Universal)'!$A$6:$T$61,19,0)</f>
        <v>5.9419838329034835</v>
      </c>
      <c r="K36" s="364">
        <f t="shared" si="1"/>
        <v>15330.318288890987</v>
      </c>
    </row>
    <row r="37" spans="1:11" x14ac:dyDescent="0.35">
      <c r="A37">
        <v>3402</v>
      </c>
      <c r="B37" s="339" t="s">
        <v>168</v>
      </c>
      <c r="C37" s="154" t="s">
        <v>331</v>
      </c>
      <c r="D37" s="154"/>
      <c r="E37" s="360">
        <f>VLOOKUP($A37,'[7]2022-23 budget (Extended)'!$A$199:$G$238,5,0)</f>
        <v>2925</v>
      </c>
      <c r="F37" s="360">
        <f>VLOOKUP($A37,'[7]2022-23 budget (Extended)'!$A$199:$G$238,6,0)</f>
        <v>3120</v>
      </c>
      <c r="G37" s="360">
        <f>VLOOKUP($A37,'[7]2022-23 budget (Extended)'!$A$199:$G$238,7,0)</f>
        <v>3240</v>
      </c>
      <c r="H37" s="361">
        <f t="shared" si="0"/>
        <v>9285</v>
      </c>
      <c r="I37" s="362"/>
      <c r="J37" s="363">
        <f>VLOOKUP(A37,'EYSFF (Universal)'!$A$6:$T$61,19,0)</f>
        <v>5.5580456676024097</v>
      </c>
      <c r="K37" s="364">
        <f t="shared" si="1"/>
        <v>51606.454023688377</v>
      </c>
    </row>
    <row r="38" spans="1:11" x14ac:dyDescent="0.35">
      <c r="A38">
        <v>2035</v>
      </c>
      <c r="B38" s="339" t="s">
        <v>276</v>
      </c>
      <c r="C38" s="154" t="s">
        <v>331</v>
      </c>
      <c r="D38" s="154"/>
      <c r="E38" s="360">
        <f>VLOOKUP($A38,'[7]2022-23 budget (Extended)'!$A$199:$G$238,5,0)</f>
        <v>0</v>
      </c>
      <c r="F38" s="360">
        <f>VLOOKUP($A38,'[7]2022-23 budget (Extended)'!$A$199:$G$238,6,0)</f>
        <v>0</v>
      </c>
      <c r="G38" s="360">
        <f>VLOOKUP($A38,'[7]2022-23 budget (Extended)'!$A$199:$G$238,7,0)</f>
        <v>1440</v>
      </c>
      <c r="H38" s="361">
        <f t="shared" si="0"/>
        <v>1440</v>
      </c>
      <c r="I38" s="362"/>
      <c r="J38" s="363">
        <f>VLOOKUP(A38,'EYSFF (Universal)'!$A$6:$T$61,19,0)</f>
        <v>6.0504292327426556</v>
      </c>
      <c r="K38" s="364">
        <f t="shared" si="1"/>
        <v>8712.6180951494243</v>
      </c>
    </row>
    <row r="39" spans="1:11" x14ac:dyDescent="0.35">
      <c r="A39">
        <v>3404</v>
      </c>
      <c r="B39" s="339" t="s">
        <v>173</v>
      </c>
      <c r="C39" s="154" t="s">
        <v>331</v>
      </c>
      <c r="D39" s="154"/>
      <c r="E39" s="360">
        <f>VLOOKUP($A39,'[7]2022-23 budget (Extended)'!$A$199:$G$238,5,0)</f>
        <v>2340</v>
      </c>
      <c r="F39" s="360">
        <f>VLOOKUP($A39,'[7]2022-23 budget (Extended)'!$A$199:$G$238,6,0)</f>
        <v>2340</v>
      </c>
      <c r="G39" s="360">
        <f>VLOOKUP($A39,'[7]2022-23 budget (Extended)'!$A$199:$G$238,7,0)</f>
        <v>0</v>
      </c>
      <c r="H39" s="361">
        <f t="shared" si="0"/>
        <v>4680</v>
      </c>
      <c r="I39" s="362"/>
      <c r="J39" s="363">
        <f>VLOOKUP(A39,'EYSFF (Universal)'!$A$6:$T$61,19,0)</f>
        <v>5.5552890338274805</v>
      </c>
      <c r="K39" s="364">
        <f t="shared" si="1"/>
        <v>25998.752678312609</v>
      </c>
    </row>
    <row r="40" spans="1:11" x14ac:dyDescent="0.35">
      <c r="A40">
        <v>3400</v>
      </c>
      <c r="B40" s="339" t="s">
        <v>178</v>
      </c>
      <c r="C40" s="154" t="s">
        <v>331</v>
      </c>
      <c r="D40" s="154"/>
      <c r="E40" s="360">
        <f>VLOOKUP($A40,'[7]2022-23 budget (Extended)'!$A$199:$G$238,5,0)</f>
        <v>2457</v>
      </c>
      <c r="F40" s="360">
        <f>VLOOKUP($A40,'[7]2022-23 budget (Extended)'!$A$199:$G$238,6,0)</f>
        <v>2223</v>
      </c>
      <c r="G40" s="360">
        <f>VLOOKUP($A40,'[7]2022-23 budget (Extended)'!$A$199:$G$238,7,0)</f>
        <v>0</v>
      </c>
      <c r="H40" s="361">
        <f t="shared" si="0"/>
        <v>4680</v>
      </c>
      <c r="I40" s="362"/>
      <c r="J40" s="363">
        <f>VLOOKUP(A40,'EYSFF (Universal)'!$A$6:$T$61,19,0)</f>
        <v>5.4022978101617189</v>
      </c>
      <c r="K40" s="364">
        <f t="shared" si="1"/>
        <v>25282.753751556844</v>
      </c>
    </row>
    <row r="41" spans="1:11" x14ac:dyDescent="0.35">
      <c r="A41">
        <v>3403</v>
      </c>
      <c r="B41" s="339" t="s">
        <v>180</v>
      </c>
      <c r="C41" s="154" t="s">
        <v>331</v>
      </c>
      <c r="D41" s="154"/>
      <c r="E41" s="360">
        <f>VLOOKUP($A41,'[7]2022-23 budget (Extended)'!$A$199:$G$238,5,0)</f>
        <v>3315</v>
      </c>
      <c r="F41" s="360">
        <f>VLOOKUP($A41,'[7]2022-23 budget (Extended)'!$A$199:$G$238,6,0)</f>
        <v>1950</v>
      </c>
      <c r="G41" s="360">
        <f>VLOOKUP($A41,'[7]2022-23 budget (Extended)'!$A$199:$G$238,7,0)</f>
        <v>2340</v>
      </c>
      <c r="H41" s="361">
        <f t="shared" si="0"/>
        <v>7605</v>
      </c>
      <c r="I41" s="362"/>
      <c r="J41" s="363">
        <f>VLOOKUP(A41,'EYSFF (Universal)'!$A$6:$T$61,19,0)</f>
        <v>6.0757516197605792</v>
      </c>
      <c r="K41" s="364">
        <f t="shared" si="1"/>
        <v>46206.091068279202</v>
      </c>
    </row>
    <row r="42" spans="1:11" x14ac:dyDescent="0.35">
      <c r="A42">
        <v>2004</v>
      </c>
      <c r="B42" s="339" t="s">
        <v>184</v>
      </c>
      <c r="C42" s="154" t="s">
        <v>331</v>
      </c>
      <c r="D42" s="154"/>
      <c r="E42" s="360">
        <f>VLOOKUP($A42,'[7]2022-23 budget (Extended)'!$A$199:$G$238,5,0)</f>
        <v>4485</v>
      </c>
      <c r="F42" s="360">
        <f>VLOOKUP($A42,'[7]2022-23 budget (Extended)'!$A$199:$G$238,6,0)</f>
        <v>3900</v>
      </c>
      <c r="G42" s="360">
        <f>VLOOKUP($A42,'[7]2022-23 budget (Extended)'!$A$199:$G$238,7,0)</f>
        <v>5400</v>
      </c>
      <c r="H42" s="361">
        <f t="shared" si="0"/>
        <v>13785</v>
      </c>
      <c r="I42" s="362"/>
      <c r="J42" s="363">
        <f>VLOOKUP(A42,'EYSFF (Universal)'!$A$6:$T$61,19,0)</f>
        <v>5.2260546779675918</v>
      </c>
      <c r="K42" s="364">
        <f t="shared" si="1"/>
        <v>72041.163735783251</v>
      </c>
    </row>
    <row r="43" spans="1:11" x14ac:dyDescent="0.35">
      <c r="A43">
        <v>2074</v>
      </c>
      <c r="B43" s="339" t="s">
        <v>196</v>
      </c>
      <c r="C43" s="154" t="s">
        <v>331</v>
      </c>
      <c r="D43" s="154"/>
      <c r="E43" s="360">
        <f>VLOOKUP($A43,'[7]2022-23 budget (Extended)'!$A$199:$G$238,5,0)</f>
        <v>5070</v>
      </c>
      <c r="F43" s="360">
        <f>VLOOKUP($A43,'[7]2022-23 budget (Extended)'!$A$199:$G$238,6,0)</f>
        <v>4095</v>
      </c>
      <c r="G43" s="360">
        <f>VLOOKUP($A43,'[7]2022-23 budget (Extended)'!$A$199:$G$238,7,0)</f>
        <v>5220</v>
      </c>
      <c r="H43" s="361">
        <f t="shared" si="0"/>
        <v>14385</v>
      </c>
      <c r="I43" s="362"/>
      <c r="J43" s="363">
        <f>VLOOKUP(A43,'EYSFF (Universal)'!$A$6:$T$61,19,0)</f>
        <v>5.37235530392734</v>
      </c>
      <c r="K43" s="364">
        <f t="shared" si="1"/>
        <v>77281.33104699479</v>
      </c>
    </row>
    <row r="44" spans="1:11" x14ac:dyDescent="0.35">
      <c r="A44">
        <v>2049</v>
      </c>
      <c r="B44" s="339" t="s">
        <v>198</v>
      </c>
      <c r="C44" s="154" t="s">
        <v>331</v>
      </c>
      <c r="D44" s="154"/>
      <c r="E44" s="360">
        <f>VLOOKUP($A44,'[7]2022-23 budget (Extended)'!$A$199:$G$238,5,0)</f>
        <v>0</v>
      </c>
      <c r="F44" s="360">
        <f>VLOOKUP($A44,'[7]2022-23 budget (Extended)'!$A$199:$G$238,6,0)</f>
        <v>1755</v>
      </c>
      <c r="G44" s="360">
        <f>VLOOKUP($A44,'[7]2022-23 budget (Extended)'!$A$199:$G$238,7,0)</f>
        <v>1800</v>
      </c>
      <c r="H44" s="361">
        <f t="shared" si="0"/>
        <v>3555</v>
      </c>
      <c r="I44" s="362"/>
      <c r="J44" s="363">
        <f>VLOOKUP(A44,'EYSFF (Universal)'!$A$6:$T$61,19,0)</f>
        <v>5.5979283011836802</v>
      </c>
      <c r="K44" s="364">
        <f t="shared" si="1"/>
        <v>19900.635110707983</v>
      </c>
    </row>
    <row r="45" spans="1:11" x14ac:dyDescent="0.35">
      <c r="A45">
        <v>2082</v>
      </c>
      <c r="B45" s="339" t="s">
        <v>199</v>
      </c>
      <c r="C45" s="154" t="s">
        <v>331</v>
      </c>
      <c r="D45" s="154"/>
      <c r="E45" s="360">
        <f>VLOOKUP($A45,'[7]2022-23 budget (Extended)'!$A$199:$G$238,5,0)</f>
        <v>0</v>
      </c>
      <c r="F45" s="360">
        <f>VLOOKUP($A45,'[7]2022-23 budget (Extended)'!$A$199:$G$238,6,0)</f>
        <v>1125</v>
      </c>
      <c r="G45" s="360">
        <f>VLOOKUP($A45,'[7]2022-23 budget (Extended)'!$A$199:$G$238,7,0)</f>
        <v>0</v>
      </c>
      <c r="H45" s="361">
        <f t="shared" si="0"/>
        <v>1125</v>
      </c>
      <c r="I45" s="362"/>
      <c r="J45" s="363">
        <f>VLOOKUP(A45,'EYSFF (Universal)'!$A$6:$T$61,19,0)</f>
        <v>5.9352415374856431</v>
      </c>
      <c r="K45" s="364">
        <f t="shared" si="1"/>
        <v>6677.1467296713481</v>
      </c>
    </row>
    <row r="46" spans="1:11" x14ac:dyDescent="0.35">
      <c r="A46">
        <v>2060</v>
      </c>
      <c r="B46" s="339" t="s">
        <v>200</v>
      </c>
      <c r="C46" s="154" t="s">
        <v>331</v>
      </c>
      <c r="D46" s="154"/>
      <c r="E46" s="360">
        <v>1170</v>
      </c>
      <c r="F46" s="360">
        <v>1170</v>
      </c>
      <c r="G46" s="360">
        <v>1080</v>
      </c>
      <c r="H46" s="361">
        <f>SUM(E46:G46)</f>
        <v>3420</v>
      </c>
      <c r="I46" s="362"/>
      <c r="J46" s="363">
        <f>VLOOKUP(A46,'EYSFF (Universal)'!$A$6:$T$61,19,0)</f>
        <v>5.9843011419031722</v>
      </c>
      <c r="K46" s="364">
        <f>J46*H46</f>
        <v>20466.309905308848</v>
      </c>
    </row>
    <row r="47" spans="1:11" x14ac:dyDescent="0.35">
      <c r="E47" s="323"/>
      <c r="F47" s="303"/>
      <c r="G47" s="62"/>
      <c r="H47" s="324"/>
      <c r="J47" s="325"/>
      <c r="K47" s="322"/>
    </row>
    <row r="48" spans="1:11" x14ac:dyDescent="0.35">
      <c r="E48" s="283">
        <f t="shared" ref="E48:F48" si="2">SUM(E6:E46)</f>
        <v>105769.5</v>
      </c>
      <c r="F48" s="283">
        <f t="shared" si="2"/>
        <v>101582.5</v>
      </c>
      <c r="G48" s="326">
        <f>SUM(G6:G46)</f>
        <v>99540</v>
      </c>
      <c r="H48" s="283">
        <f>SUM(H6:H46)</f>
        <v>306892</v>
      </c>
      <c r="J48" s="325"/>
      <c r="K48" s="322">
        <f>SUM(K6:K47)</f>
        <v>1718994.9668773417</v>
      </c>
    </row>
    <row r="49" spans="5:11" x14ac:dyDescent="0.35">
      <c r="E49" s="327"/>
      <c r="F49" s="313"/>
      <c r="G49" s="328"/>
      <c r="H49" s="329"/>
      <c r="J49" s="330"/>
      <c r="K49" s="331"/>
    </row>
    <row r="50" spans="5:11" x14ac:dyDescent="0.35">
      <c r="K50" s="332"/>
    </row>
    <row r="51" spans="5:11" x14ac:dyDescent="0.35">
      <c r="K51" s="332">
        <f>'EYSFF (Universal)'!T63</f>
        <v>8954618.1423448958</v>
      </c>
    </row>
    <row r="52" spans="5:11" x14ac:dyDescent="0.35">
      <c r="K52" s="332"/>
    </row>
    <row r="53" spans="5:11" x14ac:dyDescent="0.35">
      <c r="K53" s="332">
        <f>K51+K48</f>
        <v>10673613.109222237</v>
      </c>
    </row>
  </sheetData>
  <autoFilter ref="A5:L46" xr:uid="{00000000-0009-0000-0000-000005000000}"/>
  <mergeCells count="2">
    <mergeCell ref="E3:H3"/>
    <mergeCell ref="J3:K3"/>
  </mergeCells>
  <pageMargins left="0.59055118110236227" right="0.39370078740157483" top="0.98425196850393704" bottom="0.98425196850393704" header="0.51181102362204722" footer="0.51181102362204722"/>
  <pageSetup paperSize="8" fitToHeight="2" orientation="landscape" r:id="rId1"/>
  <headerFooter alignWithMargins="0">
    <oddFooter>&amp;L&amp;D&amp;C&amp;F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60"/>
  <sheetViews>
    <sheetView topLeftCell="A3" workbookViewId="0">
      <selection activeCell="B3" sqref="B3"/>
    </sheetView>
  </sheetViews>
  <sheetFormatPr defaultColWidth="9.1796875" defaultRowHeight="12.5" x14ac:dyDescent="0.25"/>
  <cols>
    <col min="1" max="1" width="15.54296875" style="47" bestFit="1" customWidth="1"/>
    <col min="2" max="2" width="35.81640625" style="47" bestFit="1" customWidth="1"/>
    <col min="3" max="5" width="15.453125" style="111" customWidth="1"/>
    <col min="6" max="6" width="12.1796875" style="111" bestFit="1" customWidth="1"/>
    <col min="7" max="15" width="9.1796875" style="47"/>
    <col min="16" max="16" width="56" style="47" hidden="1" customWidth="1"/>
    <col min="17" max="17" width="9.1796875" style="47" hidden="1" customWidth="1"/>
    <col min="18" max="16384" width="9.1796875" style="47"/>
  </cols>
  <sheetData>
    <row r="1" spans="1:17" ht="13" x14ac:dyDescent="0.3">
      <c r="A1" s="110" t="s">
        <v>339</v>
      </c>
    </row>
    <row r="2" spans="1:17" ht="13" thickBot="1" x14ac:dyDescent="0.3"/>
    <row r="3" spans="1:17" ht="13.5" thickBot="1" x14ac:dyDescent="0.35">
      <c r="A3" s="3" t="s">
        <v>35</v>
      </c>
      <c r="B3" s="7" t="s">
        <v>273</v>
      </c>
      <c r="P3" s="47" t="s">
        <v>44</v>
      </c>
      <c r="Q3" s="47">
        <v>2001</v>
      </c>
    </row>
    <row r="4" spans="1:17" ht="13.5" thickBot="1" x14ac:dyDescent="0.35">
      <c r="A4" s="3" t="s">
        <v>37</v>
      </c>
      <c r="B4" s="6">
        <f>VLOOKUP(B3,P:Q,2,0)</f>
        <v>2084</v>
      </c>
      <c r="P4" s="47" t="s">
        <v>50</v>
      </c>
      <c r="Q4" s="47">
        <v>3401</v>
      </c>
    </row>
    <row r="5" spans="1:17" ht="13" thickBot="1" x14ac:dyDescent="0.3">
      <c r="P5" s="47" t="s">
        <v>52</v>
      </c>
      <c r="Q5" s="47">
        <v>2003</v>
      </c>
    </row>
    <row r="6" spans="1:17" s="3" customFormat="1" ht="13" x14ac:dyDescent="0.3">
      <c r="A6" s="119"/>
      <c r="B6" s="126" t="s">
        <v>340</v>
      </c>
      <c r="C6" s="380" t="s">
        <v>341</v>
      </c>
      <c r="D6" s="380"/>
      <c r="E6" s="380"/>
      <c r="F6" s="127"/>
      <c r="P6" s="3" t="s">
        <v>53</v>
      </c>
      <c r="Q6" s="3">
        <v>2002</v>
      </c>
    </row>
    <row r="7" spans="1:17" ht="13.5" thickBot="1" x14ac:dyDescent="0.35">
      <c r="B7" s="140"/>
      <c r="C7" s="141" t="s">
        <v>342</v>
      </c>
      <c r="D7" s="142" t="s">
        <v>343</v>
      </c>
      <c r="E7" s="142" t="s">
        <v>344</v>
      </c>
      <c r="F7" s="143" t="s">
        <v>114</v>
      </c>
      <c r="P7" s="47" t="s">
        <v>55</v>
      </c>
      <c r="Q7" s="47">
        <v>3300</v>
      </c>
    </row>
    <row r="8" spans="1:17" ht="13" x14ac:dyDescent="0.3">
      <c r="B8" s="126" t="s">
        <v>311</v>
      </c>
      <c r="C8" s="144">
        <f>VLOOKUP(B4,'EYSFF (Universal)'!$A$6:$H$52,5,0)</f>
        <v>13845</v>
      </c>
      <c r="D8" s="144">
        <f>VLOOKUP(B4,'EYSFF (Universal)'!$A$6:$H$52,6,0)</f>
        <v>9165</v>
      </c>
      <c r="E8" s="144">
        <f>VLOOKUP(B4,'EYSFF (Universal)'!$A$6:$H$52,7,0)</f>
        <v>11700</v>
      </c>
      <c r="F8" s="145">
        <f>SUM(C8:E8)</f>
        <v>34710</v>
      </c>
      <c r="P8" s="47" t="s">
        <v>57</v>
      </c>
      <c r="Q8" s="47">
        <v>5206</v>
      </c>
    </row>
    <row r="9" spans="1:17" ht="13" x14ac:dyDescent="0.3">
      <c r="B9" s="129" t="s">
        <v>345</v>
      </c>
      <c r="C9" s="115">
        <f>C8/195</f>
        <v>71</v>
      </c>
      <c r="D9" s="120">
        <f>D8/195</f>
        <v>47</v>
      </c>
      <c r="E9" s="120">
        <f>E8/180</f>
        <v>65</v>
      </c>
      <c r="F9" s="128"/>
      <c r="P9" s="47" t="s">
        <v>273</v>
      </c>
      <c r="Q9" s="47">
        <v>2084</v>
      </c>
    </row>
    <row r="10" spans="1:17" ht="13" x14ac:dyDescent="0.3">
      <c r="B10" s="129" t="s">
        <v>346</v>
      </c>
      <c r="C10" s="116">
        <f>VLOOKUP(B4,'EYSFF (Universal)'!$A$6:$S$61,19,0)</f>
        <v>6.0317099592576664</v>
      </c>
      <c r="D10" s="116">
        <f>C10</f>
        <v>6.0317099592576664</v>
      </c>
      <c r="E10" s="116">
        <f>C10</f>
        <v>6.0317099592576664</v>
      </c>
      <c r="F10" s="128"/>
      <c r="P10" s="47" t="s">
        <v>61</v>
      </c>
      <c r="Q10" s="47">
        <v>2010</v>
      </c>
    </row>
    <row r="11" spans="1:17" ht="13" x14ac:dyDescent="0.3">
      <c r="B11" s="129"/>
      <c r="C11" s="114"/>
      <c r="D11" s="113"/>
      <c r="E11" s="113"/>
      <c r="F11" s="128"/>
      <c r="P11" s="47" t="s">
        <v>63</v>
      </c>
      <c r="Q11" s="47">
        <v>2012</v>
      </c>
    </row>
    <row r="12" spans="1:17" ht="13" x14ac:dyDescent="0.3">
      <c r="B12" s="129" t="s">
        <v>347</v>
      </c>
      <c r="C12" s="139">
        <f>C8*C10</f>
        <v>83509.024385922385</v>
      </c>
      <c r="D12" s="137">
        <f t="shared" ref="D12:E12" si="0">D8*D10</f>
        <v>55280.621776596512</v>
      </c>
      <c r="E12" s="137">
        <f t="shared" si="0"/>
        <v>70571.006523314703</v>
      </c>
      <c r="F12" s="138">
        <f>SUM(C12:E12)</f>
        <v>209360.65268583357</v>
      </c>
      <c r="P12" s="47" t="s">
        <v>67</v>
      </c>
      <c r="Q12" s="47">
        <v>3410</v>
      </c>
    </row>
    <row r="13" spans="1:17" ht="13.5" thickBot="1" x14ac:dyDescent="0.35">
      <c r="B13" s="129"/>
      <c r="C13" s="121"/>
      <c r="D13" s="124"/>
      <c r="E13" s="124"/>
      <c r="F13" s="128"/>
      <c r="P13" s="47" t="s">
        <v>69</v>
      </c>
      <c r="Q13" s="47">
        <v>2078</v>
      </c>
    </row>
    <row r="14" spans="1:17" ht="13.5" thickBot="1" x14ac:dyDescent="0.35">
      <c r="B14" s="131" t="s">
        <v>348</v>
      </c>
      <c r="C14" s="123"/>
      <c r="D14" s="125"/>
      <c r="E14" s="125"/>
      <c r="F14" s="132"/>
      <c r="P14" s="47" t="s">
        <v>349</v>
      </c>
      <c r="Q14" s="47">
        <v>2016</v>
      </c>
    </row>
    <row r="15" spans="1:17" ht="13" x14ac:dyDescent="0.3">
      <c r="B15" s="129" t="s">
        <v>350</v>
      </c>
      <c r="C15" s="122">
        <f>C14*15*13</f>
        <v>0</v>
      </c>
      <c r="D15" s="122">
        <f t="shared" ref="D15" si="1">D14*15*13</f>
        <v>0</v>
      </c>
      <c r="E15" s="122">
        <f>E14*15*12</f>
        <v>0</v>
      </c>
      <c r="F15" s="130">
        <f>SUM(C15:E15)</f>
        <v>0</v>
      </c>
      <c r="P15" s="47" t="s">
        <v>75</v>
      </c>
      <c r="Q15" s="47">
        <v>3307</v>
      </c>
    </row>
    <row r="16" spans="1:17" ht="13" x14ac:dyDescent="0.3">
      <c r="B16" s="129" t="s">
        <v>346</v>
      </c>
      <c r="C16" s="116">
        <f>C10</f>
        <v>6.0317099592576664</v>
      </c>
      <c r="D16" s="117">
        <f>C10</f>
        <v>6.0317099592576664</v>
      </c>
      <c r="E16" s="117">
        <f>C10</f>
        <v>6.0317099592576664</v>
      </c>
      <c r="F16" s="128"/>
      <c r="P16" s="25" t="s">
        <v>77</v>
      </c>
      <c r="Q16" s="47">
        <v>2019</v>
      </c>
    </row>
    <row r="17" spans="2:17" ht="13" x14ac:dyDescent="0.3">
      <c r="B17" s="129"/>
      <c r="C17" s="114"/>
      <c r="D17" s="113"/>
      <c r="E17" s="113"/>
      <c r="F17" s="128"/>
      <c r="P17" s="47" t="s">
        <v>79</v>
      </c>
      <c r="Q17" s="47">
        <v>2018</v>
      </c>
    </row>
    <row r="18" spans="2:17" ht="13" x14ac:dyDescent="0.3">
      <c r="B18" s="129" t="s">
        <v>351</v>
      </c>
      <c r="C18" s="139">
        <f>C15*C16</f>
        <v>0</v>
      </c>
      <c r="D18" s="139">
        <f t="shared" ref="D18:E18" si="2">D15*D16</f>
        <v>0</v>
      </c>
      <c r="E18" s="139">
        <f t="shared" si="2"/>
        <v>0</v>
      </c>
      <c r="F18" s="138">
        <f>SUM(C18:E18)</f>
        <v>0</v>
      </c>
      <c r="P18" s="47" t="s">
        <v>81</v>
      </c>
      <c r="Q18" s="47">
        <v>2076</v>
      </c>
    </row>
    <row r="19" spans="2:17" ht="13" x14ac:dyDescent="0.3">
      <c r="B19" s="129"/>
      <c r="C19" s="118"/>
      <c r="D19" s="118"/>
      <c r="E19" s="118"/>
      <c r="F19" s="133"/>
      <c r="P19" s="47" t="s">
        <v>83</v>
      </c>
      <c r="Q19" s="47">
        <v>2020</v>
      </c>
    </row>
    <row r="20" spans="2:17" ht="13.5" thickBot="1" x14ac:dyDescent="0.35">
      <c r="B20" s="134" t="s">
        <v>352</v>
      </c>
      <c r="C20" s="146">
        <f>C18-C12</f>
        <v>-83509.024385922385</v>
      </c>
      <c r="D20" s="135">
        <f>D18-D12</f>
        <v>-55280.621776596512</v>
      </c>
      <c r="E20" s="135">
        <f>E18-E12</f>
        <v>-70571.006523314703</v>
      </c>
      <c r="F20" s="136">
        <f>F18-F12</f>
        <v>-209360.65268583357</v>
      </c>
      <c r="P20" s="25" t="s">
        <v>85</v>
      </c>
      <c r="Q20" s="47">
        <v>5203</v>
      </c>
    </row>
    <row r="21" spans="2:17" ht="13" x14ac:dyDescent="0.3">
      <c r="C21" s="112"/>
      <c r="P21" s="47" t="s">
        <v>92</v>
      </c>
      <c r="Q21" s="47">
        <v>2024</v>
      </c>
    </row>
    <row r="22" spans="2:17" x14ac:dyDescent="0.25">
      <c r="P22" s="47" t="s">
        <v>97</v>
      </c>
      <c r="Q22" s="47">
        <v>2025</v>
      </c>
    </row>
    <row r="23" spans="2:17" ht="13" thickBot="1" x14ac:dyDescent="0.3">
      <c r="P23" s="47" t="s">
        <v>99</v>
      </c>
      <c r="Q23" s="47">
        <v>2026</v>
      </c>
    </row>
    <row r="24" spans="2:17" ht="13" x14ac:dyDescent="0.3">
      <c r="B24" s="126" t="s">
        <v>353</v>
      </c>
      <c r="C24" s="380" t="s">
        <v>341</v>
      </c>
      <c r="D24" s="380"/>
      <c r="E24" s="380"/>
      <c r="F24" s="127"/>
      <c r="P24" s="47" t="s">
        <v>274</v>
      </c>
      <c r="Q24" s="47">
        <v>5211</v>
      </c>
    </row>
    <row r="25" spans="2:17" ht="13.5" thickBot="1" x14ac:dyDescent="0.35">
      <c r="B25" s="140"/>
      <c r="C25" s="141" t="s">
        <v>342</v>
      </c>
      <c r="D25" s="142" t="s">
        <v>343</v>
      </c>
      <c r="E25" s="142" t="s">
        <v>344</v>
      </c>
      <c r="F25" s="143" t="s">
        <v>114</v>
      </c>
      <c r="P25" s="47" t="s">
        <v>106</v>
      </c>
      <c r="Q25" s="47">
        <v>2029</v>
      </c>
    </row>
    <row r="26" spans="2:17" ht="13" x14ac:dyDescent="0.3">
      <c r="B26" s="126" t="s">
        <v>311</v>
      </c>
      <c r="C26" s="144">
        <f>VLOOKUP(B4,'EYSFF (Additional)'!$A$6:$K$45,5,0)</f>
        <v>2340</v>
      </c>
      <c r="D26" s="144">
        <f>VLOOKUP(B4,'EYSFF (Additional)'!$A$6:$K$45,6,0)</f>
        <v>2730</v>
      </c>
      <c r="E26" s="144">
        <f>VLOOKUP(B4,'EYSFF (Additional)'!$A$6:$K$45,7,0)</f>
        <v>3240</v>
      </c>
      <c r="F26" s="145">
        <f>SUM(C26:E26)</f>
        <v>8310</v>
      </c>
      <c r="P26" s="47" t="s">
        <v>108</v>
      </c>
      <c r="Q26" s="47">
        <v>2061</v>
      </c>
    </row>
    <row r="27" spans="2:17" ht="13" x14ac:dyDescent="0.3">
      <c r="B27" s="129" t="s">
        <v>345</v>
      </c>
      <c r="C27" s="115">
        <f>C26/195</f>
        <v>12</v>
      </c>
      <c r="D27" s="120">
        <f>D26/195</f>
        <v>14</v>
      </c>
      <c r="E27" s="120">
        <f>E26/180</f>
        <v>18</v>
      </c>
      <c r="F27" s="128"/>
      <c r="P27" s="47" t="s">
        <v>112</v>
      </c>
      <c r="Q27" s="47">
        <v>2021</v>
      </c>
    </row>
    <row r="28" spans="2:17" ht="13" x14ac:dyDescent="0.3">
      <c r="B28" s="129" t="s">
        <v>346</v>
      </c>
      <c r="C28" s="116">
        <f>C10</f>
        <v>6.0317099592576664</v>
      </c>
      <c r="D28" s="116">
        <f>C28</f>
        <v>6.0317099592576664</v>
      </c>
      <c r="E28" s="116">
        <f>C28</f>
        <v>6.0317099592576664</v>
      </c>
      <c r="F28" s="128"/>
      <c r="P28" s="47" t="s">
        <v>113</v>
      </c>
      <c r="Q28" s="47">
        <v>2063</v>
      </c>
    </row>
    <row r="29" spans="2:17" ht="13" x14ac:dyDescent="0.3">
      <c r="B29" s="129"/>
      <c r="C29" s="114"/>
      <c r="D29" s="113"/>
      <c r="E29" s="113"/>
      <c r="F29" s="128"/>
      <c r="P29" s="47" t="s">
        <v>115</v>
      </c>
      <c r="Q29" s="47">
        <v>2081</v>
      </c>
    </row>
    <row r="30" spans="2:17" ht="13" x14ac:dyDescent="0.3">
      <c r="B30" s="129" t="s">
        <v>347</v>
      </c>
      <c r="C30" s="139">
        <f>C26*C28</f>
        <v>14114.20130466294</v>
      </c>
      <c r="D30" s="137">
        <f t="shared" ref="D30:E30" si="3">D26*D28</f>
        <v>16466.568188773428</v>
      </c>
      <c r="E30" s="137">
        <f t="shared" si="3"/>
        <v>19542.740267994839</v>
      </c>
      <c r="F30" s="138">
        <f>SUM(C30:E30)</f>
        <v>50123.509761431211</v>
      </c>
      <c r="P30" s="47" t="s">
        <v>116</v>
      </c>
      <c r="Q30" s="47">
        <v>5204</v>
      </c>
    </row>
    <row r="31" spans="2:17" ht="13.5" thickBot="1" x14ac:dyDescent="0.35">
      <c r="B31" s="129"/>
      <c r="C31" s="121"/>
      <c r="D31" s="124"/>
      <c r="E31" s="124"/>
      <c r="F31" s="128"/>
      <c r="P31" s="47" t="s">
        <v>120</v>
      </c>
      <c r="Q31" s="47">
        <v>3302</v>
      </c>
    </row>
    <row r="32" spans="2:17" ht="13.5" thickBot="1" x14ac:dyDescent="0.35">
      <c r="B32" s="131" t="s">
        <v>348</v>
      </c>
      <c r="C32" s="123"/>
      <c r="D32" s="125"/>
      <c r="E32" s="125"/>
      <c r="F32" s="132"/>
      <c r="P32" s="47" t="s">
        <v>122</v>
      </c>
      <c r="Q32" s="47">
        <v>2027</v>
      </c>
    </row>
    <row r="33" spans="2:17" ht="13" x14ac:dyDescent="0.3">
      <c r="B33" s="129" t="s">
        <v>350</v>
      </c>
      <c r="C33" s="122">
        <f>C32*15*13</f>
        <v>0</v>
      </c>
      <c r="D33" s="122">
        <f t="shared" ref="D33" si="4">D32*15*13</f>
        <v>0</v>
      </c>
      <c r="E33" s="122">
        <f>E32*15*12</f>
        <v>0</v>
      </c>
      <c r="F33" s="130">
        <f>SUM(C33:E33)</f>
        <v>0</v>
      </c>
      <c r="P33" s="47" t="s">
        <v>354</v>
      </c>
      <c r="Q33" s="47">
        <v>2033</v>
      </c>
    </row>
    <row r="34" spans="2:17" ht="13" x14ac:dyDescent="0.3">
      <c r="B34" s="129" t="s">
        <v>346</v>
      </c>
      <c r="C34" s="116">
        <f>C28</f>
        <v>6.0317099592576664</v>
      </c>
      <c r="D34" s="117">
        <f>C28</f>
        <v>6.0317099592576664</v>
      </c>
      <c r="E34" s="117">
        <f>C28</f>
        <v>6.0317099592576664</v>
      </c>
      <c r="F34" s="128"/>
      <c r="P34" s="47" t="s">
        <v>126</v>
      </c>
      <c r="Q34" s="47">
        <v>2028</v>
      </c>
    </row>
    <row r="35" spans="2:17" ht="13" x14ac:dyDescent="0.3">
      <c r="B35" s="129"/>
      <c r="C35" s="114"/>
      <c r="D35" s="113"/>
      <c r="E35" s="113"/>
      <c r="F35" s="128"/>
      <c r="P35" s="47" t="s">
        <v>128</v>
      </c>
      <c r="Q35" s="47">
        <v>2017</v>
      </c>
    </row>
    <row r="36" spans="2:17" ht="13" x14ac:dyDescent="0.3">
      <c r="B36" s="129" t="s">
        <v>351</v>
      </c>
      <c r="C36" s="139">
        <f>C33*C34</f>
        <v>0</v>
      </c>
      <c r="D36" s="139">
        <f t="shared" ref="D36:E36" si="5">D33*D34</f>
        <v>0</v>
      </c>
      <c r="E36" s="139">
        <f t="shared" si="5"/>
        <v>0</v>
      </c>
      <c r="F36" s="138">
        <f>SUM(C36:E36)</f>
        <v>0</v>
      </c>
      <c r="P36" s="47" t="s">
        <v>355</v>
      </c>
      <c r="Q36" s="47">
        <v>1000</v>
      </c>
    </row>
    <row r="37" spans="2:17" ht="13" x14ac:dyDescent="0.3">
      <c r="B37" s="129"/>
      <c r="C37" s="118"/>
      <c r="D37" s="118"/>
      <c r="E37" s="118"/>
      <c r="F37" s="133"/>
      <c r="P37" s="47" t="s">
        <v>130</v>
      </c>
      <c r="Q37" s="47">
        <v>2037</v>
      </c>
    </row>
    <row r="38" spans="2:17" ht="13.5" thickBot="1" x14ac:dyDescent="0.35">
      <c r="B38" s="134" t="s">
        <v>352</v>
      </c>
      <c r="C38" s="146">
        <f>C36-C30</f>
        <v>-14114.20130466294</v>
      </c>
      <c r="D38" s="135">
        <f>D36-D30</f>
        <v>-16466.568188773428</v>
      </c>
      <c r="E38" s="135">
        <f>E36-E30</f>
        <v>-19542.740267994839</v>
      </c>
      <c r="F38" s="136">
        <f>F36-F30</f>
        <v>-50123.509761431211</v>
      </c>
      <c r="P38" s="47" t="s">
        <v>135</v>
      </c>
      <c r="Q38" s="47">
        <v>2039</v>
      </c>
    </row>
    <row r="39" spans="2:17" x14ac:dyDescent="0.25">
      <c r="P39" s="47" t="s">
        <v>356</v>
      </c>
      <c r="Q39" s="47">
        <v>5200</v>
      </c>
    </row>
    <row r="40" spans="2:17" x14ac:dyDescent="0.25">
      <c r="P40" s="47" t="s">
        <v>148</v>
      </c>
      <c r="Q40" s="47">
        <v>2040</v>
      </c>
    </row>
    <row r="41" spans="2:17" ht="13" x14ac:dyDescent="0.3">
      <c r="B41" s="45" t="s">
        <v>357</v>
      </c>
      <c r="P41" s="47" t="s">
        <v>152</v>
      </c>
      <c r="Q41" s="47">
        <v>2064</v>
      </c>
    </row>
    <row r="42" spans="2:17" x14ac:dyDescent="0.25">
      <c r="P42" s="47" t="s">
        <v>157</v>
      </c>
      <c r="Q42" s="47">
        <v>2045</v>
      </c>
    </row>
    <row r="43" spans="2:17" x14ac:dyDescent="0.25">
      <c r="B43" s="47" t="s">
        <v>358</v>
      </c>
      <c r="P43" s="47" t="s">
        <v>158</v>
      </c>
      <c r="Q43" s="47">
        <v>2080</v>
      </c>
    </row>
    <row r="44" spans="2:17" x14ac:dyDescent="0.25">
      <c r="B44" s="47" t="s">
        <v>359</v>
      </c>
      <c r="P44" s="47" t="s">
        <v>162</v>
      </c>
      <c r="Q44" s="47">
        <v>2048</v>
      </c>
    </row>
    <row r="45" spans="2:17" x14ac:dyDescent="0.25">
      <c r="B45" s="47" t="s">
        <v>360</v>
      </c>
      <c r="P45" s="47" t="s">
        <v>36</v>
      </c>
      <c r="Q45" s="47">
        <v>3405</v>
      </c>
    </row>
    <row r="46" spans="2:17" x14ac:dyDescent="0.25">
      <c r="B46" s="47" t="s">
        <v>361</v>
      </c>
      <c r="P46" s="47" t="s">
        <v>165</v>
      </c>
      <c r="Q46" s="47">
        <v>5208</v>
      </c>
    </row>
    <row r="47" spans="2:17" x14ac:dyDescent="0.25">
      <c r="B47" s="47" t="s">
        <v>362</v>
      </c>
      <c r="P47" s="47" t="s">
        <v>168</v>
      </c>
      <c r="Q47" s="47">
        <v>3402</v>
      </c>
    </row>
    <row r="48" spans="2:17" x14ac:dyDescent="0.25">
      <c r="P48" s="47" t="s">
        <v>276</v>
      </c>
      <c r="Q48" s="47">
        <v>2035</v>
      </c>
    </row>
    <row r="49" spans="16:17" x14ac:dyDescent="0.25">
      <c r="P49" s="47" t="s">
        <v>173</v>
      </c>
      <c r="Q49" s="47">
        <v>3404</v>
      </c>
    </row>
    <row r="50" spans="16:17" x14ac:dyDescent="0.25">
      <c r="P50" s="47" t="s">
        <v>175</v>
      </c>
      <c r="Q50" s="47">
        <v>3306</v>
      </c>
    </row>
    <row r="51" spans="16:17" x14ac:dyDescent="0.25">
      <c r="P51" s="47" t="s">
        <v>178</v>
      </c>
      <c r="Q51" s="47">
        <v>3400</v>
      </c>
    </row>
    <row r="52" spans="16:17" x14ac:dyDescent="0.25">
      <c r="P52" s="47" t="s">
        <v>180</v>
      </c>
      <c r="Q52" s="47">
        <v>3403</v>
      </c>
    </row>
    <row r="53" spans="16:17" x14ac:dyDescent="0.25">
      <c r="P53" s="47" t="s">
        <v>184</v>
      </c>
      <c r="Q53" s="47">
        <v>2004</v>
      </c>
    </row>
    <row r="54" spans="16:17" x14ac:dyDescent="0.25">
      <c r="P54" s="47" t="s">
        <v>192</v>
      </c>
      <c r="Q54" s="47">
        <v>2065</v>
      </c>
    </row>
    <row r="55" spans="16:17" x14ac:dyDescent="0.25">
      <c r="P55" s="47" t="s">
        <v>193</v>
      </c>
      <c r="Q55" s="47">
        <v>2051</v>
      </c>
    </row>
    <row r="56" spans="16:17" x14ac:dyDescent="0.25">
      <c r="P56" s="47" t="s">
        <v>194</v>
      </c>
      <c r="Q56" s="47">
        <v>2069</v>
      </c>
    </row>
    <row r="57" spans="16:17" x14ac:dyDescent="0.25">
      <c r="P57" s="47" t="s">
        <v>196</v>
      </c>
      <c r="Q57" s="47">
        <v>2074</v>
      </c>
    </row>
    <row r="58" spans="16:17" x14ac:dyDescent="0.25">
      <c r="P58" s="47" t="s">
        <v>198</v>
      </c>
      <c r="Q58" s="47">
        <v>2049</v>
      </c>
    </row>
    <row r="59" spans="16:17" x14ac:dyDescent="0.25">
      <c r="P59" s="47" t="s">
        <v>199</v>
      </c>
      <c r="Q59" s="47">
        <v>2082</v>
      </c>
    </row>
    <row r="60" spans="16:17" x14ac:dyDescent="0.25">
      <c r="P60" s="47" t="s">
        <v>200</v>
      </c>
      <c r="Q60" s="47">
        <v>2060</v>
      </c>
    </row>
  </sheetData>
  <mergeCells count="2">
    <mergeCell ref="C6:E6"/>
    <mergeCell ref="C24:E24"/>
  </mergeCells>
  <conditionalFormatting sqref="Q37">
    <cfRule type="duplicateValues" dxfId="1" priority="1"/>
  </conditionalFormatting>
  <conditionalFormatting sqref="Q38:Q60 Q3:Q36">
    <cfRule type="duplicateValues" dxfId="0" priority="21"/>
  </conditionalFormatting>
  <dataValidations count="1">
    <dataValidation type="list" allowBlank="1" showInputMessage="1" showErrorMessage="1" promptTitle="Please select school" sqref="B3" xr:uid="{00000000-0002-0000-0600-000000000000}">
      <formula1>$P$3:$P$60</formula1>
    </dataValidation>
  </dataValidations>
  <pageMargins left="0.70866141732283472" right="0.70866141732283472" top="0.74803149606299213" bottom="0.74803149606299213" header="0.31496062992125984" footer="0.31496062992125984"/>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C16"/>
  <sheetViews>
    <sheetView workbookViewId="0">
      <selection activeCell="C11" sqref="C11"/>
    </sheetView>
  </sheetViews>
  <sheetFormatPr defaultRowHeight="12.5" x14ac:dyDescent="0.25"/>
  <sheetData>
    <row r="1" spans="2:3" x14ac:dyDescent="0.25">
      <c r="C1" t="s">
        <v>363</v>
      </c>
    </row>
    <row r="2" spans="2:3" x14ac:dyDescent="0.25">
      <c r="B2" s="62">
        <v>1</v>
      </c>
      <c r="C2" t="s">
        <v>364</v>
      </c>
    </row>
    <row r="3" spans="2:3" x14ac:dyDescent="0.25">
      <c r="B3" s="62">
        <v>2</v>
      </c>
      <c r="C3" t="s">
        <v>365</v>
      </c>
    </row>
    <row r="4" spans="2:3" x14ac:dyDescent="0.25">
      <c r="B4" s="62">
        <v>3</v>
      </c>
      <c r="C4" t="s">
        <v>366</v>
      </c>
    </row>
    <row r="5" spans="2:3" x14ac:dyDescent="0.25">
      <c r="B5" s="62">
        <v>4</v>
      </c>
      <c r="C5" t="s">
        <v>367</v>
      </c>
    </row>
    <row r="6" spans="2:3" x14ac:dyDescent="0.25">
      <c r="B6" s="62">
        <v>5</v>
      </c>
      <c r="C6" t="s">
        <v>368</v>
      </c>
    </row>
    <row r="7" spans="2:3" x14ac:dyDescent="0.25">
      <c r="B7" s="62">
        <v>6</v>
      </c>
      <c r="C7" t="s">
        <v>369</v>
      </c>
    </row>
    <row r="8" spans="2:3" x14ac:dyDescent="0.25">
      <c r="B8" s="62">
        <v>7</v>
      </c>
      <c r="C8" t="s">
        <v>370</v>
      </c>
    </row>
    <row r="9" spans="2:3" x14ac:dyDescent="0.25">
      <c r="B9" s="62">
        <v>8</v>
      </c>
      <c r="C9" t="s">
        <v>371</v>
      </c>
    </row>
    <row r="10" spans="2:3" x14ac:dyDescent="0.25">
      <c r="B10" s="62">
        <v>9</v>
      </c>
      <c r="C10" t="s">
        <v>372</v>
      </c>
    </row>
    <row r="11" spans="2:3" x14ac:dyDescent="0.25">
      <c r="B11" s="62">
        <v>10</v>
      </c>
    </row>
    <row r="12" spans="2:3" x14ac:dyDescent="0.25">
      <c r="B12" s="62">
        <v>11</v>
      </c>
    </row>
    <row r="13" spans="2:3" x14ac:dyDescent="0.25">
      <c r="B13" s="62">
        <v>12</v>
      </c>
    </row>
    <row r="14" spans="2:3" x14ac:dyDescent="0.25">
      <c r="B14" s="62">
        <v>13</v>
      </c>
    </row>
    <row r="15" spans="2:3" x14ac:dyDescent="0.25">
      <c r="B15" s="62">
        <v>14</v>
      </c>
    </row>
    <row r="16" spans="2:3" x14ac:dyDescent="0.25">
      <c r="B16" s="62">
        <v>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917BF2E65A01458C8572B710C39C45" ma:contentTypeVersion="19" ma:contentTypeDescription="Create a new document." ma:contentTypeScope="" ma:versionID="3b0db50d01dc209ce58ea8cf55eaf2de">
  <xsd:schema xmlns:xsd="http://www.w3.org/2001/XMLSchema" xmlns:xs="http://www.w3.org/2001/XMLSchema" xmlns:p="http://schemas.microsoft.com/office/2006/metadata/properties" xmlns:ns2="962316f4-5d4e-44a8-a5ef-32b9ccfcf81e" xmlns:ns3="bbfdf82c-52d2-4d4d-96ea-a7a5fb009161" targetNamespace="http://schemas.microsoft.com/office/2006/metadata/properties" ma:root="true" ma:fieldsID="8ca934a499e0e41166d0ab8b8de97da5" ns2:_="" ns3:_="">
    <xsd:import namespace="962316f4-5d4e-44a8-a5ef-32b9ccfcf81e"/>
    <xsd:import namespace="bbfdf82c-52d2-4d4d-96ea-a7a5fb0091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Order0"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316f4-5d4e-44a8-a5ef-32b9ccfcf8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59590d-4980-4a2f-aed4-1319437f1000}" ma:internalName="TaxCatchAll" ma:showField="CatchAllData" ma:web="962316f4-5d4e-44a8-a5ef-32b9ccfcf8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fdf82c-52d2-4d4d-96ea-a7a5fb0091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62316f4-5d4e-44a8-a5ef-32b9ccfcf81e">
      <UserInfo>
        <DisplayName>Nina Yasin</DisplayName>
        <AccountId>4254</AccountId>
        <AccountType/>
      </UserInfo>
    </SharedWithUsers>
    <lcf76f155ced4ddcb4097134ff3c332f xmlns="bbfdf82c-52d2-4d4d-96ea-a7a5fb009161">
      <Terms xmlns="http://schemas.microsoft.com/office/infopath/2007/PartnerControls"/>
    </lcf76f155ced4ddcb4097134ff3c332f>
    <TaxCatchAll xmlns="962316f4-5d4e-44a8-a5ef-32b9ccfcf81e" xsi:nil="true"/>
    <Order0 xmlns="bbfdf82c-52d2-4d4d-96ea-a7a5fb009161" xsi:nil="true"/>
  </documentManagement>
</p:properties>
</file>

<file path=customXml/itemProps1.xml><?xml version="1.0" encoding="utf-8"?>
<ds:datastoreItem xmlns:ds="http://schemas.openxmlformats.org/officeDocument/2006/customXml" ds:itemID="{E434208D-6E71-4B62-AD4A-81C516412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316f4-5d4e-44a8-a5ef-32b9ccfcf81e"/>
    <ds:schemaRef ds:uri="bbfdf82c-52d2-4d4d-96ea-a7a5fb009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BC3CE-787E-417E-A621-FE71A2C79EBD}">
  <ds:schemaRefs>
    <ds:schemaRef ds:uri="http://schemas.microsoft.com/sharepoint/v3/contenttype/forms"/>
  </ds:schemaRefs>
</ds:datastoreItem>
</file>

<file path=customXml/itemProps3.xml><?xml version="1.0" encoding="utf-8"?>
<ds:datastoreItem xmlns:ds="http://schemas.openxmlformats.org/officeDocument/2006/customXml" ds:itemID="{212FC806-3408-4880-8F31-3E9935B55EB4}">
  <ds:schemaRefs>
    <ds:schemaRef ds:uri="http://schemas.microsoft.com/office/2006/metadata/properties"/>
    <ds:schemaRef ds:uri="http://schemas.microsoft.com/office/infopath/2007/PartnerControls"/>
    <ds:schemaRef ds:uri="962316f4-5d4e-44a8-a5ef-32b9ccfcf81e"/>
    <ds:schemaRef ds:uri="bbfdf82c-52d2-4d4d-96ea-a7a5fb0091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Notes</vt:lpstr>
      <vt:lpstr>Indv Schools</vt:lpstr>
      <vt:lpstr>All Schools</vt:lpstr>
      <vt:lpstr>Grant data</vt:lpstr>
      <vt:lpstr>McMillan </vt:lpstr>
      <vt:lpstr>EYSFF (Universal)</vt:lpstr>
      <vt:lpstr>EYSFF (Additional)</vt:lpstr>
      <vt:lpstr>EYSFF Calculator</vt:lpstr>
      <vt:lpstr>Sheet1</vt:lpstr>
      <vt:lpstr>IDACI_B1_Pri</vt:lpstr>
      <vt:lpstr>IDACI_B2_Pri</vt:lpstr>
      <vt:lpstr>IDACI_B3_Pri</vt:lpstr>
      <vt:lpstr>IDACI_B4_Pri</vt:lpstr>
      <vt:lpstr>IDACI_B5_Pri</vt:lpstr>
      <vt:lpstr>'All Schools'!Print_Area</vt:lpstr>
      <vt:lpstr>'Indv Schools'!Print_Area</vt:lpstr>
      <vt:lpstr>Notes!Print_Area</vt:lpstr>
      <vt:lpstr>'All Schools'!Print_Titles</vt:lpstr>
    </vt:vector>
  </TitlesOfParts>
  <Manager/>
  <Company>London Borough of Hillingdon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Munro</dc:creator>
  <cp:keywords/>
  <dc:description/>
  <cp:lastModifiedBy>Steve Denbeigh</cp:lastModifiedBy>
  <cp:revision/>
  <dcterms:created xsi:type="dcterms:W3CDTF">2013-01-31T15:35:29Z</dcterms:created>
  <dcterms:modified xsi:type="dcterms:W3CDTF">2025-07-07T11:09:15Z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2020-12-15T08:35:46Z</vt:lpwstr>
  </property>
  <property fmtid="{D5CDD505-2E9C-101B-9397-08002B2CF9AE}" pid="4" name="MSIP_Label_7a8edf35-91ea-44e1-afab-38c462b39a0c_Method">
    <vt:lpwstr>Standard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28677345-8ad7-41c7-bf28-f908965dc275</vt:lpwstr>
  </property>
  <property fmtid="{D5CDD505-2E9C-101B-9397-08002B2CF9AE}" pid="8" name="MSIP_Label_7a8edf35-91ea-44e1-afab-38c462b39a0c_ContentBits">
    <vt:lpwstr>0</vt:lpwstr>
  </property>
  <property fmtid="{D5CDD505-2E9C-101B-9397-08002B2CF9AE}" pid="9" name="ContentTypeId">
    <vt:lpwstr>0x010100CA917BF2E65A01458C8572B710C39C45</vt:lpwstr>
  </property>
  <property fmtid="{D5CDD505-2E9C-101B-9397-08002B2CF9AE}" pid="10" name="Order">
    <vt:r8>100</vt:r8>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