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hillingdon-my.sharepoint.com/personal/gcollier_hillingdon_gov_uk/Documents/BCF/Planning/2025-26/LBH Web Docs/"/>
    </mc:Choice>
  </mc:AlternateContent>
  <xr:revisionPtr revIDLastSave="0" documentId="8_{1DA8D0D5-144C-4CD9-BACB-4D0B40D2F0CC}" xr6:coauthVersionLast="47" xr6:coauthVersionMax="47" xr10:uidLastSave="{00000000-0000-0000-0000-000000000000}"/>
  <workbookProtection workbookAlgorithmName="SHA-512" workbookHashValue="bn1sZpB9gSNq5HqOh3vXx3HdC71LRwgSjJsJLS1uIAG7yOM0PxyvfSLkzmqdE/MOvgr//HQIF1n595AfeVhz6Q==" workbookSaltValue="qgX+JaumX7dW7lj3SlUorw==" workbookSpinCount="100000" lockStructure="1"/>
  <bookViews>
    <workbookView xWindow="-28920" yWindow="-120" windowWidth="29040" windowHeight="15720" tabRatio="739" activeTab="3" xr2:uid="{8DFA05C1-14C3-4C6B-868D-542508815855}"/>
  </bookViews>
  <sheets>
    <sheet name="1. Guidance" sheetId="25" r:id="rId1"/>
    <sheet name="dropdownlists" sheetId="27" state="hidden" r:id="rId2"/>
    <sheet name="2. Cover" sheetId="2" r:id="rId3"/>
    <sheet name="3.1 C&amp;D Step-down" sheetId="39" r:id="rId4"/>
    <sheet name="HWB select trusts" sheetId="42" state="hidden" r:id="rId5"/>
    <sheet name="3.2 C&amp;D Step-up" sheetId="37" r:id="rId6"/>
    <sheet name="Sheet2" sheetId="35"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_123Graph_A" localSheetId="0" hidden="1">'[1]Model inputs'!#REF!</definedName>
    <definedName name="__123Graph_A" localSheetId="3" hidden="1">'[1]Model inputs'!#REF!</definedName>
    <definedName name="__123Graph_A" localSheetId="5" hidden="1">'[1]Model inputs'!#REF!</definedName>
    <definedName name="__123Graph_A" hidden="1">'[1]Model inputs'!#REF!</definedName>
    <definedName name="__123Graph_ACHGSPD1" hidden="1">'[2]CHGSPD19.FIN'!$B$10:$B$20</definedName>
    <definedName name="__123Graph_ACHGSPD2" hidden="1">'[2]CHGSPD19.FIN'!$E$11:$E$20</definedName>
    <definedName name="__123Graph_AEFF" hidden="1">'[3]T3 Page 1'!#REF!</definedName>
    <definedName name="__123Graph_AGR14PBF1" hidden="1">'[4]HIS19FIN(A)'!$AF$70:$AF$81</definedName>
    <definedName name="__123Graph_ALBFFIN" hidden="1">'[3]FC Page 1'!#REF!</definedName>
    <definedName name="__123Graph_ALBFFIN2" hidden="1">'[4]HIS19FIN(A)'!$K$59:$Q$59</definedName>
    <definedName name="__123Graph_ALBFHIC2" hidden="1">'[4]HIS19FIN(A)'!$D$59:$J$59</definedName>
    <definedName name="__123Graph_ALCB" hidden="1">'[4]HIS19FIN(A)'!$D$83:$I$83</definedName>
    <definedName name="__123Graph_ANACFIN" hidden="1">'[4]HIS19FIN(A)'!$K$97:$Q$97</definedName>
    <definedName name="__123Graph_ANACHIC" hidden="1">'[4]HIS19FIN(A)'!$D$97:$J$97</definedName>
    <definedName name="__123Graph_APIC" hidden="1">'[3]T3 Page 1'!#REF!</definedName>
    <definedName name="__123Graph_B" hidden="1">'[1]Model inputs'!#REF!</definedName>
    <definedName name="__123Graph_BCHGSPD1" hidden="1">'[2]CHGSPD19.FIN'!$H$10:$H$25</definedName>
    <definedName name="__123Graph_BCHGSPD2" hidden="1">'[2]CHGSPD19.FIN'!$I$11:$I$25</definedName>
    <definedName name="__123Graph_BEFF" hidden="1">'[3]T3 Page 1'!#REF!</definedName>
    <definedName name="__123Graph_BLBF" hidden="1">'[3]T3 Page 1'!#REF!</definedName>
    <definedName name="__123Graph_BLBFFIN" hidden="1">'[3]FC Page 1'!#REF!</definedName>
    <definedName name="__123Graph_BLCB" hidden="1">'[4]HIS19FIN(A)'!$D$79:$I$79</definedName>
    <definedName name="__123Graph_BPIC" hidden="1">'[3]T3 Page 1'!#REF!</definedName>
    <definedName name="__123Graph_CACT13BUD" hidden="1">'[3]FC Page 1'!#REF!</definedName>
    <definedName name="__123Graph_CEFF" hidden="1">'[3]T3 Page 1'!#REF!</definedName>
    <definedName name="__123Graph_CGR14PBF1" hidden="1">'[4]HIS19FIN(A)'!$AK$70:$AK$81</definedName>
    <definedName name="__123Graph_CLBF" hidden="1">'[3]T3 Page 1'!#REF!</definedName>
    <definedName name="__123Graph_CPIC" hidden="1">'[3]T3 Page 1'!#REF!</definedName>
    <definedName name="__123Graph_DACT13BUD" hidden="1">'[3]FC Page 1'!#REF!</definedName>
    <definedName name="__123Graph_DEFF" hidden="1">'[3]T3 Page 1'!#REF!</definedName>
    <definedName name="__123Graph_DGR14PBF1" hidden="1">'[4]HIS19FIN(A)'!$AH$70:$AH$81</definedName>
    <definedName name="__123Graph_DLBF" hidden="1">'[3]T3 Page 1'!#REF!</definedName>
    <definedName name="__123Graph_DPIC" hidden="1">'[3]T3 Page 1'!#REF!</definedName>
    <definedName name="__123Graph_EACT13BUD" hidden="1">'[3]FC Page 1'!#REF!</definedName>
    <definedName name="__123Graph_EEFF" hidden="1">'[3]T3 Page 1'!#REF!</definedName>
    <definedName name="__123Graph_EEFFHIC" hidden="1">'[3]FC Page 1'!#REF!</definedName>
    <definedName name="__123Graph_EGR14PBF1" hidden="1">'[4]HIS19FIN(A)'!$AG$67:$AG$67</definedName>
    <definedName name="__123Graph_ELBF" hidden="1">'[3]T3 Page 1'!#REF!</definedName>
    <definedName name="__123Graph_EPIC" hidden="1">'[3]T3 Page 1'!#REF!</definedName>
    <definedName name="__123Graph_FACT13BUD" hidden="1">'[3]FC Page 1'!#REF!</definedName>
    <definedName name="__123Graph_FEFF" hidden="1">'[3]T3 Page 1'!#REF!</definedName>
    <definedName name="__123Graph_FEFFHIC" hidden="1">'[3]FC Page 1'!#REF!</definedName>
    <definedName name="__123Graph_FGR14PBF1" hidden="1">'[4]HIS19FIN(A)'!$AH$67:$AH$67</definedName>
    <definedName name="__123Graph_FLBF" hidden="1">'[3]T3 Page 1'!#REF!</definedName>
    <definedName name="__123Graph_FPIC" hidden="1">'[3]T3 Page 1'!#REF!</definedName>
    <definedName name="__123Graph_LBL_ARESID" hidden="1">'[4]HIS19FIN(A)'!$R$3:$W$3</definedName>
    <definedName name="__123Graph_LBL_BRESID" hidden="1">'[4]HIS19FIN(A)'!$R$3:$W$3</definedName>
    <definedName name="__123Graph_XACTHIC" hidden="1">'[3]FC Page 1'!#REF!</definedName>
    <definedName name="__123Graph_XCHGSPD1" hidden="1">'[2]CHGSPD19.FIN'!$A$10:$A$25</definedName>
    <definedName name="__123Graph_XCHGSPD2" hidden="1">'[2]CHGSPD19.FIN'!$A$11:$A$25</definedName>
    <definedName name="__123Graph_XEFF" hidden="1">'[3]T3 Page 1'!#REF!</definedName>
    <definedName name="__123Graph_XGR14PBF1" hidden="1">'[4]HIS19FIN(A)'!$AL$70:$AL$81</definedName>
    <definedName name="__123Graph_XLBF" hidden="1">'[3]T3 Page 1'!#REF!</definedName>
    <definedName name="__123Graph_XLBFFIN2" hidden="1">'[4]HIS19FIN(A)'!$K$61:$Q$61</definedName>
    <definedName name="__123Graph_XLBFHIC" hidden="1">'[4]HIS19FIN(A)'!$D$61:$J$61</definedName>
    <definedName name="__123Graph_XLBFHIC2" hidden="1">'[4]HIS19FIN(A)'!$D$61:$J$61</definedName>
    <definedName name="__123Graph_XLCB" hidden="1">'[4]HIS19FIN(A)'!$D$79:$I$79</definedName>
    <definedName name="__123Graph_XNACFIN" hidden="1">'[4]HIS19FIN(A)'!$K$95:$Q$95</definedName>
    <definedName name="__123Graph_XNACHIC" hidden="1">'[4]HIS19FIN(A)'!$D$95:$J$95</definedName>
    <definedName name="__123Graph_XPIC" hidden="1">'[3]T3 Page 1'!#REF!</definedName>
    <definedName name="_xlnm._FilterDatabase" localSheetId="0" hidden="1">#REF!</definedName>
    <definedName name="_xlnm._FilterDatabase" localSheetId="2" hidden="1">'2. Cover'!$B$17:$H$18</definedName>
    <definedName name="_xlnm._FilterDatabase" localSheetId="3" hidden="1">#REF!</definedName>
    <definedName name="_xlnm._FilterDatabase" localSheetId="5" hidden="1">#REF!</definedName>
    <definedName name="_xlnm._FilterDatabase" localSheetId="4" hidden="1">'HWB select trusts'!$A$1:$D$466</definedName>
    <definedName name="_xlnm._FilterDatabase" hidden="1">#REF!</definedName>
    <definedName name="_Order1" hidden="1">255</definedName>
    <definedName name="_Order2" hidden="1">0</definedName>
    <definedName name="_Regression_Out" localSheetId="0" hidden="1">#REF!</definedName>
    <definedName name="_Regression_Out" localSheetId="3" hidden="1">#REF!</definedName>
    <definedName name="_Regression_Out" localSheetId="5" hidden="1">#REF!</definedName>
    <definedName name="_Regression_Out" hidden="1">#REF!</definedName>
    <definedName name="_Regression_X" localSheetId="0" hidden="1">#REF!</definedName>
    <definedName name="_Regression_X" localSheetId="3" hidden="1">#REF!</definedName>
    <definedName name="_Regression_X" localSheetId="5" hidden="1">#REF!</definedName>
    <definedName name="_Regression_X" hidden="1">#REF!</definedName>
    <definedName name="_Regression_Y" localSheetId="0" hidden="1">#REF!</definedName>
    <definedName name="_Regression_Y" localSheetId="3" hidden="1">#REF!</definedName>
    <definedName name="_Regression_Y" localSheetId="5" hidden="1">#REF!</definedName>
    <definedName name="_Regression_Y" hidden="1">#REF!</definedName>
    <definedName name="a1_Integrated_Care_Planning_and_Navigation" localSheetId="3">#REF!</definedName>
    <definedName name="a1_Integrated_Care_Planning_and_Navigation" localSheetId="5">#REF!</definedName>
    <definedName name="a1_Integrated_Care_Planning_and_Navigation">#REF!</definedName>
    <definedName name="a10_Prevention___Early_Intervention" localSheetId="3">#REF!</definedName>
    <definedName name="a10_Prevention___Early_Intervention" localSheetId="5">#REF!</definedName>
    <definedName name="a10_Prevention___Early_Intervention">#REF!</definedName>
    <definedName name="a11_Carers_Services" localSheetId="3">#REF!</definedName>
    <definedName name="a11_Carers_Services" localSheetId="5">#REF!</definedName>
    <definedName name="a11_Carers_Services">#REF!</definedName>
    <definedName name="a12_Care_Act_Implementation_Related_Duties" localSheetId="3">#REF!</definedName>
    <definedName name="a12_Care_Act_Implementation_Related_Duties" localSheetId="5">#REF!</definedName>
    <definedName name="a12_Care_Act_Implementation_Related_Duties">#REF!</definedName>
    <definedName name="a13_Assistive_Technologies_and_Equipment" localSheetId="3">#REF!</definedName>
    <definedName name="a13_Assistive_Technologies_and_Equipment" localSheetId="5">#REF!</definedName>
    <definedName name="a13_Assistive_Technologies_and_Equipment">#REF!</definedName>
    <definedName name="a15_Personalised_Budgeting_and_Commissioning" localSheetId="3">#REF!</definedName>
    <definedName name="a15_Personalised_Budgeting_and_Commissioning" localSheetId="5">#REF!</definedName>
    <definedName name="a15_Personalised_Budgeting_and_Commissioning">#REF!</definedName>
    <definedName name="a2_Intermediate_Care_Services" localSheetId="3">#REF!</definedName>
    <definedName name="a2_Intermediate_Care_Services" localSheetId="5">#REF!</definedName>
    <definedName name="a2_Intermediate_Care_Services">#REF!</definedName>
    <definedName name="a4_High_Impact_Change_Model_for_Managing_Transfer_of_Care" localSheetId="3">#REF!</definedName>
    <definedName name="a4_High_Impact_Change_Model_for_Managing_Transfer_of_Care" localSheetId="5">#REF!</definedName>
    <definedName name="a4_High_Impact_Change_Model_for_Managing_Transfer_of_Care">#REF!</definedName>
    <definedName name="a6_DFG_Related_Schemes" localSheetId="3">#REF!</definedName>
    <definedName name="a6_DFG_Related_Schemes" localSheetId="5">#REF!</definedName>
    <definedName name="a6_DFG_Related_Schemes">#REF!</definedName>
    <definedName name="a8_Residential_Placements" localSheetId="3">#REF!</definedName>
    <definedName name="a8_Residential_Placements" localSheetId="5">#REF!</definedName>
    <definedName name="a8_Residential_Placements">#REF!</definedName>
    <definedName name="a9_Enablers_for_Integration" localSheetId="3">#REF!</definedName>
    <definedName name="a9_Enablers_for_Integration" localSheetId="5">#REF!</definedName>
    <definedName name="a9_Enablers_for_Integration">#REF!</definedName>
    <definedName name="asdas" localSheetId="0"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localSheetId="3" hidden="1">{#N/A,#N/A,FALSE,"TMCOMP96";#N/A,#N/A,FALSE,"MAT96";#N/A,#N/A,FALSE,"FANDA96";#N/A,#N/A,FALSE,"INTRAN96";#N/A,#N/A,FALSE,"NAA9697";#N/A,#N/A,FALSE,"ECWEBB";#N/A,#N/A,FALSE,"MFT96";#N/A,#N/A,FALSE,"CTrecon"}</definedName>
    <definedName name="b" localSheetId="5"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1_Beds" localSheetId="3">#REF!</definedName>
    <definedName name="b1_Beds" localSheetId="5">#REF!</definedName>
    <definedName name="b1_Beds">#REF!</definedName>
    <definedName name="b2_Packages_or_placements_or_hours_of_care" localSheetId="3">#REF!</definedName>
    <definedName name="b2_Packages_or_placements_or_hours_of_care" localSheetId="5">#REF!</definedName>
    <definedName name="b2_Packages_or_placements_or_hours_of_care">#REF!</definedName>
    <definedName name="b3_Planned_service" localSheetId="3">#REF!</definedName>
    <definedName name="b3_Planned_service" localSheetId="5">#REF!</definedName>
    <definedName name="b3_Planned_service">#REF!</definedName>
    <definedName name="b4_Residential_care_placements" localSheetId="3">#REF!</definedName>
    <definedName name="b4_Residential_care_placements" localSheetId="5">#REF!</definedName>
    <definedName name="b4_Residential_care_placements">#REF!</definedName>
    <definedName name="b5_Packages_or_Hours_of_care_or_Placements_or_No._of_beds_or_Planned_service_capacity" localSheetId="3">#REF!</definedName>
    <definedName name="b5_Packages_or_Hours_of_care_or_Placements_or_No._of_beds_or_Planned_service_capacity" localSheetId="5">#REF!</definedName>
    <definedName name="b5_Packages_or_Hours_of_care_or_Placements_or_No._of_beds_or_Planned_service_capacity">#REF!</definedName>
    <definedName name="BLPH1" localSheetId="3" hidden="1">'[5]4.6 ten year bonds'!$A$4</definedName>
    <definedName name="BLPH1" localSheetId="5" hidden="1">'[5]4.6 ten year bonds'!$A$4</definedName>
    <definedName name="BLPH1" hidden="1">'[5]4.6 ten year bonds'!$A$4</definedName>
    <definedName name="BLPH2" localSheetId="3" hidden="1">'[5]4.6 ten year bonds'!$D$4</definedName>
    <definedName name="BLPH2" localSheetId="5" hidden="1">'[5]4.6 ten year bonds'!$D$4</definedName>
    <definedName name="BLPH2" hidden="1">'[5]4.6 ten year bonds'!$D$4</definedName>
    <definedName name="BLPH3" localSheetId="3" hidden="1">'[5]4.6 ten year bonds'!$G$4</definedName>
    <definedName name="BLPH3" localSheetId="5" hidden="1">'[5]4.6 ten year bonds'!$G$4</definedName>
    <definedName name="BLPH3" hidden="1">'[5]4.6 ten year bonds'!$G$4</definedName>
    <definedName name="BLPH4" localSheetId="3" hidden="1">'[5]4.6 ten year bonds'!$J$4</definedName>
    <definedName name="BLPH4" localSheetId="5" hidden="1">'[5]4.6 ten year bonds'!$J$4</definedName>
    <definedName name="BLPH4" hidden="1">'[5]4.6 ten year bonds'!$J$4</definedName>
    <definedName name="BLPH5" localSheetId="3" hidden="1">'[5]4.6 ten year bonds'!$M$4</definedName>
    <definedName name="BLPH5" localSheetId="5" hidden="1">'[5]4.6 ten year bonds'!$M$4</definedName>
    <definedName name="BLPH5" hidden="1">'[5]4.6 ten year bonds'!$M$4</definedName>
    <definedName name="dgsgf" localSheetId="0"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xtraProfiles" localSheetId="0" hidden="1">#REF!</definedName>
    <definedName name="ExtraProfiles" localSheetId="3" hidden="1">#REF!</definedName>
    <definedName name="ExtraProfiles" localSheetId="5" hidden="1">#REF!</definedName>
    <definedName name="ExtraProfiles" hidden="1">#REF!</definedName>
    <definedName name="fg" localSheetId="0"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 hidden="1">#REF!</definedName>
    <definedName name="NewClass1" localSheetId="3" hidden="1">#REF!</definedName>
    <definedName name="NewClass1" localSheetId="5" hidden="1">#REF!</definedName>
    <definedName name="NewClass1" hidden="1">#REF!</definedName>
    <definedName name="Option2" localSheetId="0"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[6]Population!#REF!</definedName>
    <definedName name="Population" localSheetId="0" hidden="1">#REF!</definedName>
    <definedName name="Population" localSheetId="3" hidden="1">#REF!</definedName>
    <definedName name="Population" localSheetId="5" hidden="1">#REF!</definedName>
    <definedName name="Population" hidden="1">#REF!</definedName>
    <definedName name="_xlnm.Print_Area" localSheetId="0">'1. Guidance'!$A$1:$C$16</definedName>
    <definedName name="_xlnm.Print_Area" localSheetId="2">'2. Cover'!$A$7:$I$26</definedName>
    <definedName name="Profiles" localSheetId="3" hidden="1">#REF!</definedName>
    <definedName name="Profiles" localSheetId="5" hidden="1">#REF!</definedName>
    <definedName name="Profiles" hidden="1">#REF!</definedName>
    <definedName name="Projections" localSheetId="0" hidden="1">#REF!</definedName>
    <definedName name="Projections" localSheetId="3" hidden="1">#REF!</definedName>
    <definedName name="Projections" localSheetId="5" hidden="1">#REF!</definedName>
    <definedName name="Projections" hidden="1">#REF!</definedName>
    <definedName name="Results" hidden="1">[7]UK99!$A$1:$A$1</definedName>
    <definedName name="sdf" localSheetId="0"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7" l="1"/>
  <c r="E5" i="39"/>
  <c r="C139" i="39" l="1"/>
  <c r="Q137" i="39"/>
  <c r="AC15" i="39" s="1"/>
  <c r="P137" i="39"/>
  <c r="AB15" i="39" s="1"/>
  <c r="O137" i="39"/>
  <c r="AA15" i="39" s="1"/>
  <c r="N137" i="39"/>
  <c r="Z15" i="39" s="1"/>
  <c r="M137" i="39"/>
  <c r="M15" i="39" s="1"/>
  <c r="L137" i="39"/>
  <c r="L15" i="39" s="1"/>
  <c r="K137" i="39"/>
  <c r="K15" i="39" s="1"/>
  <c r="J137" i="39"/>
  <c r="V15" i="39" s="1"/>
  <c r="I137" i="39"/>
  <c r="U15" i="39" s="1"/>
  <c r="H137" i="39"/>
  <c r="T15" i="39" s="1"/>
  <c r="G137" i="39"/>
  <c r="S15" i="39" s="1"/>
  <c r="F137" i="39"/>
  <c r="R15" i="39" s="1"/>
  <c r="E137" i="39"/>
  <c r="E37" i="39"/>
  <c r="E62" i="39"/>
  <c r="E87" i="39"/>
  <c r="E112" i="39"/>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5" i="42"/>
  <c r="A56"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303" i="42"/>
  <c r="A304" i="42"/>
  <c r="A305" i="42"/>
  <c r="A306" i="42"/>
  <c r="A307" i="42"/>
  <c r="A308" i="42"/>
  <c r="A309" i="42"/>
  <c r="A310"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2" i="42"/>
  <c r="F15" i="39" l="1"/>
  <c r="J15" i="39"/>
  <c r="Q15" i="39"/>
  <c r="I15" i="39"/>
  <c r="Y15" i="39"/>
  <c r="P15" i="39"/>
  <c r="H15" i="39"/>
  <c r="X15" i="39"/>
  <c r="O15" i="39"/>
  <c r="G15" i="39"/>
  <c r="W15" i="39"/>
  <c r="N15" i="39"/>
  <c r="C140" i="39"/>
  <c r="G62" i="39"/>
  <c r="G12" i="39" s="1"/>
  <c r="H62" i="39"/>
  <c r="T12" i="39" s="1"/>
  <c r="I62" i="39"/>
  <c r="U12" i="39" s="1"/>
  <c r="J62" i="39"/>
  <c r="J12" i="39" s="1"/>
  <c r="K62" i="39"/>
  <c r="W12" i="39" s="1"/>
  <c r="L62" i="39"/>
  <c r="X12" i="39" s="1"/>
  <c r="M62" i="39"/>
  <c r="Y12" i="39" s="1"/>
  <c r="N62" i="39"/>
  <c r="N12" i="39" s="1"/>
  <c r="O62" i="39"/>
  <c r="O12" i="39" s="1"/>
  <c r="P62" i="39"/>
  <c r="AB12" i="39" s="1"/>
  <c r="Q62" i="39"/>
  <c r="Q12" i="39" s="1"/>
  <c r="F62" i="39"/>
  <c r="I12" i="39" l="1"/>
  <c r="AC12" i="39"/>
  <c r="M12" i="39"/>
  <c r="K12" i="39"/>
  <c r="C141" i="39"/>
  <c r="F12" i="39"/>
  <c r="V12" i="39"/>
  <c r="R12" i="39"/>
  <c r="AA12" i="39"/>
  <c r="H12" i="39"/>
  <c r="P12" i="39"/>
  <c r="L12" i="39"/>
  <c r="S12" i="39"/>
  <c r="Z12" i="39"/>
  <c r="C142" i="39" l="1"/>
  <c r="K112" i="39"/>
  <c r="L112" i="39"/>
  <c r="M112" i="39"/>
  <c r="N112" i="39"/>
  <c r="O112" i="39"/>
  <c r="P112" i="39"/>
  <c r="Q112" i="39"/>
  <c r="K87" i="39"/>
  <c r="L87" i="39"/>
  <c r="M87" i="39"/>
  <c r="N87" i="39"/>
  <c r="O87" i="39"/>
  <c r="P87" i="39"/>
  <c r="Q87" i="39"/>
  <c r="K37" i="39"/>
  <c r="L37" i="39"/>
  <c r="M37" i="39"/>
  <c r="N37" i="39"/>
  <c r="O37" i="39"/>
  <c r="P37" i="39"/>
  <c r="Q37" i="39"/>
  <c r="I11" i="37"/>
  <c r="J11" i="37"/>
  <c r="K11" i="37"/>
  <c r="L11" i="37"/>
  <c r="M11" i="37"/>
  <c r="N11" i="37"/>
  <c r="O11" i="37"/>
  <c r="P11" i="37"/>
  <c r="I12" i="37"/>
  <c r="J12" i="37"/>
  <c r="K12" i="37"/>
  <c r="L12" i="37"/>
  <c r="M12" i="37"/>
  <c r="N12" i="37"/>
  <c r="O12" i="37"/>
  <c r="P12" i="37"/>
  <c r="I13" i="37"/>
  <c r="J13" i="37"/>
  <c r="K13" i="37"/>
  <c r="L13" i="37"/>
  <c r="M13" i="37"/>
  <c r="N13" i="37"/>
  <c r="O13" i="37"/>
  <c r="P13" i="37"/>
  <c r="I14" i="37"/>
  <c r="J14" i="37"/>
  <c r="K14" i="37"/>
  <c r="L14" i="37"/>
  <c r="M14" i="37"/>
  <c r="N14" i="37"/>
  <c r="O14" i="37"/>
  <c r="P14" i="37"/>
  <c r="C2" i="37"/>
  <c r="D2" i="39"/>
  <c r="C114" i="39"/>
  <c r="J112" i="39"/>
  <c r="I112" i="39"/>
  <c r="H112" i="39"/>
  <c r="G112" i="39"/>
  <c r="F112" i="39"/>
  <c r="C89" i="39"/>
  <c r="C90" i="39" s="1"/>
  <c r="J87" i="39"/>
  <c r="I87" i="39"/>
  <c r="H87" i="39"/>
  <c r="G87" i="39"/>
  <c r="F87" i="39"/>
  <c r="C64" i="39"/>
  <c r="C65" i="39" s="1"/>
  <c r="C66" i="39" s="1"/>
  <c r="C39" i="39"/>
  <c r="C40" i="39" s="1"/>
  <c r="C41" i="39" s="1"/>
  <c r="C42" i="39" s="1"/>
  <c r="J37" i="39"/>
  <c r="I37" i="39"/>
  <c r="H37" i="39"/>
  <c r="G37" i="39"/>
  <c r="F37" i="39"/>
  <c r="V14" i="39" l="1"/>
  <c r="J14" i="39"/>
  <c r="M14" i="39"/>
  <c r="Y14" i="39"/>
  <c r="L14" i="39"/>
  <c r="X14" i="39"/>
  <c r="K14" i="39"/>
  <c r="W14" i="39"/>
  <c r="R14" i="39"/>
  <c r="F14" i="39"/>
  <c r="AC14" i="39"/>
  <c r="Q14" i="39"/>
  <c r="S14" i="39"/>
  <c r="G14" i="39"/>
  <c r="AB14" i="39"/>
  <c r="P14" i="39"/>
  <c r="T14" i="39"/>
  <c r="H14" i="39"/>
  <c r="AA14" i="39"/>
  <c r="O14" i="39"/>
  <c r="U14" i="39"/>
  <c r="I14" i="39"/>
  <c r="N14" i="39"/>
  <c r="Z14" i="39"/>
  <c r="C143" i="39"/>
  <c r="F13" i="39"/>
  <c r="F11" i="39"/>
  <c r="I13" i="39"/>
  <c r="U13" i="39"/>
  <c r="Q13" i="39"/>
  <c r="AC13" i="39"/>
  <c r="K13" i="39"/>
  <c r="W13" i="39"/>
  <c r="J13" i="39"/>
  <c r="V13" i="39"/>
  <c r="P13" i="39"/>
  <c r="AB13" i="39"/>
  <c r="AA13" i="39"/>
  <c r="O13" i="39"/>
  <c r="N13" i="39"/>
  <c r="Z13" i="39"/>
  <c r="H13" i="39"/>
  <c r="T13" i="39"/>
  <c r="M13" i="39"/>
  <c r="Y13" i="39"/>
  <c r="S13" i="39"/>
  <c r="G13" i="39"/>
  <c r="L13" i="39"/>
  <c r="X13" i="39"/>
  <c r="R13" i="39"/>
  <c r="M11" i="39"/>
  <c r="Y11" i="39"/>
  <c r="N11" i="39"/>
  <c r="Z11" i="39"/>
  <c r="L11" i="39"/>
  <c r="X11" i="39"/>
  <c r="V11" i="39"/>
  <c r="J11" i="39"/>
  <c r="K11" i="39"/>
  <c r="W11" i="39"/>
  <c r="S11" i="39"/>
  <c r="G11" i="39"/>
  <c r="AC11" i="39"/>
  <c r="Q11" i="39"/>
  <c r="T11" i="39"/>
  <c r="H11" i="39"/>
  <c r="AB11" i="39"/>
  <c r="P11" i="39"/>
  <c r="U11" i="39"/>
  <c r="I11" i="39"/>
  <c r="AA11" i="39"/>
  <c r="O11" i="39"/>
  <c r="R11" i="39"/>
  <c r="C43" i="39"/>
  <c r="C91" i="39"/>
  <c r="C115" i="39"/>
  <c r="C67" i="39"/>
  <c r="C144" i="39" l="1"/>
  <c r="C44" i="39"/>
  <c r="C116" i="39"/>
  <c r="C92" i="39"/>
  <c r="C68" i="39"/>
  <c r="C145" i="39" l="1"/>
  <c r="C117" i="39"/>
  <c r="C45" i="39"/>
  <c r="C69" i="39"/>
  <c r="C93" i="39"/>
  <c r="C146" i="39" l="1"/>
  <c r="C94" i="39"/>
  <c r="C70" i="39"/>
  <c r="C46" i="39"/>
  <c r="C118" i="39"/>
  <c r="C147" i="39" l="1"/>
  <c r="C95" i="39"/>
  <c r="C119" i="39"/>
  <c r="C47" i="39"/>
  <c r="C71" i="39"/>
  <c r="C148" i="39" l="1"/>
  <c r="C72" i="39"/>
  <c r="C48" i="39"/>
  <c r="C96" i="39"/>
  <c r="C120" i="39"/>
  <c r="C149" i="39" l="1"/>
  <c r="C49" i="39"/>
  <c r="C73" i="39"/>
  <c r="C121" i="39"/>
  <c r="C97" i="39"/>
  <c r="C150" i="39" l="1"/>
  <c r="C98" i="39"/>
  <c r="C74" i="39"/>
  <c r="C122" i="39"/>
  <c r="C50" i="39"/>
  <c r="C151" i="39" l="1"/>
  <c r="C123" i="39"/>
  <c r="C99" i="39"/>
  <c r="C51" i="39"/>
  <c r="C75" i="39"/>
  <c r="C152" i="39" l="1"/>
  <c r="C100" i="39"/>
  <c r="C76" i="39"/>
  <c r="C124" i="39"/>
  <c r="C52" i="39"/>
  <c r="C153" i="39" l="1"/>
  <c r="C101" i="39"/>
  <c r="C125" i="39"/>
  <c r="C77" i="39"/>
  <c r="C53" i="39"/>
  <c r="C154" i="39" l="1"/>
  <c r="C126" i="39"/>
  <c r="C102" i="39"/>
  <c r="C54" i="39"/>
  <c r="C78" i="39"/>
  <c r="C155" i="39" l="1"/>
  <c r="C79" i="39"/>
  <c r="C103" i="39"/>
  <c r="C127" i="39"/>
  <c r="C55" i="39"/>
  <c r="C156" i="39" l="1"/>
  <c r="C56" i="39"/>
  <c r="C80" i="39"/>
  <c r="C128" i="39"/>
  <c r="C104" i="39"/>
  <c r="C157" i="39" l="1"/>
  <c r="C105" i="39"/>
  <c r="C129" i="39"/>
  <c r="C57" i="39"/>
  <c r="C81" i="39"/>
  <c r="C158" i="39" l="1"/>
  <c r="C106" i="39"/>
  <c r="C58" i="39"/>
  <c r="C130" i="39"/>
  <c r="C82" i="39"/>
  <c r="C159" i="39" l="1"/>
  <c r="C83" i="39"/>
  <c r="C59" i="39"/>
  <c r="C131" i="39"/>
  <c r="C107" i="39"/>
  <c r="C160" i="39" l="1"/>
  <c r="C84" i="39"/>
  <c r="C108" i="39"/>
  <c r="C132" i="39"/>
  <c r="C60" i="39"/>
  <c r="C161" i="39" l="1"/>
  <c r="C85" i="39"/>
  <c r="C61" i="39"/>
  <c r="C133" i="39"/>
  <c r="C109" i="39"/>
  <c r="C134" i="39" l="1"/>
  <c r="C110" i="39"/>
  <c r="C86" i="39"/>
  <c r="C111" i="39" l="1"/>
  <c r="C135" i="39"/>
  <c r="C136" i="39" l="1"/>
  <c r="H14" i="37" l="1"/>
  <c r="G14" i="37"/>
  <c r="F14" i="37"/>
  <c r="E14" i="37"/>
  <c r="H13" i="37"/>
  <c r="G13" i="37"/>
  <c r="F13" i="37"/>
  <c r="E13" i="37"/>
  <c r="H12" i="37"/>
  <c r="G12" i="37"/>
  <c r="F12" i="37"/>
  <c r="E12" i="37"/>
  <c r="H11" i="37"/>
  <c r="G11" i="37"/>
  <c r="F11" i="37"/>
  <c r="E11" i="37"/>
  <c r="E18" i="2" l="1"/>
  <c r="J17" i="2" l="1"/>
  <c r="J18" i="2"/>
  <c r="J16" i="2"/>
  <c r="J15" i="2"/>
  <c r="J14" i="2"/>
  <c r="J13" i="2"/>
  <c r="J10" i="2" l="1"/>
  <c r="J9" i="2" l="1"/>
  <c r="E138" i="39" l="1"/>
  <c r="E38" i="39"/>
  <c r="E39" i="39"/>
  <c r="E40" i="39"/>
  <c r="E41" i="39"/>
  <c r="E42" i="39"/>
  <c r="E43" i="39"/>
  <c r="E44" i="39"/>
  <c r="E45" i="39"/>
  <c r="E46" i="39"/>
  <c r="E47" i="39"/>
  <c r="E48" i="39"/>
  <c r="E49" i="39"/>
  <c r="E50" i="39"/>
  <c r="E51" i="39"/>
  <c r="E52" i="39"/>
  <c r="E53" i="39"/>
  <c r="E54" i="39"/>
  <c r="E55" i="39"/>
  <c r="E56" i="39"/>
  <c r="E57" i="39"/>
  <c r="E58" i="39"/>
  <c r="E59" i="39"/>
  <c r="E60" i="39"/>
  <c r="E61" i="39"/>
  <c r="E63" i="39"/>
  <c r="E64" i="39"/>
  <c r="E65" i="39"/>
  <c r="E66" i="39"/>
  <c r="E67" i="39"/>
  <c r="E68" i="39"/>
  <c r="E69" i="39"/>
  <c r="E70" i="39"/>
  <c r="E71" i="39"/>
  <c r="E72" i="39"/>
  <c r="E73" i="39"/>
  <c r="E74" i="39"/>
  <c r="E75" i="39"/>
  <c r="E76" i="39"/>
  <c r="E77" i="39"/>
  <c r="E78" i="39"/>
  <c r="E79" i="39"/>
  <c r="E80" i="39"/>
  <c r="E81" i="39"/>
  <c r="E82" i="39"/>
  <c r="E83" i="39"/>
  <c r="E84" i="39"/>
  <c r="E85" i="39"/>
  <c r="E86" i="39"/>
  <c r="E88" i="39"/>
  <c r="E89" i="39"/>
  <c r="E90" i="39"/>
  <c r="E91" i="39"/>
  <c r="E92" i="39"/>
  <c r="E93" i="39"/>
  <c r="E94" i="39"/>
  <c r="E95" i="39"/>
  <c r="E96" i="39"/>
  <c r="E97" i="39"/>
  <c r="E98" i="39"/>
  <c r="E99" i="39"/>
  <c r="E100" i="39"/>
  <c r="E101" i="39"/>
  <c r="E102" i="39"/>
  <c r="E103" i="39"/>
  <c r="E104" i="39"/>
  <c r="E105" i="39"/>
  <c r="E106" i="39"/>
  <c r="E107" i="39"/>
  <c r="E108" i="39"/>
  <c r="E109" i="39"/>
  <c r="E110" i="39"/>
  <c r="E111" i="39"/>
  <c r="E113" i="39"/>
  <c r="E114" i="39"/>
  <c r="E115" i="39"/>
  <c r="E116" i="39"/>
  <c r="E117" i="39"/>
  <c r="E118" i="39"/>
  <c r="E119" i="39"/>
  <c r="E120" i="39"/>
  <c r="E121" i="39"/>
  <c r="E122" i="39"/>
  <c r="E123" i="39"/>
  <c r="E124" i="39"/>
  <c r="E125" i="39"/>
  <c r="E126" i="39"/>
  <c r="E127" i="39"/>
  <c r="E128" i="39"/>
  <c r="E129" i="39"/>
  <c r="E130" i="39"/>
  <c r="E131" i="39"/>
  <c r="E132" i="39"/>
  <c r="E133" i="39"/>
  <c r="E134" i="39"/>
  <c r="E135" i="39"/>
  <c r="E136" i="39"/>
  <c r="E139" i="39"/>
  <c r="E140" i="39"/>
  <c r="E141" i="39"/>
  <c r="E142" i="39"/>
  <c r="E143" i="39"/>
  <c r="E144" i="39"/>
  <c r="E145" i="39"/>
  <c r="E146" i="39"/>
  <c r="E147" i="39"/>
  <c r="E148" i="39"/>
  <c r="E149" i="39"/>
  <c r="E150" i="39"/>
  <c r="E151" i="39"/>
  <c r="E152" i="39"/>
  <c r="E153" i="39"/>
  <c r="E154" i="39"/>
  <c r="E155" i="39"/>
  <c r="E156" i="39"/>
  <c r="E157" i="39"/>
  <c r="E158" i="39"/>
  <c r="E159" i="39"/>
  <c r="E160" i="39"/>
  <c r="E161" i="39"/>
  <c r="J25" i="2" l="1"/>
</calcChain>
</file>

<file path=xl/sharedStrings.xml><?xml version="1.0" encoding="utf-8"?>
<sst xmlns="http://schemas.openxmlformats.org/spreadsheetml/2006/main" count="1696" uniqueCount="591">
  <si>
    <t>BCF Capacity &amp; Demand Template 2025-26</t>
  </si>
  <si>
    <t>1. Guidance</t>
  </si>
  <si>
    <t>Overview</t>
  </si>
  <si>
    <t>This template has been unlocked to allow editing as required. It is optional to submit capacity &amp; demand figures as per this template format and a customised format of this will be accepted.</t>
  </si>
  <si>
    <t>Note on entering information into this template</t>
  </si>
  <si>
    <t>Throughout the template, cells which are open for input have a yellow background and those that are pre-populated have a blue background, as below:</t>
  </si>
  <si>
    <t>Data can be input into the cell</t>
  </si>
  <si>
    <t>Pre-populated cells</t>
  </si>
  <si>
    <t>2. Cover</t>
  </si>
  <si>
    <t>1. The cover sheet provides essential information on the area for which the template is being completed, contacts and sign off. You should select your HWB from the top of the sheet which will also reveal pre-populated trusts for your area.</t>
  </si>
  <si>
    <t>2. Once you are satisfied with the information entered the template should be sent to the Better Care Fund Team: england.bettercarefundteam@nhs.net (please also copy in your Better Care Manager).</t>
  </si>
  <si>
    <t>3. Sign off - HWB sign off will be subject to your own governance arrangements which may include delegated authority. If your plan has been signed off by the full HWB, or has been signed off through a formal delegation route, select YES. If your plan has not yet been signed off by the HWB, select NO.</t>
  </si>
  <si>
    <t>3. Capacity and Demand</t>
  </si>
  <si>
    <t>&lt;Please select a Health and Wellbeing Board&gt;</t>
  </si>
  <si>
    <t>&lt;Please Select&gt;</t>
  </si>
  <si>
    <t>E09000002</t>
  </si>
  <si>
    <t>Barking and Dagenham</t>
  </si>
  <si>
    <t>Yes</t>
  </si>
  <si>
    <t>ICB</t>
  </si>
  <si>
    <t>E09000003</t>
  </si>
  <si>
    <t>Barnet</t>
  </si>
  <si>
    <t>No</t>
  </si>
  <si>
    <t>LA</t>
  </si>
  <si>
    <t>E08000016</t>
  </si>
  <si>
    <t>Barnsley</t>
  </si>
  <si>
    <t>Joint</t>
  </si>
  <si>
    <t>E06000022</t>
  </si>
  <si>
    <t>Bath and North East Somerset</t>
  </si>
  <si>
    <t>E06000055</t>
  </si>
  <si>
    <t>Bedford</t>
  </si>
  <si>
    <t>E09000004</t>
  </si>
  <si>
    <t>Bexley</t>
  </si>
  <si>
    <t>E08000025</t>
  </si>
  <si>
    <t>Birmingham</t>
  </si>
  <si>
    <t>E06000008</t>
  </si>
  <si>
    <t>Blackburn with Darwen</t>
  </si>
  <si>
    <t>E06000009</t>
  </si>
  <si>
    <t>Blackpool</t>
  </si>
  <si>
    <t>E08000001</t>
  </si>
  <si>
    <t>Bolton</t>
  </si>
  <si>
    <t>E06000058</t>
  </si>
  <si>
    <t>Bournemouth, Christchurch and Poole</t>
  </si>
  <si>
    <t>E06000036</t>
  </si>
  <si>
    <t>Bracknell Forest</t>
  </si>
  <si>
    <t>E08000032</t>
  </si>
  <si>
    <t>Bradford</t>
  </si>
  <si>
    <t>E09000005</t>
  </si>
  <si>
    <t>Brent</t>
  </si>
  <si>
    <t>E06000043</t>
  </si>
  <si>
    <t>Brighton and Hove</t>
  </si>
  <si>
    <t>E06000023</t>
  </si>
  <si>
    <t>Bristol, City of</t>
  </si>
  <si>
    <t>E09000006</t>
  </si>
  <si>
    <t>Bromley</t>
  </si>
  <si>
    <t>E06000060</t>
  </si>
  <si>
    <t>Buckinghamshire</t>
  </si>
  <si>
    <t>E08000002</t>
  </si>
  <si>
    <t>Bury</t>
  </si>
  <si>
    <t>E08000033</t>
  </si>
  <si>
    <t>Calderdale</t>
  </si>
  <si>
    <t>E10000003</t>
  </si>
  <si>
    <t>Cambridgeshire</t>
  </si>
  <si>
    <t>E09000007</t>
  </si>
  <si>
    <t>Camden</t>
  </si>
  <si>
    <t>E06000056</t>
  </si>
  <si>
    <t>Central Bedfordshire</t>
  </si>
  <si>
    <t>E06000049</t>
  </si>
  <si>
    <t>Cheshire East</t>
  </si>
  <si>
    <t>E06000050</t>
  </si>
  <si>
    <t>Cheshire West and Chester</t>
  </si>
  <si>
    <t>E09000001</t>
  </si>
  <si>
    <t>City of London</t>
  </si>
  <si>
    <t>E06000052</t>
  </si>
  <si>
    <t>Cornwall &amp; Scilly</t>
  </si>
  <si>
    <t>E06000047</t>
  </si>
  <si>
    <t>County Durham</t>
  </si>
  <si>
    <t>E08000026</t>
  </si>
  <si>
    <t>Coventry</t>
  </si>
  <si>
    <t>E09000008</t>
  </si>
  <si>
    <t>Croydon</t>
  </si>
  <si>
    <t>E06000063</t>
  </si>
  <si>
    <t>Cumberland</t>
  </si>
  <si>
    <t>E06000005</t>
  </si>
  <si>
    <t>Darlington</t>
  </si>
  <si>
    <t>E06000015</t>
  </si>
  <si>
    <t>Derby</t>
  </si>
  <si>
    <t>E10000007</t>
  </si>
  <si>
    <t>Derbyshire</t>
  </si>
  <si>
    <t>E10000008</t>
  </si>
  <si>
    <t>Devon</t>
  </si>
  <si>
    <t>E08000017</t>
  </si>
  <si>
    <t>Doncaster</t>
  </si>
  <si>
    <t>E06000059</t>
  </si>
  <si>
    <t>Dorset</t>
  </si>
  <si>
    <t>E08000027</t>
  </si>
  <si>
    <t>Dudley</t>
  </si>
  <si>
    <t>E09000009</t>
  </si>
  <si>
    <t>Ealing</t>
  </si>
  <si>
    <t>E06000011</t>
  </si>
  <si>
    <t>East Riding of Yorkshire</t>
  </si>
  <si>
    <t>E10000011</t>
  </si>
  <si>
    <t>East Sussex</t>
  </si>
  <si>
    <t>E09000010</t>
  </si>
  <si>
    <t>Enfield</t>
  </si>
  <si>
    <t>E10000012</t>
  </si>
  <si>
    <t>Essex</t>
  </si>
  <si>
    <t>E08000037</t>
  </si>
  <si>
    <t>Gateshead</t>
  </si>
  <si>
    <t>E10000013</t>
  </si>
  <si>
    <t>Gloucestershire</t>
  </si>
  <si>
    <t>E09000011</t>
  </si>
  <si>
    <t>Greenwich</t>
  </si>
  <si>
    <t>E09000012</t>
  </si>
  <si>
    <t>Hackney</t>
  </si>
  <si>
    <t>E06000006</t>
  </si>
  <si>
    <t>Halton</t>
  </si>
  <si>
    <t>E09000013</t>
  </si>
  <si>
    <t>Hammersmith and Fulham</t>
  </si>
  <si>
    <t>E10000014</t>
  </si>
  <si>
    <t>Hampshire</t>
  </si>
  <si>
    <t>E09000014</t>
  </si>
  <si>
    <t>Haringey</t>
  </si>
  <si>
    <t>E09000015</t>
  </si>
  <si>
    <t>Harrow</t>
  </si>
  <si>
    <t>E06000001</t>
  </si>
  <si>
    <t>Hartlepool</t>
  </si>
  <si>
    <t>E09000016</t>
  </si>
  <si>
    <t>Havering</t>
  </si>
  <si>
    <t>E06000019</t>
  </si>
  <si>
    <t>Herefordshire, County of</t>
  </si>
  <si>
    <t>E10000015</t>
  </si>
  <si>
    <t>Hertfordshire</t>
  </si>
  <si>
    <t>E09000017</t>
  </si>
  <si>
    <t>Hillingdon</t>
  </si>
  <si>
    <t>E09000018</t>
  </si>
  <si>
    <t>Hounslow</t>
  </si>
  <si>
    <t>E06000046</t>
  </si>
  <si>
    <t>Isle of Wight</t>
  </si>
  <si>
    <t>E09000019</t>
  </si>
  <si>
    <t>Islington</t>
  </si>
  <si>
    <t>E09000020</t>
  </si>
  <si>
    <t>Kensington and Chelsea</t>
  </si>
  <si>
    <t>E10000016</t>
  </si>
  <si>
    <t>Kent</t>
  </si>
  <si>
    <t>E06000010</t>
  </si>
  <si>
    <t>Kingston upon Hull, City of</t>
  </si>
  <si>
    <t>E09000021</t>
  </si>
  <si>
    <t>Kingston upon Thames</t>
  </si>
  <si>
    <t>E08000034</t>
  </si>
  <si>
    <t>Kirklees</t>
  </si>
  <si>
    <t>E08000011</t>
  </si>
  <si>
    <t>Knowsley</t>
  </si>
  <si>
    <t>E09000022</t>
  </si>
  <si>
    <t>Lambeth</t>
  </si>
  <si>
    <t>E10000017</t>
  </si>
  <si>
    <t>Lancashire</t>
  </si>
  <si>
    <t>E08000035</t>
  </si>
  <si>
    <t>Leeds</t>
  </si>
  <si>
    <t>E06000016</t>
  </si>
  <si>
    <t>Leicester</t>
  </si>
  <si>
    <t>E10000018</t>
  </si>
  <si>
    <t>Leicestershire</t>
  </si>
  <si>
    <t>E09000023</t>
  </si>
  <si>
    <t>Lewisham</t>
  </si>
  <si>
    <t>E10000019</t>
  </si>
  <si>
    <t>Lincolnshire</t>
  </si>
  <si>
    <t>E08000012</t>
  </si>
  <si>
    <t>Liverpool</t>
  </si>
  <si>
    <t>E06000032</t>
  </si>
  <si>
    <t>Luton</t>
  </si>
  <si>
    <t>E08000003</t>
  </si>
  <si>
    <t>Manchester</t>
  </si>
  <si>
    <t>E06000035</t>
  </si>
  <si>
    <t>Medway</t>
  </si>
  <si>
    <t>E09000024</t>
  </si>
  <si>
    <t>Merton</t>
  </si>
  <si>
    <t>E06000002</t>
  </si>
  <si>
    <t>Middlesbrough</t>
  </si>
  <si>
    <t>E06000042</t>
  </si>
  <si>
    <t>Milton Keynes</t>
  </si>
  <si>
    <t>E08000021</t>
  </si>
  <si>
    <t>Newcastle upon Tyne</t>
  </si>
  <si>
    <t>E09000025</t>
  </si>
  <si>
    <t>Newham</t>
  </si>
  <si>
    <t>E10000020</t>
  </si>
  <si>
    <t>Norfolk</t>
  </si>
  <si>
    <t>E06000012</t>
  </si>
  <si>
    <t>North East Lincolnshire</t>
  </si>
  <si>
    <t>E06000013</t>
  </si>
  <si>
    <t>North Lincolnshire</t>
  </si>
  <si>
    <t>E06000061</t>
  </si>
  <si>
    <t>North Northamptonshire</t>
  </si>
  <si>
    <t>E06000024</t>
  </si>
  <si>
    <t>North Somerset</t>
  </si>
  <si>
    <t>E08000022</t>
  </si>
  <si>
    <t>North Tyneside</t>
  </si>
  <si>
    <t>E10000023</t>
  </si>
  <si>
    <t>North Yorkshire</t>
  </si>
  <si>
    <t>E06000057</t>
  </si>
  <si>
    <t>Northumberland</t>
  </si>
  <si>
    <t>E06000018</t>
  </si>
  <si>
    <t>Nottingham</t>
  </si>
  <si>
    <t>E10000024</t>
  </si>
  <si>
    <t>Nottinghamshire</t>
  </si>
  <si>
    <t>E08000004</t>
  </si>
  <si>
    <t>Oldham</t>
  </si>
  <si>
    <t>E10000025</t>
  </si>
  <si>
    <t>Oxfordshire</t>
  </si>
  <si>
    <t>E06000031</t>
  </si>
  <si>
    <t>Peterborough</t>
  </si>
  <si>
    <t>E06000026</t>
  </si>
  <si>
    <t>Plymouth</t>
  </si>
  <si>
    <t>E06000044</t>
  </si>
  <si>
    <t>Portsmouth</t>
  </si>
  <si>
    <t>E06000038</t>
  </si>
  <si>
    <t>Reading</t>
  </si>
  <si>
    <t>E09000026</t>
  </si>
  <si>
    <t>Redbridge</t>
  </si>
  <si>
    <t>E06000003</t>
  </si>
  <si>
    <t>Redcar and Cleveland</t>
  </si>
  <si>
    <t>E09000027</t>
  </si>
  <si>
    <t>Richmond upon Thames</t>
  </si>
  <si>
    <t>E08000005</t>
  </si>
  <si>
    <t>Rochdale</t>
  </si>
  <si>
    <t>E08000018</t>
  </si>
  <si>
    <t>Rotherham</t>
  </si>
  <si>
    <t>E06000017</t>
  </si>
  <si>
    <t>Rutland</t>
  </si>
  <si>
    <t>E08000006</t>
  </si>
  <si>
    <t>Salford</t>
  </si>
  <si>
    <t>E08000028</t>
  </si>
  <si>
    <t>Sandwell</t>
  </si>
  <si>
    <t>E08000014</t>
  </si>
  <si>
    <t>Sefton</t>
  </si>
  <si>
    <t>E08000019</t>
  </si>
  <si>
    <t>Sheffield</t>
  </si>
  <si>
    <t>E06000051</t>
  </si>
  <si>
    <t>Shropshire</t>
  </si>
  <si>
    <t>E06000039</t>
  </si>
  <si>
    <t>Slough</t>
  </si>
  <si>
    <t>E08000029</t>
  </si>
  <si>
    <t>Solihull</t>
  </si>
  <si>
    <t>E10000027</t>
  </si>
  <si>
    <t>Somerset</t>
  </si>
  <si>
    <t>E06000025</t>
  </si>
  <si>
    <t>South Gloucestershire</t>
  </si>
  <si>
    <t>E08000023</t>
  </si>
  <si>
    <t>South Tyneside</t>
  </si>
  <si>
    <t>E06000045</t>
  </si>
  <si>
    <t>Southampton</t>
  </si>
  <si>
    <t>E06000033</t>
  </si>
  <si>
    <t>Southend-on-Sea</t>
  </si>
  <si>
    <t>E09000028</t>
  </si>
  <si>
    <t>Southwark</t>
  </si>
  <si>
    <t>E08000013</t>
  </si>
  <si>
    <t>St. Helens</t>
  </si>
  <si>
    <t>E10000028</t>
  </si>
  <si>
    <t>Staffordshire</t>
  </si>
  <si>
    <t>E08000007</t>
  </si>
  <si>
    <t>Stockport</t>
  </si>
  <si>
    <t>E06000004</t>
  </si>
  <si>
    <t>Stockton-on-Tees</t>
  </si>
  <si>
    <t>E06000021</t>
  </si>
  <si>
    <t>Stoke-on-Trent</t>
  </si>
  <si>
    <t>E10000029</t>
  </si>
  <si>
    <t>Suffolk</t>
  </si>
  <si>
    <t>E08000024</t>
  </si>
  <si>
    <t>Sunderland</t>
  </si>
  <si>
    <t>E10000030</t>
  </si>
  <si>
    <t>Surrey</t>
  </si>
  <si>
    <t>E09000029</t>
  </si>
  <si>
    <t>Sutton</t>
  </si>
  <si>
    <t>E06000030</t>
  </si>
  <si>
    <t>Swindon</t>
  </si>
  <si>
    <t>E08000008</t>
  </si>
  <si>
    <t>Tameside</t>
  </si>
  <si>
    <t>E06000020</t>
  </si>
  <si>
    <t>Telford and Wrekin</t>
  </si>
  <si>
    <t>E06000034</t>
  </si>
  <si>
    <t>Thurrock</t>
  </si>
  <si>
    <t>E06000027</t>
  </si>
  <si>
    <t>Torbay</t>
  </si>
  <si>
    <t>E09000030</t>
  </si>
  <si>
    <t>Tower Hamlets</t>
  </si>
  <si>
    <t>E08000009</t>
  </si>
  <si>
    <t>Trafford</t>
  </si>
  <si>
    <t>E08000036</t>
  </si>
  <si>
    <t>Wakefield</t>
  </si>
  <si>
    <t>E08000030</t>
  </si>
  <si>
    <t>Walsall</t>
  </si>
  <si>
    <t>E09000031</t>
  </si>
  <si>
    <t>Waltham Forest</t>
  </si>
  <si>
    <t>E09000032</t>
  </si>
  <si>
    <t>Wandsworth</t>
  </si>
  <si>
    <t>E06000007</t>
  </si>
  <si>
    <t>Warrington</t>
  </si>
  <si>
    <t>E10000031</t>
  </si>
  <si>
    <t>Warwickshire</t>
  </si>
  <si>
    <t>E06000037</t>
  </si>
  <si>
    <t>West Berkshire</t>
  </si>
  <si>
    <t>E06000062</t>
  </si>
  <si>
    <t>West Northamptonshire</t>
  </si>
  <si>
    <t>E10000032</t>
  </si>
  <si>
    <t>West Sussex</t>
  </si>
  <si>
    <t>E09000033</t>
  </si>
  <si>
    <t>Westminster</t>
  </si>
  <si>
    <t>E08000010</t>
  </si>
  <si>
    <t>Wigan</t>
  </si>
  <si>
    <t>E06000064</t>
  </si>
  <si>
    <t>Westmorland and Furness</t>
  </si>
  <si>
    <t>E06000054</t>
  </si>
  <si>
    <t>Wiltshire</t>
  </si>
  <si>
    <t>E06000040</t>
  </si>
  <si>
    <t>Windsor and Maidenhead</t>
  </si>
  <si>
    <t>E08000015</t>
  </si>
  <si>
    <t>Wirral</t>
  </si>
  <si>
    <t>E06000041</t>
  </si>
  <si>
    <t>Wokingham</t>
  </si>
  <si>
    <t>E08000031</t>
  </si>
  <si>
    <t>Wolverhampton</t>
  </si>
  <si>
    <t>E10000034</t>
  </si>
  <si>
    <t>Worcestershire</t>
  </si>
  <si>
    <t>E06000014</t>
  </si>
  <si>
    <t>York</t>
  </si>
  <si>
    <t>A1</t>
  </si>
  <si>
    <t>Better Care Fund 2025-26 Capacity &amp; Demand Template</t>
  </si>
  <si>
    <t>Health and Wellbeing Board:</t>
  </si>
  <si>
    <t>Completed by:</t>
  </si>
  <si>
    <t>E-mail:</t>
  </si>
  <si>
    <t>Contact number:</t>
  </si>
  <si>
    <t>Has this report been signed off by (or on behalf of) the HWB at the time of submission?</t>
  </si>
  <si>
    <t>deadline</t>
  </si>
  <si>
    <t>sign off by</t>
  </si>
  <si>
    <r>
      <t xml:space="preserve">Once complete please send this template to the Better Care Fund Team </t>
    </r>
    <r>
      <rPr>
        <u/>
        <sz val="11"/>
        <color rgb="FF0000FF"/>
        <rFont val="Calibri"/>
        <family val="2"/>
        <scheme val="minor"/>
      </rPr>
      <t>england.bettercarefundteam@nhs.net</t>
    </r>
    <r>
      <rPr>
        <sz val="11"/>
        <color theme="1"/>
        <rFont val="Calibri"/>
        <family val="2"/>
        <scheme val="minor"/>
      </rPr>
      <t xml:space="preserve"> saving the file as 'C&amp;D - Name HWB' for example 'C&amp;D - County Durham HWB'. Please also copy in your Better Care Manager.</t>
    </r>
  </si>
  <si>
    <t>&lt;&lt; Link to the Guidance sheet</t>
  </si>
  <si>
    <t>Total</t>
  </si>
  <si>
    <t>Selected Health and Wellbeing Board:</t>
  </si>
  <si>
    <t>Step-up</t>
  </si>
  <si>
    <t>Capacity surplus (not including spot purchasing)</t>
  </si>
  <si>
    <t>Capacity surplus (including spot puchasing)</t>
  </si>
  <si>
    <t>Average LoS/Contact Hours per episode of care</t>
  </si>
  <si>
    <t>Capacity - Demand (positive is Surplus)</t>
  </si>
  <si>
    <t>Full Year</t>
  </si>
  <si>
    <t>Units</t>
  </si>
  <si>
    <t>Reablement &amp; Rehabilitation at home  (pathway 1)</t>
  </si>
  <si>
    <t>Contact Hours per package</t>
  </si>
  <si>
    <t>Short term domiciliary care (pathway 1)</t>
  </si>
  <si>
    <t>Reablement &amp; Rehabilitation in a bedded setting (pathway 2)</t>
  </si>
  <si>
    <t>Average LoS (days)</t>
  </si>
  <si>
    <t>Other short term bedded care (pathway 2)</t>
  </si>
  <si>
    <t>Short-term residential/nursing care for someone likely to require a longer-term care home placement (pathway 3)</t>
  </si>
  <si>
    <t>Capacity - Step-up</t>
  </si>
  <si>
    <t>Refreshed planned capacity (not including spot purchased capacity)</t>
  </si>
  <si>
    <t>Capacity that you expect to secure through spot purchasing</t>
  </si>
  <si>
    <t>Service Area</t>
  </si>
  <si>
    <t>Metric</t>
  </si>
  <si>
    <t>Monthly capacity. Number of new packages commenced.</t>
  </si>
  <si>
    <t>Estimated average time from referral to commencement of service (days). All packages (planned and spot purchased)</t>
  </si>
  <si>
    <t>Estimated average time from referral to commencement of service (days) All packages (planned and spot purchased)</t>
  </si>
  <si>
    <t>Demand - Step-up</t>
  </si>
  <si>
    <t>Please enter refreshed expected no. of referrals:</t>
  </si>
  <si>
    <t>Pathway</t>
  </si>
  <si>
    <t xml:space="preserve">Trust Referral Source                                      </t>
  </si>
  <si>
    <t>Other short term bedded care</t>
  </si>
  <si>
    <t>lkup</t>
  </si>
  <si>
    <t>TrustCount</t>
  </si>
  <si>
    <t>Name</t>
  </si>
  <si>
    <t>Trust Referral Source</t>
  </si>
  <si>
    <t>BARKING, HAVERING AND REDBRIDGE UNIVERSITY HOSPITALS NHS TRUST</t>
  </si>
  <si>
    <t>OTHER</t>
  </si>
  <si>
    <t>NORTH MIDDLESEX UNIVERSITY HOSPITAL NHS TRUST</t>
  </si>
  <si>
    <t>ROYAL FREE LONDON NHS FOUNDATION TRUST</t>
  </si>
  <si>
    <t>UNIVERSITY COLLEGE LONDON HOSPITALS NHS FOUNDATION TRUST</t>
  </si>
  <si>
    <t>WHITTINGTON HEALTH NHS TRUST</t>
  </si>
  <si>
    <t>BARNSLEY HOSPITAL NHS FOUNDATION TRUST</t>
  </si>
  <si>
    <t>ROYAL UNITED HOSPITALS BATH NHS FOUNDATION TRUST</t>
  </si>
  <si>
    <t>BEDFORDSHIRE HOSPITALS NHS FOUNDATION TRUST</t>
  </si>
  <si>
    <t>DARTFORD AND GRAVESHAM NHS TRUST</t>
  </si>
  <si>
    <t>GUY'S AND ST THOMAS' NHS FOUNDATION TRUST</t>
  </si>
  <si>
    <t>KING'S COLLEGE HOSPITAL NHS FOUNDATION TRUST</t>
  </si>
  <si>
    <t>LEWISHAM AND GREENWICH NHS TRUST</t>
  </si>
  <si>
    <t>UNIVERSITY HOSPITALS BIRMINGHAM NHS FOUNDATION TRUST</t>
  </si>
  <si>
    <t>EAST LANCASHIRE HOSPITALS NHS TRUST</t>
  </si>
  <si>
    <t>BLACKPOOL TEACHING HOSPITALS NHS FOUNDATION TRUST</t>
  </si>
  <si>
    <t>BOLTON NHS FOUNDATION TRUST</t>
  </si>
  <si>
    <t>DORSET HEALTHCARE UNIVERSITY NHS FOUNDATION TRUST</t>
  </si>
  <si>
    <t>UNIVERSITY HOSPITALS DORSET NHS FOUNDATION TRUST</t>
  </si>
  <si>
    <t>FRIMLEY HEALTH NHS FOUNDATION TRUST</t>
  </si>
  <si>
    <t>ROYAL BERKSHIRE NHS FOUNDATION TRUST</t>
  </si>
  <si>
    <t>AIREDALE NHS FOUNDATION TRUST</t>
  </si>
  <si>
    <t>BRADFORD TEACHING HOSPITALS NHS FOUNDATION TRUST</t>
  </si>
  <si>
    <t>CHELSEA AND WESTMINSTER HOSPITAL NHS FOUNDATION TRUST</t>
  </si>
  <si>
    <t>IMPERIAL COLLEGE HEALTHCARE NHS TRUST</t>
  </si>
  <si>
    <t>LONDON NORTH WEST UNIVERSITY HEALTHCARE NHS TRUST</t>
  </si>
  <si>
    <t>THE HILLINGDON HOSPITALS NHS FOUNDATION TRUST</t>
  </si>
  <si>
    <t>EAST SUSSEX HEALTHCARE NHS TRUST</t>
  </si>
  <si>
    <t>SURREY AND SUSSEX HEALTHCARE NHS TRUST</t>
  </si>
  <si>
    <t>UNIVERSITY HOSPITALS SUSSEX NHS FOUNDATION TRUST</t>
  </si>
  <si>
    <t>NORTH BRISTOL NHS TRUST</t>
  </si>
  <si>
    <t>UNIVERSITY HOSPITALS BRISTOL AND WESTON NHS FOUNDATION TRUST</t>
  </si>
  <si>
    <t>BUCKINGHAMSHIRE HEALTHCARE NHS TRUST</t>
  </si>
  <si>
    <t>NORTHERN CARE ALLIANCE NHS FOUNDATION TRUST</t>
  </si>
  <si>
    <t>CALDERDALE AND HUDDERSFIELD NHS FOUNDATION TRUST</t>
  </si>
  <si>
    <t>CAMBRIDGE UNIVERSITY HOSPITALS NHS FOUNDATION TRUST</t>
  </si>
  <si>
    <t>NORTH WEST ANGLIA NHS FOUNDATION TRUST</t>
  </si>
  <si>
    <t>BARNET, ENFIELD AND HARINGEY MENTAL HEALTH NHS TRUST</t>
  </si>
  <si>
    <t>COUNTESS OF CHESTER HOSPITAL NHS FOUNDATION TRUST</t>
  </si>
  <si>
    <t>MID CHESHIRE HOSPITALS NHS FOUNDATION TRUST</t>
  </si>
  <si>
    <t>BARTS HEALTH NHS TRUST</t>
  </si>
  <si>
    <t>HOMERTON HEALTHCARE NHS FOUNDATION TRUST</t>
  </si>
  <si>
    <t>CORNWALL PARTNERSHIP NHS FOUNDATION TRUST</t>
  </si>
  <si>
    <t>ROYAL CORNWALL HOSPITALS NHS TRUST</t>
  </si>
  <si>
    <t>UNIVERSITY HOSPITALS PLYMOUTH NHS TRUST</t>
  </si>
  <si>
    <t>COUNTY DURHAM AND DARLINGTON NHS FOUNDATION TRUST</t>
  </si>
  <si>
    <t>SOUTH TYNESIDE AND SUNDERLAND NHS FOUNDATION TRUST</t>
  </si>
  <si>
    <t>GEORGE ELIOT HOSPITAL NHS TRUST</t>
  </si>
  <si>
    <t>SOUTH WARWICKSHIRE UNIVERSITY NHS FOUNDATION TRUST</t>
  </si>
  <si>
    <t>UNIVERSITY HOSPITALS COVENTRY AND WARWICKSHIRE NHS TRUST</t>
  </si>
  <si>
    <t>CROYDON HEALTH SERVICES NHS TRUST</t>
  </si>
  <si>
    <t>EPSOM AND ST HELIER UNIVERSITY HOSPITALS NHS TRUST</t>
  </si>
  <si>
    <t>SOUTH LONDON AND MAUDSLEY NHS FOUNDATION TRUST</t>
  </si>
  <si>
    <t>ST GEORGE'S UNIVERSITY HOSPITALS NHS FOUNDATION TRUST</t>
  </si>
  <si>
    <t>NORTH CUMBRIA INTEGRATED CARE NHS FOUNDATION TRUST</t>
  </si>
  <si>
    <t>UNIVERSITY HOSPITALS OF MORECAMBE BAY NHS FOUNDATION TRUST</t>
  </si>
  <si>
    <t>CHESTERFIELD ROYAL HOSPITAL NHS FOUNDATION TRUST</t>
  </si>
  <si>
    <t>DERBYSHIRE COMMUNITY HEALTH SERVICES NHS FOUNDATION TRUST</t>
  </si>
  <si>
    <t>UNIVERSITY HOSPITALS OF DERBY AND BURTON NHS FOUNDATION TRUST</t>
  </si>
  <si>
    <t>ROYAL DEVON UNIVERSITY HEALTHCARE NHS FOUNDATION TRUST</t>
  </si>
  <si>
    <t>TORBAY AND SOUTH DEVON NHS FOUNDATION TRUST</t>
  </si>
  <si>
    <t>DONCASTER AND BASSETLAW TEACHING HOSPITALS NHS FOUNDATION TRUST</t>
  </si>
  <si>
    <t>DORSET COUNTY HOSPITAL NHS FOUNDATION TRUST</t>
  </si>
  <si>
    <t>SALISBURY NHS FOUNDATION TRUST</t>
  </si>
  <si>
    <t>YEOVIL DISTRICT HOSPITAL NHS FOUNDATION TRUST</t>
  </si>
  <si>
    <t>DUDLEY INTEGRATED HEALTH AND CARE NHS TRUST</t>
  </si>
  <si>
    <t>HULL UNIVERSITY TEACHING HOSPITALS NHS TRUST</t>
  </si>
  <si>
    <t>NORTHERN LINCOLNSHIRE AND GOOLE NHS FOUNDATION TRUST</t>
  </si>
  <si>
    <t>YORK AND SCARBOROUGH TEACHING HOSPITALS NHS FOUNDATION TRUST</t>
  </si>
  <si>
    <t>QUEEN VICTORIA HOSPITAL NHS FOUNDATION TRUST</t>
  </si>
  <si>
    <t>EAST SUFFOLK AND NORTH ESSEX NHS FOUNDATION TRUST</t>
  </si>
  <si>
    <t>MID AND SOUTH ESSEX NHS FOUNDATION TRUST</t>
  </si>
  <si>
    <t>THE PRINCESS ALEXANDRA HOSPITAL NHS TRUST</t>
  </si>
  <si>
    <t>GATESHEAD HEALTH NHS FOUNDATION TRUST</t>
  </si>
  <si>
    <t>GLOUCESTERSHIRE HEALTH AND CARE NHS FOUNDATION TRUST</t>
  </si>
  <si>
    <t>GLOUCESTERSHIRE HOSPITALS NHS FOUNDATION TRUST</t>
  </si>
  <si>
    <t>ST HELENS AND KNOWSLEY TEACHING HOSPITALS NHS TRUST</t>
  </si>
  <si>
    <t>WARRINGTON AND HALTON TEACHING HOSPITALS NHS FOUNDATION TRUST</t>
  </si>
  <si>
    <t>HUMBER TEACHING NHS FOUNDATION TRUST</t>
  </si>
  <si>
    <t>HAMPSHIRE HOSPITALS NHS FOUNDATION TRUST</t>
  </si>
  <si>
    <t>PORTSMOUTH HOSPITALS UNIVERSITY NATIONAL HEALTH SERVICE TRUST</t>
  </si>
  <si>
    <t>ROYAL SURREY COUNTY HOSPITAL NHS FOUNDATION TRUST</t>
  </si>
  <si>
    <t>UNIVERSITY HOSPITAL SOUTHAMPTON NHS FOUNDATION TRUST</t>
  </si>
  <si>
    <t>NORTH TEES AND HARTLEPOOL NHS FOUNDATION TRUST</t>
  </si>
  <si>
    <t>WYE VALLEY NHS TRUST</t>
  </si>
  <si>
    <t>EAST AND NORTH HERTFORDSHIRE NHS TRUST</t>
  </si>
  <si>
    <t>WEST HERTFORDSHIRE TEACHING HOSPITALS NHS TRUST</t>
  </si>
  <si>
    <t>ISLE OF WIGHT NHS TRUST</t>
  </si>
  <si>
    <t>EAST KENT HOSPITALS UNIVERSITY NHS FOUNDATION TRUST</t>
  </si>
  <si>
    <t>MAIDSTONE AND TUNBRIDGE WELLS NHS TRUST</t>
  </si>
  <si>
    <t>KINGSTON HOSPITAL NHS FOUNDATION TRUST</t>
  </si>
  <si>
    <t>SOUTH WEST LONDON AND ST GEORGE'S MENTAL HEALTH NHS TRUST</t>
  </si>
  <si>
    <t>MID YORKSHIRE HOSPITALS NHS TRUST</t>
  </si>
  <si>
    <t>LIVERPOOL UNIVERSITY HOSPITALS NHS FOUNDATION TRUST</t>
  </si>
  <si>
    <t>LANCASHIRE TEACHING HOSPITALS NHS FOUNDATION TRUST</t>
  </si>
  <si>
    <t>SOUTHPORT AND ORMSKIRK HOSPITAL NHS TRUST</t>
  </si>
  <si>
    <t>LEICESTERSHIRE PARTNERSHIP NHS TRUST</t>
  </si>
  <si>
    <t>UNIVERSITY HOSPITALS OF LEICESTER NHS TRUST</t>
  </si>
  <si>
    <t>UNITED LINCOLNSHIRE HOSPITALS NHS TRUST</t>
  </si>
  <si>
    <t>MANCHESTER UNIVERSITY NHS FOUNDATION TRUST</t>
  </si>
  <si>
    <t>KENT COMMUNITY HEALTH NHS FOUNDATION TRUST</t>
  </si>
  <si>
    <t>MEDWAY NHS FOUNDATION TRUST</t>
  </si>
  <si>
    <t>SOUTH TEES HOSPITALS NHS FOUNDATION TRUST</t>
  </si>
  <si>
    <t>MILTON KEYNES UNIVERSITY HOSPITAL NHS FOUNDATION TRUST</t>
  </si>
  <si>
    <t>JAMES PAGET UNIVERSITY HOSPITALS NHS FOUNDATION TRUST</t>
  </si>
  <si>
    <t>NORFOLK AND NORWICH UNIVERSITY HOSPITALS NHS FOUNDATION TRUST</t>
  </si>
  <si>
    <t>THE QUEEN ELIZABETH HOSPITAL, KING'S LYNN, NHS FOUNDATION TRUST</t>
  </si>
  <si>
    <t>KETTERING GENERAL HOSPITAL NHS FOUNDATION TRUST</t>
  </si>
  <si>
    <t>NORTHUMBRIA HEALTHCARE NHS FOUNDATION TRUST</t>
  </si>
  <si>
    <t>THE NEWCASTLE UPON TYNE HOSPITALS NHS FOUNDATION TRUST</t>
  </si>
  <si>
    <t>HARROGATE AND DISTRICT NHS FOUNDATION TRUST</t>
  </si>
  <si>
    <t>NOTTINGHAM UNIVERSITY HOSPITALS NHS TRUST</t>
  </si>
  <si>
    <t>NOTTINGHAMSHIRE HEALTHCARE NHS FOUNDATION TRUST</t>
  </si>
  <si>
    <t>SHERWOOD FOREST HOSPITALS NHS FOUNDATION TRUST</t>
  </si>
  <si>
    <t>OXFORD UNIVERSITY HOSPITALS NHS FOUNDATION TRUST</t>
  </si>
  <si>
    <t>BERKSHIRE HEALTHCARE NHS FOUNDATION TRUST</t>
  </si>
  <si>
    <t>NORTH EAST LONDON NHS FOUNDATION TRUST</t>
  </si>
  <si>
    <t>THE ROTHERHAM NHS FOUNDATION TRUST</t>
  </si>
  <si>
    <t>SANDWELL AND WEST BIRMINGHAM HOSPITALS NHS TRUST</t>
  </si>
  <si>
    <t>SHEFFIELD TEACHING HOSPITALS NHS FOUNDATION TRUST</t>
  </si>
  <si>
    <t>SHROPSHIRE COMMUNITY HEALTH NHS TRUST</t>
  </si>
  <si>
    <t>THE ROBERT JONES AND AGNES HUNT ORTHOPAEDIC HOSPITAL NHS FOUNDATION TRUST</t>
  </si>
  <si>
    <t>THE SHREWSBURY AND TELFORD HOSPITAL NHS TRUST</t>
  </si>
  <si>
    <t>SOMERSET NHS FOUNDATION TRUST</t>
  </si>
  <si>
    <t>THE ROYAL WOLVERHAMPTON NHS TRUST</t>
  </si>
  <si>
    <t>UNIVERSITY HOSPITALS OF NORTH MIDLANDS NHS TRUST</t>
  </si>
  <si>
    <t>WALSALL HEALTHCARE NHS TRUST</t>
  </si>
  <si>
    <t>STOCKPORT NHS FOUNDATION TRUST</t>
  </si>
  <si>
    <t>WEST SUFFOLK NHS FOUNDATION TRUST</t>
  </si>
  <si>
    <t>GREAT WESTERN HOSPITALS NHS FOUNDATION TRUST</t>
  </si>
  <si>
    <t>TAMESIDE AND GLOSSOP INTEGRATED CARE NHS FOUNDATION TRUST</t>
  </si>
  <si>
    <t>NORTHAMPTON GENERAL HOSPITAL NHS TRUST</t>
  </si>
  <si>
    <t>WRIGHTINGTON, WIGAN AND LEIGH NHS FOUNDATION TRUST</t>
  </si>
  <si>
    <t>WIRRAL UNIVERSITY TEACHING HOSPITAL NHS FOUNDATION TRUST</t>
  </si>
  <si>
    <t>BLACK COUNTRY HEALTHCARE NHS FOUNDATION TRUST</t>
  </si>
  <si>
    <t>WORCESTERSHIRE ACUTE HOSPITALS NHS TRUST</t>
  </si>
  <si>
    <t>Step-down</t>
  </si>
  <si>
    <t>Refreshed capacity surplus:</t>
  </si>
  <si>
    <t>Average LoS/Contact Hours</t>
  </si>
  <si>
    <t>Social support (including VCS)</t>
  </si>
  <si>
    <t>Contact Hours</t>
  </si>
  <si>
    <t>Reablement &amp; Rehabilitation at home</t>
  </si>
  <si>
    <t>Reablement &amp; Rehabilitation in a bedded setting</t>
  </si>
  <si>
    <t>Average LoS</t>
  </si>
  <si>
    <t>Other short-term social care</t>
  </si>
  <si>
    <t>Capacity - Step-down</t>
  </si>
  <si>
    <t>Please enter refreshed expected capacity:</t>
  </si>
  <si>
    <t>Monthly capacity. Number of new clients.</t>
  </si>
  <si>
    <t>Demand - Step-down</t>
  </si>
  <si>
    <t>Service Type</t>
  </si>
  <si>
    <t>ALDER HEY CHILDREN'S NHS FOUNDATION TRUST</t>
  </si>
  <si>
    <t>ASHFORD AND ST PETER'S HOSPITALS NHS FOUNDATION TRUST</t>
  </si>
  <si>
    <t>AVON AND WILTSHIRE MENTAL HEALTH PARTNERSHIP NHS TRUST</t>
  </si>
  <si>
    <t>BIRMINGHAM AND SOLIHULL MENTAL HEALTH NHS FOUNDATION TRUST</t>
  </si>
  <si>
    <t>BIRMINGHAM COMMUNITY HEALTHCARE NHS FOUNDATION TRUST</t>
  </si>
  <si>
    <t>BIRMINGHAM WOMEN'S AND CHILDREN'S NHS FOUNDATION TRUST</t>
  </si>
  <si>
    <t>BRIDGEWATER COMMUNITY HEALTHCARE NHS FOUNDATION TRUST</t>
  </si>
  <si>
    <t>CAMBRIDGESHIRE AND PETERBOROUGH NHS FOUNDATION TRUST</t>
  </si>
  <si>
    <t>CAMBRIDGESHIRE COMMUNITY SERVICES NHS TRUST</t>
  </si>
  <si>
    <t>CENTRAL AND NORTH WEST LONDON NHS FOUNDATION TRUST</t>
  </si>
  <si>
    <t>CENTRAL LONDON COMMUNITY HEALTHCARE NHS TRUST</t>
  </si>
  <si>
    <t>CHESHIRE AND WIRRAL PARTNERSHIP NHS FOUNDATION TRUST</t>
  </si>
  <si>
    <t>COVENTRY AND WARWICKSHIRE PARTNERSHIP NHS TRUST</t>
  </si>
  <si>
    <t>CUMBRIA, NORTHUMBERLAND, TYNE AND WEAR NHS FOUNDATION TRUST</t>
  </si>
  <si>
    <t>DERBYSHIRE HEALTHCARE NHS FOUNDATION TRUST</t>
  </si>
  <si>
    <t>DEVON PARTNERSHIP NHS TRUST</t>
  </si>
  <si>
    <t>EAST CHESHIRE NHS TRUST</t>
  </si>
  <si>
    <t>EAST LONDON NHS FOUNDATION TRUST</t>
  </si>
  <si>
    <t>ESSEX PARTNERSHIP UNIVERSITY NHS FOUNDATION TRUST</t>
  </si>
  <si>
    <t>GREAT ORMOND STREET HOSPITAL FOR CHILDREN NHS FOUNDATION TRUST</t>
  </si>
  <si>
    <t>GREATER MANCHESTER MENTAL HEALTH NHS FOUNDATION TRUST</t>
  </si>
  <si>
    <t>HEREFORDSHIRE AND WORCESTERSHIRE HEALTH AND CARE NHS TRUST</t>
  </si>
  <si>
    <t>HERTFORDSHIRE COMMUNITY NHS TRUST</t>
  </si>
  <si>
    <t>HERTFORDSHIRE PARTNERSHIP UNIVERSITY NHS FOUNDATION TRUST</t>
  </si>
  <si>
    <t>HOUNSLOW AND RICHMOND COMMUNITY HEALTHCARE NHS TRUST</t>
  </si>
  <si>
    <t>KENT AND MEDWAY NHS AND SOCIAL CARE PARTNERSHIP TRUST</t>
  </si>
  <si>
    <t>LANCASHIRE &amp; SOUTH CUMBRIA NHS FOUNDATION TRUST</t>
  </si>
  <si>
    <t>LEEDS AND YORK PARTNERSHIP NHS FOUNDATION TRUST</t>
  </si>
  <si>
    <t>LEEDS COMMUNITY HEALTHCARE NHS TRUST</t>
  </si>
  <si>
    <t>LEEDS TEACHING HOSPITALS NHS TRUST</t>
  </si>
  <si>
    <t>LINCOLNSHIRE COMMUNITY HEALTH SERVICES NHS TRUST</t>
  </si>
  <si>
    <t>LINCOLNSHIRE PARTNERSHIP NHS FOUNDATION TRUST</t>
  </si>
  <si>
    <t>LIVERPOOL HEART AND CHEST HOSPITAL NHS FOUNDATION TRUST</t>
  </si>
  <si>
    <t>LIVERPOOL WOMEN'S NHS FOUNDATION TRUST</t>
  </si>
  <si>
    <t>MERSEY CARE NHS FOUNDATION TRUST</t>
  </si>
  <si>
    <t>MIDLANDS PARTNERSHIP NHS FOUNDATION TRUST</t>
  </si>
  <si>
    <t>MOORFIELDS EYE HOSPITAL NHS FOUNDATION TRUST</t>
  </si>
  <si>
    <t>NORFOLK AND SUFFOLK NHS FOUNDATION TRUST</t>
  </si>
  <si>
    <t>NORFOLK COMMUNITY HEALTH AND CARE NHS TRUST</t>
  </si>
  <si>
    <t>NORTH STAFFORDSHIRE COMBINED HEALTHCARE NHS TRUST</t>
  </si>
  <si>
    <t>NORTHAMPTONSHIRE HEALTHCARE NHS FOUNDATION TRUST</t>
  </si>
  <si>
    <t>OXFORD HEALTH NHS FOUNDATION TRUST</t>
  </si>
  <si>
    <t>OXLEAS NHS FOUNDATION TRUST</t>
  </si>
  <si>
    <t>PENNINE CARE NHS FOUNDATION TRUST</t>
  </si>
  <si>
    <t>ROTHERHAM DONCASTER AND SOUTH HUMBER NHS FOUNDATION TRUST</t>
  </si>
  <si>
    <t>ROYAL NATIONAL ORTHOPAEDIC HOSPITAL NHS TRUST</t>
  </si>
  <si>
    <t>ROYAL PAPWORTH HOSPITAL NHS FOUNDATION TRUST</t>
  </si>
  <si>
    <t>SHEFFIELD CHILDREN'S NHS FOUNDATION TRUST</t>
  </si>
  <si>
    <t>SOLENT NHS TRUST</t>
  </si>
  <si>
    <t>SOUTH WEST YORKSHIRE PARTNERSHIP NHS FOUNDATION TRUST</t>
  </si>
  <si>
    <t>SOUTHERN HEALTH NHS FOUNDATION TRUST</t>
  </si>
  <si>
    <t>SURREY AND BORDERS PARTNERSHIP NHS FOUNDATION TRUST</t>
  </si>
  <si>
    <t>SUSSEX COMMUNITY NHS FOUNDATION TRUST</t>
  </si>
  <si>
    <t>SUSSEX PARTNERSHIP NHS FOUNDATION TRUST</t>
  </si>
  <si>
    <t>TAVISTOCK AND PORTMAN NHS FOUNDATION TRUST</t>
  </si>
  <si>
    <t>TEES, ESK AND WEAR VALLEYS NHS FOUNDATION TRUST</t>
  </si>
  <si>
    <t>THE CHRISTIE NHS FOUNDATION TRUST</t>
  </si>
  <si>
    <t>THE CLATTERBRIDGE CANCER CENTRE NHS FOUNDATION TRUST</t>
  </si>
  <si>
    <t>THE DUDLEY GROUP NHS FOUNDATION TRUST</t>
  </si>
  <si>
    <t>THE ROYAL MARSDEN NHS FOUNDATION TRUST</t>
  </si>
  <si>
    <t>THE ROYAL ORTHOPAEDIC HOSPITAL NHS FOUNDATION TRUST</t>
  </si>
  <si>
    <t>THE WALTON CENTRE NHS FOUNDATION TRUST</t>
  </si>
  <si>
    <t>WEST LONDON NHS TRUST</t>
  </si>
  <si>
    <t>WIRRAL COMMUNITY HEALTH AND CARE NHS FOUNDATION TRUST</t>
  </si>
  <si>
    <t>3.1. C&amp;D Step-down</t>
  </si>
  <si>
    <t>3.2. C&amp;D Step-up</t>
  </si>
  <si>
    <t>A full capacity and demand planning document has been shared on the Better Care Exchange, please check this document before submitting any questions on capacity and demand planning to your BCM. Below is the basic guidance for completing this section of the template. 
This template follows the same format as last year and so contains all the previously asked for data points including demand (referrals), block and spot capacity, average duration of treatment and time from referral to treat all split by pathway. It is however only required that some form of data points are submitted to show projected demand (disaggregated by step-up and step-down) and capacity for intermediate care and other short term care. The additional data points on average treatment time, time to treat and spot/block capacity split are optional but have remained in case you may find these data points useful.
As with the last capacity and demand update, summary tables have been included at the top of both capacity and demand sheets that will auto-fill as you complete the template, providing and at-a-glance summary of the detail below. 
List of data points in template:
3.1 C&amp;D Step-down
Estimates of available capacity for each month of the year for each pathway. 
Estimated average time between referral and commencement of service. 
Expected discharges per pathway for each month, broken down by referral source.   
Estimates of the average length of stay/number of contact hours for individuals on each of the discharge pathways. 
3.2 C&amp;D Step-up
Estimated capacity and demand per month for each service type. 
Estimated average length of stay/number of contact hours for individuals in each service type for the whole year.</t>
  </si>
  <si>
    <t>Total Expected Step-down:</t>
  </si>
  <si>
    <t>Total Step-down</t>
  </si>
  <si>
    <t>Version 1.1</t>
  </si>
  <si>
    <t>Gary Collier</t>
  </si>
  <si>
    <t>gcollier@hillingdon.gov.uk</t>
  </si>
  <si>
    <t>01895 250730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</si>
</sst>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yy"/>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b/>
      <sz val="14"/>
      <color theme="0"/>
      <name val="Calibri"/>
      <family val="2"/>
      <scheme val="minor"/>
    </font>
    <font>
      <u/>
      <sz val="11"/>
      <color theme="10"/>
      <name val="Calibri"/>
      <family val="2"/>
      <scheme val="minor"/>
    </font>
    <font>
      <b/>
      <sz val="12"/>
      <color theme="0"/>
      <name val="Calibri"/>
      <family val="2"/>
      <scheme val="minor"/>
    </font>
    <font>
      <sz val="11"/>
      <color rgb="FFFF0000"/>
      <name val="Calibri"/>
      <family val="2"/>
      <scheme val="minor"/>
    </font>
    <font>
      <u/>
      <sz val="11"/>
      <color theme="1"/>
      <name val="Calibri"/>
      <family val="2"/>
      <scheme val="minor"/>
    </font>
    <font>
      <b/>
      <sz val="11"/>
      <color rgb="FFFF0000"/>
      <name val="Calibri"/>
      <family val="2"/>
      <scheme val="minor"/>
    </font>
    <font>
      <u/>
      <sz val="11"/>
      <color rgb="FF0000FF"/>
      <name val="Calibri"/>
      <family val="2"/>
      <scheme val="minor"/>
    </font>
    <font>
      <b/>
      <sz val="11"/>
      <name val="Calibri"/>
      <family val="2"/>
      <scheme val="minor"/>
    </font>
    <font>
      <sz val="11"/>
      <color rgb="FF000000"/>
      <name val="Calibri"/>
      <family val="2"/>
    </font>
    <font>
      <b/>
      <sz val="11"/>
      <color rgb="FF000000"/>
      <name val="Calibri"/>
      <family val="2"/>
    </font>
    <font>
      <b/>
      <sz val="16"/>
      <color theme="0"/>
      <name val="Calibri"/>
      <family val="2"/>
      <scheme val="minor"/>
    </font>
    <font>
      <b/>
      <sz val="11"/>
      <color rgb="FF1B5E7F"/>
      <name val="Calibri"/>
      <family val="2"/>
      <scheme val="minor"/>
    </font>
    <font>
      <b/>
      <sz val="11"/>
      <color rgb="FFFFFFFF"/>
      <name val="Calibri"/>
      <family val="2"/>
    </font>
    <font>
      <sz val="11"/>
      <color theme="1"/>
      <name val="Calibri"/>
      <family val="2"/>
    </font>
  </fonts>
  <fills count="14">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1B5E7F"/>
        <bgColor indexed="64"/>
      </patternFill>
    </fill>
    <fill>
      <patternFill patternType="solid">
        <fgColor rgb="FFE1F4F7"/>
        <bgColor indexed="64"/>
      </patternFill>
    </fill>
    <fill>
      <patternFill patternType="solid">
        <fgColor theme="7" tint="0.79998168889431442"/>
        <bgColor indexed="64"/>
      </patternFill>
    </fill>
    <fill>
      <patternFill patternType="solid">
        <fgColor rgb="FF1B5E7F"/>
        <bgColor rgb="FF000000"/>
      </patternFill>
    </fill>
    <fill>
      <patternFill patternType="solid">
        <fgColor theme="2" tint="-9.9978637043366805E-2"/>
        <bgColor indexed="64"/>
      </patternFill>
    </fill>
    <fill>
      <patternFill patternType="solid">
        <fgColor rgb="FFE1F4F7"/>
        <bgColor rgb="FF000000"/>
      </patternFill>
    </fill>
    <fill>
      <patternFill patternType="solid">
        <fgColor rgb="FFFFFF00"/>
        <bgColor rgb="FF000000"/>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rgb="FF000000"/>
      </left>
      <right/>
      <top style="thin">
        <color indexed="64"/>
      </top>
      <bottom style="thin">
        <color indexed="64"/>
      </bottom>
      <diagonal/>
    </border>
  </borders>
  <cellStyleXfs count="3">
    <xf numFmtId="0" fontId="0" fillId="0" borderId="0"/>
    <xf numFmtId="0" fontId="5" fillId="0" borderId="0"/>
    <xf numFmtId="0" fontId="8" fillId="0" borderId="0" applyNumberFormat="0" applyFill="0" applyBorder="0" applyAlignment="0" applyProtection="0"/>
  </cellStyleXfs>
  <cellXfs count="151">
    <xf numFmtId="0" fontId="0" fillId="0" borderId="0" xfId="0"/>
    <xf numFmtId="0" fontId="3" fillId="0" borderId="0" xfId="0" applyFont="1"/>
    <xf numFmtId="0" fontId="0" fillId="2" borderId="0" xfId="0" applyFill="1"/>
    <xf numFmtId="0" fontId="3" fillId="0" borderId="0" xfId="0" applyFont="1" applyAlignment="1">
      <alignment horizontal="center"/>
    </xf>
    <xf numFmtId="0" fontId="3" fillId="0" borderId="4" xfId="0" applyFont="1" applyBorder="1"/>
    <xf numFmtId="0" fontId="3" fillId="2" borderId="0" xfId="0" applyFont="1" applyFill="1"/>
    <xf numFmtId="0" fontId="0" fillId="0" borderId="8" xfId="0" applyBorder="1" applyAlignment="1">
      <alignment wrapText="1"/>
    </xf>
    <xf numFmtId="0" fontId="4" fillId="0" borderId="0" xfId="0" applyFont="1"/>
    <xf numFmtId="0" fontId="0" fillId="2" borderId="0" xfId="0" applyFill="1" applyAlignment="1">
      <alignment wrapText="1"/>
    </xf>
    <xf numFmtId="0" fontId="0" fillId="0" borderId="0" xfId="0" applyAlignment="1">
      <alignment horizontal="center"/>
    </xf>
    <xf numFmtId="164" fontId="0" fillId="2" borderId="0" xfId="0" applyNumberFormat="1" applyFill="1"/>
    <xf numFmtId="0" fontId="11" fillId="2" borderId="0" xfId="0" applyFont="1" applyFill="1" applyAlignment="1">
      <alignment horizontal="right"/>
    </xf>
    <xf numFmtId="164" fontId="0" fillId="5" borderId="0" xfId="0" applyNumberFormat="1" applyFill="1"/>
    <xf numFmtId="0" fontId="3" fillId="4" borderId="8" xfId="0" applyFont="1" applyFill="1" applyBorder="1"/>
    <xf numFmtId="0" fontId="7" fillId="7" borderId="10" xfId="0" applyFont="1" applyFill="1" applyBorder="1" applyAlignment="1" applyProtection="1">
      <alignment horizontal="center"/>
      <protection hidden="1"/>
    </xf>
    <xf numFmtId="0" fontId="0" fillId="8" borderId="8" xfId="0" applyFill="1" applyBorder="1"/>
    <xf numFmtId="0" fontId="2" fillId="7" borderId="8" xfId="2" applyFont="1" applyFill="1" applyBorder="1"/>
    <xf numFmtId="0" fontId="6" fillId="9" borderId="4" xfId="0" applyFont="1" applyFill="1" applyBorder="1" applyAlignment="1" applyProtection="1">
      <alignment vertical="top"/>
      <protection locked="0"/>
    </xf>
    <xf numFmtId="0" fontId="2" fillId="0" borderId="11" xfId="0" applyFont="1" applyBorder="1" applyAlignment="1">
      <alignment horizontal="center"/>
    </xf>
    <xf numFmtId="0" fontId="2" fillId="7" borderId="4" xfId="0" applyFont="1" applyFill="1" applyBorder="1" applyAlignment="1">
      <alignment vertical="top" wrapText="1"/>
    </xf>
    <xf numFmtId="0" fontId="9" fillId="7" borderId="6" xfId="0" applyFont="1" applyFill="1" applyBorder="1" applyAlignment="1">
      <alignment wrapText="1"/>
    </xf>
    <xf numFmtId="0" fontId="7" fillId="7" borderId="6" xfId="0" applyFont="1" applyFill="1" applyBorder="1"/>
    <xf numFmtId="0" fontId="2" fillId="7" borderId="8" xfId="2" applyFont="1" applyFill="1" applyBorder="1" applyAlignment="1">
      <alignment horizontal="left" vertical="top" wrapText="1"/>
    </xf>
    <xf numFmtId="0" fontId="0" fillId="0" borderId="4" xfId="0" applyBorder="1"/>
    <xf numFmtId="0" fontId="15" fillId="0" borderId="0" xfId="0" applyFont="1"/>
    <xf numFmtId="0" fontId="16" fillId="0" borderId="0" xfId="0" applyFont="1"/>
    <xf numFmtId="0" fontId="0" fillId="9" borderId="4" xfId="0" applyFill="1" applyBorder="1" applyProtection="1">
      <protection locked="0"/>
    </xf>
    <xf numFmtId="0" fontId="14" fillId="0" borderId="0" xfId="0" applyFont="1"/>
    <xf numFmtId="0" fontId="17" fillId="7" borderId="19" xfId="0" applyFont="1" applyFill="1" applyBorder="1"/>
    <xf numFmtId="17" fontId="9" fillId="7" borderId="20" xfId="0" applyNumberFormat="1" applyFont="1" applyFill="1" applyBorder="1" applyAlignment="1">
      <alignment horizontal="left" wrapText="1"/>
    </xf>
    <xf numFmtId="17" fontId="9" fillId="7" borderId="21" xfId="0" applyNumberFormat="1" applyFont="1" applyFill="1" applyBorder="1" applyAlignment="1">
      <alignment horizontal="left" wrapText="1"/>
    </xf>
    <xf numFmtId="0" fontId="2" fillId="7" borderId="19" xfId="0" applyFont="1" applyFill="1" applyBorder="1" applyAlignment="1">
      <alignment vertical="top" wrapText="1"/>
    </xf>
    <xf numFmtId="0" fontId="0" fillId="8" borderId="21" xfId="0" applyFill="1" applyBorder="1"/>
    <xf numFmtId="0" fontId="2" fillId="7" borderId="23" xfId="0" applyFont="1" applyFill="1" applyBorder="1" applyAlignment="1">
      <alignment vertical="top" wrapText="1"/>
    </xf>
    <xf numFmtId="0" fontId="0" fillId="8" borderId="24" xfId="0" applyFill="1" applyBorder="1"/>
    <xf numFmtId="0" fontId="0" fillId="8" borderId="4" xfId="0" applyFill="1" applyBorder="1"/>
    <xf numFmtId="0" fontId="0" fillId="8" borderId="14" xfId="0" applyFill="1" applyBorder="1"/>
    <xf numFmtId="0" fontId="2" fillId="7" borderId="27" xfId="0" applyFont="1" applyFill="1" applyBorder="1" applyAlignment="1">
      <alignment vertical="top" wrapText="1"/>
    </xf>
    <xf numFmtId="0" fontId="0" fillId="8" borderId="28" xfId="0" applyFill="1" applyBorder="1"/>
    <xf numFmtId="0" fontId="0" fillId="8" borderId="16" xfId="0" applyFill="1" applyBorder="1"/>
    <xf numFmtId="0" fontId="12" fillId="0" borderId="0" xfId="0" applyFont="1"/>
    <xf numFmtId="0" fontId="2" fillId="0" borderId="11" xfId="0" applyFont="1" applyBorder="1"/>
    <xf numFmtId="0" fontId="9" fillId="7" borderId="16" xfId="0" applyFont="1" applyFill="1" applyBorder="1" applyAlignment="1">
      <alignment wrapText="1"/>
    </xf>
    <xf numFmtId="0" fontId="9" fillId="7" borderId="29" xfId="0" applyFont="1" applyFill="1" applyBorder="1" applyAlignment="1">
      <alignment wrapText="1"/>
    </xf>
    <xf numFmtId="0" fontId="2" fillId="7" borderId="8" xfId="0" applyFont="1" applyFill="1" applyBorder="1" applyAlignment="1">
      <alignment vertical="top" wrapText="1"/>
    </xf>
    <xf numFmtId="0" fontId="0" fillId="8" borderId="25" xfId="0" applyFill="1" applyBorder="1" applyAlignment="1">
      <alignment vertical="top" wrapText="1"/>
    </xf>
    <xf numFmtId="0" fontId="0" fillId="8" borderId="30" xfId="0" applyFill="1" applyBorder="1" applyAlignment="1">
      <alignment vertical="top" wrapText="1"/>
    </xf>
    <xf numFmtId="0" fontId="0" fillId="8" borderId="31" xfId="0" applyFill="1" applyBorder="1" applyAlignment="1">
      <alignment vertical="top" wrapText="1"/>
    </xf>
    <xf numFmtId="0" fontId="17" fillId="7" borderId="12" xfId="0" applyFont="1" applyFill="1" applyBorder="1"/>
    <xf numFmtId="0" fontId="9" fillId="7" borderId="32" xfId="0" applyFont="1" applyFill="1" applyBorder="1" applyAlignment="1">
      <alignment wrapText="1"/>
    </xf>
    <xf numFmtId="0" fontId="2" fillId="7" borderId="9" xfId="0" applyFont="1" applyFill="1" applyBorder="1" applyAlignment="1">
      <alignment vertical="top" wrapText="1"/>
    </xf>
    <xf numFmtId="0" fontId="2" fillId="7" borderId="12" xfId="0" applyFont="1" applyFill="1" applyBorder="1" applyAlignment="1">
      <alignment vertical="top" wrapText="1"/>
    </xf>
    <xf numFmtId="0" fontId="0" fillId="9" borderId="6" xfId="0" applyFill="1" applyBorder="1" applyProtection="1">
      <protection locked="0"/>
    </xf>
    <xf numFmtId="0" fontId="17" fillId="7" borderId="13" xfId="0" applyFont="1" applyFill="1" applyBorder="1"/>
    <xf numFmtId="0" fontId="9" fillId="7" borderId="5" xfId="0" applyFont="1" applyFill="1" applyBorder="1" applyAlignment="1">
      <alignment wrapText="1"/>
    </xf>
    <xf numFmtId="0" fontId="3" fillId="8" borderId="33" xfId="0" applyFont="1" applyFill="1" applyBorder="1"/>
    <xf numFmtId="0" fontId="3" fillId="8" borderId="34" xfId="0" applyFont="1" applyFill="1" applyBorder="1"/>
    <xf numFmtId="0" fontId="0" fillId="8" borderId="13" xfId="0" applyFill="1" applyBorder="1"/>
    <xf numFmtId="0" fontId="0" fillId="8" borderId="4" xfId="0" applyFill="1" applyBorder="1" applyProtection="1">
      <protection locked="0"/>
    </xf>
    <xf numFmtId="0" fontId="0" fillId="8" borderId="25" xfId="0" applyFill="1" applyBorder="1" applyProtection="1">
      <protection locked="0"/>
    </xf>
    <xf numFmtId="0" fontId="0" fillId="8" borderId="16" xfId="0" applyFill="1" applyBorder="1" applyProtection="1">
      <protection locked="0"/>
    </xf>
    <xf numFmtId="0" fontId="0" fillId="8" borderId="29" xfId="0" applyFill="1" applyBorder="1" applyProtection="1">
      <protection locked="0"/>
    </xf>
    <xf numFmtId="0" fontId="3" fillId="0" borderId="0" xfId="0" applyFont="1" applyAlignment="1">
      <alignment vertical="top"/>
    </xf>
    <xf numFmtId="17" fontId="9" fillId="7" borderId="35" xfId="0" applyNumberFormat="1" applyFont="1" applyFill="1" applyBorder="1" applyAlignment="1">
      <alignment horizontal="left" wrapText="1"/>
    </xf>
    <xf numFmtId="17" fontId="9" fillId="0" borderId="0" xfId="0" applyNumberFormat="1" applyFont="1" applyAlignment="1">
      <alignment horizontal="left" wrapText="1"/>
    </xf>
    <xf numFmtId="0" fontId="0" fillId="0" borderId="0" xfId="0" applyProtection="1">
      <protection locked="0"/>
    </xf>
    <xf numFmtId="0" fontId="0" fillId="9" borderId="13" xfId="0" applyFill="1" applyBorder="1" applyAlignment="1" applyProtection="1">
      <alignment horizontal="left" vertical="top"/>
      <protection locked="0"/>
    </xf>
    <xf numFmtId="0" fontId="0" fillId="9" borderId="14" xfId="0" applyFill="1" applyBorder="1" applyAlignment="1" applyProtection="1">
      <alignment horizontal="left" vertical="top"/>
      <protection locked="0"/>
    </xf>
    <xf numFmtId="0" fontId="0" fillId="0" borderId="8" xfId="0" applyBorder="1" applyAlignment="1">
      <alignment vertical="center" wrapText="1"/>
    </xf>
    <xf numFmtId="0" fontId="0" fillId="0" borderId="0" xfId="0" applyAlignment="1">
      <alignment horizontal="left" vertical="center" wrapText="1"/>
    </xf>
    <xf numFmtId="0" fontId="14" fillId="0" borderId="0" xfId="0" applyFont="1" applyAlignment="1">
      <alignment horizontal="left" vertical="top" wrapText="1"/>
    </xf>
    <xf numFmtId="17" fontId="9" fillId="7" borderId="0" xfId="0" applyNumberFormat="1" applyFont="1" applyFill="1" applyAlignment="1">
      <alignment horizontal="left" wrapText="1"/>
    </xf>
    <xf numFmtId="0" fontId="19" fillId="10" borderId="35" xfId="0" applyFont="1" applyFill="1" applyBorder="1" applyAlignment="1">
      <alignment vertical="top" wrapText="1"/>
    </xf>
    <xf numFmtId="0" fontId="20" fillId="12" borderId="12" xfId="0" applyFont="1" applyFill="1" applyBorder="1" applyAlignment="1">
      <alignment vertical="top" wrapText="1"/>
    </xf>
    <xf numFmtId="0" fontId="19" fillId="10" borderId="28" xfId="0" applyFont="1" applyFill="1" applyBorder="1" applyAlignment="1">
      <alignment vertical="top" wrapText="1"/>
    </xf>
    <xf numFmtId="0" fontId="20" fillId="12" borderId="5" xfId="0" applyFont="1" applyFill="1" applyBorder="1" applyAlignment="1">
      <alignment vertical="top" wrapText="1"/>
    </xf>
    <xf numFmtId="0" fontId="20" fillId="12" borderId="4" xfId="0" applyFont="1" applyFill="1" applyBorder="1" applyAlignment="1">
      <alignment vertical="top" wrapText="1"/>
    </xf>
    <xf numFmtId="0" fontId="2" fillId="7" borderId="10" xfId="0" applyFont="1" applyFill="1" applyBorder="1" applyAlignment="1">
      <alignment horizontal="center"/>
    </xf>
    <xf numFmtId="0" fontId="3" fillId="6" borderId="10" xfId="0" applyFont="1" applyFill="1" applyBorder="1" applyAlignment="1">
      <alignment vertical="center"/>
    </xf>
    <xf numFmtId="0" fontId="0" fillId="8" borderId="36" xfId="0" applyFill="1" applyBorder="1"/>
    <xf numFmtId="0" fontId="0" fillId="8" borderId="37" xfId="0" applyFill="1" applyBorder="1"/>
    <xf numFmtId="0" fontId="0" fillId="8" borderId="25" xfId="0" applyFill="1" applyBorder="1"/>
    <xf numFmtId="0" fontId="0" fillId="8" borderId="29" xfId="0" applyFill="1" applyBorder="1"/>
    <xf numFmtId="0" fontId="17" fillId="7" borderId="10" xfId="0" applyFont="1" applyFill="1" applyBorder="1"/>
    <xf numFmtId="0" fontId="0" fillId="8" borderId="38" xfId="0" applyFill="1" applyBorder="1"/>
    <xf numFmtId="0" fontId="0" fillId="8" borderId="38" xfId="0" applyFill="1" applyBorder="1" applyAlignment="1">
      <alignment wrapText="1"/>
    </xf>
    <xf numFmtId="0" fontId="0" fillId="8" borderId="36" xfId="0" applyFill="1" applyBorder="1" applyAlignment="1">
      <alignment wrapText="1"/>
    </xf>
    <xf numFmtId="0" fontId="2" fillId="7" borderId="42" xfId="0" applyFont="1" applyFill="1" applyBorder="1" applyAlignment="1">
      <alignment horizontal="center"/>
    </xf>
    <xf numFmtId="0" fontId="0" fillId="9" borderId="38" xfId="0" applyFill="1" applyBorder="1" applyProtection="1">
      <protection locked="0"/>
    </xf>
    <xf numFmtId="0" fontId="0" fillId="9" borderId="36" xfId="0" applyFill="1" applyBorder="1" applyProtection="1">
      <protection locked="0"/>
    </xf>
    <xf numFmtId="0" fontId="0" fillId="9" borderId="37" xfId="0" applyFill="1" applyBorder="1" applyProtection="1">
      <protection locked="0"/>
    </xf>
    <xf numFmtId="0" fontId="6" fillId="11" borderId="4" xfId="0" applyFont="1" applyFill="1" applyBorder="1" applyAlignment="1" applyProtection="1">
      <alignment vertical="top"/>
      <protection locked="0"/>
    </xf>
    <xf numFmtId="0" fontId="0" fillId="11" borderId="4" xfId="0" applyFill="1" applyBorder="1" applyProtection="1">
      <protection locked="0"/>
    </xf>
    <xf numFmtId="0" fontId="15" fillId="13" borderId="0" xfId="0" applyFont="1" applyFill="1"/>
    <xf numFmtId="0" fontId="2" fillId="7" borderId="19" xfId="0" applyFont="1" applyFill="1" applyBorder="1" applyAlignment="1">
      <alignment wrapText="1"/>
    </xf>
    <xf numFmtId="0" fontId="18" fillId="7" borderId="43" xfId="0" applyFont="1" applyFill="1" applyBorder="1"/>
    <xf numFmtId="0" fontId="0" fillId="8" borderId="44" xfId="0" applyFill="1" applyBorder="1"/>
    <xf numFmtId="0" fontId="0" fillId="8" borderId="23" xfId="0" applyFill="1" applyBorder="1"/>
    <xf numFmtId="0" fontId="0" fillId="8" borderId="27" xfId="0" applyFill="1" applyBorder="1"/>
    <xf numFmtId="0" fontId="18" fillId="7" borderId="45" xfId="0" applyFont="1" applyFill="1" applyBorder="1"/>
    <xf numFmtId="0" fontId="18" fillId="7" borderId="43" xfId="0" applyFont="1" applyFill="1" applyBorder="1" applyAlignment="1">
      <alignment wrapText="1"/>
    </xf>
    <xf numFmtId="0" fontId="0" fillId="0" borderId="43" xfId="0" applyBorder="1"/>
    <xf numFmtId="0" fontId="0" fillId="0" borderId="46" xfId="0" applyBorder="1"/>
    <xf numFmtId="0" fontId="0" fillId="8" borderId="47" xfId="0" applyFill="1" applyBorder="1"/>
    <xf numFmtId="0" fontId="2" fillId="7" borderId="43" xfId="0" applyFont="1" applyFill="1" applyBorder="1" applyAlignment="1">
      <alignment wrapText="1"/>
    </xf>
    <xf numFmtId="0" fontId="0" fillId="8" borderId="48" xfId="0" applyFill="1" applyBorder="1"/>
    <xf numFmtId="0" fontId="2" fillId="7" borderId="39" xfId="0" applyFont="1" applyFill="1" applyBorder="1" applyAlignment="1">
      <alignment wrapText="1"/>
    </xf>
    <xf numFmtId="0" fontId="18" fillId="7" borderId="49" xfId="0" applyFont="1" applyFill="1" applyBorder="1"/>
    <xf numFmtId="0" fontId="18" fillId="7" borderId="42" xfId="0" applyFont="1" applyFill="1" applyBorder="1"/>
    <xf numFmtId="0" fontId="2" fillId="7" borderId="50" xfId="0" applyFont="1" applyFill="1" applyBorder="1" applyAlignment="1">
      <alignment vertical="top" wrapText="1"/>
    </xf>
    <xf numFmtId="0" fontId="0" fillId="8" borderId="51" xfId="0" applyFill="1" applyBorder="1"/>
    <xf numFmtId="0" fontId="6" fillId="11" borderId="15" xfId="0" applyFont="1" applyFill="1" applyBorder="1" applyAlignment="1" applyProtection="1">
      <alignment vertical="top"/>
      <protection locked="0"/>
    </xf>
    <xf numFmtId="0" fontId="6" fillId="11" borderId="4" xfId="0" applyFont="1" applyFill="1" applyBorder="1" applyAlignment="1">
      <alignment vertical="top"/>
    </xf>
    <xf numFmtId="0" fontId="0" fillId="11" borderId="4" xfId="0" applyFill="1" applyBorder="1"/>
    <xf numFmtId="0" fontId="0" fillId="0" borderId="52" xfId="0" applyBorder="1" applyAlignment="1" applyProtection="1">
      <alignment horizontal="left" vertical="top"/>
      <protection locked="0"/>
    </xf>
    <xf numFmtId="0" fontId="0" fillId="9" borderId="12" xfId="0" applyFill="1" applyBorder="1" applyAlignment="1" applyProtection="1">
      <alignment horizontal="left" vertical="top"/>
      <protection locked="0"/>
    </xf>
    <xf numFmtId="0" fontId="7" fillId="7" borderId="19" xfId="0" applyFont="1" applyFill="1" applyBorder="1" applyAlignment="1">
      <alignment wrapText="1"/>
    </xf>
    <xf numFmtId="0" fontId="3" fillId="9" borderId="17" xfId="0" applyFont="1" applyFill="1" applyBorder="1" applyProtection="1">
      <protection locked="0"/>
    </xf>
    <xf numFmtId="0" fontId="3" fillId="9" borderId="22" xfId="0" applyFont="1" applyFill="1" applyBorder="1" applyProtection="1">
      <protection locked="0"/>
    </xf>
    <xf numFmtId="0" fontId="6" fillId="0" borderId="15" xfId="0" applyFont="1" applyBorder="1" applyAlignment="1">
      <alignment horizontal="left" vertical="top" wrapText="1"/>
    </xf>
    <xf numFmtId="0" fontId="3" fillId="4" borderId="8" xfId="0" applyFont="1" applyFill="1" applyBorder="1" applyAlignment="1">
      <alignment wrapText="1"/>
    </xf>
    <xf numFmtId="164" fontId="0" fillId="4" borderId="0" xfId="0" applyNumberFormat="1" applyFill="1" applyAlignment="1" applyProtection="1">
      <alignment horizontal="left"/>
      <protection locked="0"/>
    </xf>
    <xf numFmtId="0" fontId="0" fillId="9" borderId="4" xfId="0" applyFill="1" applyBorder="1" applyProtection="1">
      <protection locked="0"/>
    </xf>
    <xf numFmtId="0" fontId="2" fillId="7" borderId="4" xfId="0" applyFont="1" applyFill="1" applyBorder="1"/>
    <xf numFmtId="0" fontId="7" fillId="7" borderId="1" xfId="0" applyFont="1" applyFill="1" applyBorder="1" applyAlignment="1" applyProtection="1">
      <alignment horizontal="center"/>
      <protection hidden="1"/>
    </xf>
    <xf numFmtId="0" fontId="7" fillId="7" borderId="3" xfId="0" applyFont="1" applyFill="1" applyBorder="1" applyAlignment="1" applyProtection="1">
      <alignment horizontal="center"/>
      <protection hidden="1"/>
    </xf>
    <xf numFmtId="0" fontId="3" fillId="0" borderId="7" xfId="0" applyFont="1" applyBorder="1" applyAlignment="1">
      <alignment horizontal="center"/>
    </xf>
    <xf numFmtId="0" fontId="8" fillId="9" borderId="4" xfId="2" applyFill="1" applyBorder="1" applyAlignment="1" applyProtection="1">
      <protection locked="0"/>
    </xf>
    <xf numFmtId="0" fontId="0" fillId="9" borderId="12" xfId="0" applyFill="1" applyBorder="1" applyProtection="1">
      <protection locked="0"/>
    </xf>
    <xf numFmtId="0" fontId="0" fillId="9" borderId="13" xfId="0" applyFill="1" applyBorder="1" applyProtection="1">
      <protection locked="0"/>
    </xf>
    <xf numFmtId="0" fontId="0" fillId="9" borderId="14" xfId="0" applyFill="1" applyBorder="1" applyProtection="1">
      <protection locked="0"/>
    </xf>
    <xf numFmtId="0" fontId="2" fillId="7" borderId="12" xfId="0" applyFont="1" applyFill="1" applyBorder="1" applyAlignment="1">
      <alignment wrapText="1"/>
    </xf>
    <xf numFmtId="0" fontId="2" fillId="7" borderId="14" xfId="0" applyFont="1" applyFill="1" applyBorder="1"/>
    <xf numFmtId="0" fontId="2" fillId="4" borderId="0" xfId="0" applyFont="1" applyFill="1" applyAlignment="1">
      <alignment wrapText="1"/>
    </xf>
    <xf numFmtId="0" fontId="10" fillId="0" borderId="0" xfId="0" applyFont="1" applyAlignment="1" applyProtection="1">
      <alignment horizontal="left" vertical="top" wrapText="1"/>
      <protection hidden="1"/>
    </xf>
    <xf numFmtId="0" fontId="8" fillId="3" borderId="4" xfId="2" applyFill="1" applyBorder="1" applyAlignment="1">
      <alignment horizontal="center"/>
    </xf>
    <xf numFmtId="0" fontId="0" fillId="0" borderId="0" xfId="2" applyFont="1" applyAlignment="1">
      <alignment horizontal="center" wrapText="1"/>
    </xf>
    <xf numFmtId="0" fontId="1" fillId="0" borderId="0" xfId="2" applyFont="1" applyAlignment="1">
      <alignment horizontal="center" wrapText="1"/>
    </xf>
    <xf numFmtId="0" fontId="10" fillId="0" borderId="0" xfId="0" applyFont="1" applyAlignment="1">
      <alignment horizontal="left" vertical="top" wrapText="1"/>
    </xf>
    <xf numFmtId="0" fontId="3" fillId="6" borderId="40" xfId="0" applyFont="1" applyFill="1" applyBorder="1" applyAlignment="1">
      <alignment vertical="center"/>
    </xf>
    <xf numFmtId="0" fontId="3" fillId="6" borderId="41" xfId="0" applyFont="1" applyFill="1" applyBorder="1" applyAlignment="1">
      <alignment vertical="center"/>
    </xf>
    <xf numFmtId="0" fontId="7" fillId="7" borderId="18" xfId="0" applyFont="1" applyFill="1" applyBorder="1" applyAlignment="1" applyProtection="1">
      <alignment horizontal="center"/>
      <protection hidden="1"/>
    </xf>
    <xf numFmtId="0" fontId="17" fillId="7" borderId="12" xfId="0" applyFont="1" applyFill="1" applyBorder="1" applyAlignment="1">
      <alignment horizontal="left"/>
    </xf>
    <xf numFmtId="0" fontId="17" fillId="7" borderId="13" xfId="0" applyFont="1" applyFill="1" applyBorder="1" applyAlignment="1">
      <alignment horizontal="left"/>
    </xf>
    <xf numFmtId="0" fontId="14" fillId="6" borderId="1" xfId="0" applyFont="1" applyFill="1" applyBorder="1" applyAlignment="1">
      <alignment horizontal="left" vertical="top" wrapText="1"/>
    </xf>
    <xf numFmtId="0" fontId="14" fillId="6" borderId="2" xfId="0" applyFont="1" applyFill="1" applyBorder="1" applyAlignment="1">
      <alignment horizontal="left" vertical="top" wrapText="1"/>
    </xf>
    <xf numFmtId="0" fontId="14" fillId="6" borderId="3"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7" fillId="7" borderId="26" xfId="0" applyFont="1" applyFill="1" applyBorder="1" applyAlignment="1">
      <alignment horizontal="left"/>
    </xf>
  </cellXfs>
  <cellStyles count="3">
    <cellStyle name="Hyperlink" xfId="2" builtinId="8"/>
    <cellStyle name="Normal" xfId="0" builtinId="0"/>
    <cellStyle name="Normal 2" xfId="1" xr:uid="{00000000-0005-0000-0000-000004000000}"/>
  </cellStyles>
  <dxfs count="3">
    <dxf>
      <fill>
        <patternFill>
          <bgColor theme="7" tint="0.79998168889431442"/>
        </patternFill>
      </fill>
    </dxf>
    <dxf>
      <fill>
        <patternFill>
          <bgColor theme="0" tint="-0.14996795556505021"/>
        </patternFill>
      </fill>
    </dxf>
    <dxf>
      <font>
        <color auto="1"/>
      </font>
      <fill>
        <patternFill>
          <bgColor theme="7" tint="0.79998168889431442"/>
        </patternFill>
      </fill>
    </dxf>
  </dxfs>
  <tableStyles count="0" defaultTableStyle="TableStyleMedium2" defaultPivotStyle="PivotStyleLight16"/>
  <colors>
    <mruColors>
      <color rgb="FFE1F4F7"/>
      <color rgb="FFFBFFCD"/>
      <color rgb="FF1B5E7F"/>
      <color rgb="FFD5EFF3"/>
      <color rgb="FFD2EDF2"/>
      <color rgb="FFCFECF1"/>
      <color rgb="FFB8E3EA"/>
      <color rgb="FFCFDDED"/>
      <color rgb="FF0000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857250</xdr:colOff>
      <xdr:row>1</xdr:row>
      <xdr:rowOff>19050</xdr:rowOff>
    </xdr:from>
    <xdr:to>
      <xdr:col>6</xdr:col>
      <xdr:colOff>219075</xdr:colOff>
      <xdr:row>6</xdr:row>
      <xdr:rowOff>97155</xdr:rowOff>
    </xdr:to>
    <xdr:pic>
      <xdr:nvPicPr>
        <xdr:cNvPr id="5" name="Picture 1">
          <a:extLst>
            <a:ext uri="{FF2B5EF4-FFF2-40B4-BE49-F238E27FC236}">
              <a16:creationId xmlns:a16="http://schemas.microsoft.com/office/drawing/2014/main" id="{3BCC5CBB-3582-12D1-F56F-40C6251A6986}"/>
            </a:ext>
          </a:extLst>
        </xdr:cNvPr>
        <xdr:cNvPicPr>
          <a:picLocks noChangeAspect="1"/>
        </xdr:cNvPicPr>
      </xdr:nvPicPr>
      <xdr:blipFill>
        <a:blip xmlns:r="http://schemas.openxmlformats.org/officeDocument/2006/relationships" r:embed="rId1"/>
        <a:stretch>
          <a:fillRect/>
        </a:stretch>
      </xdr:blipFill>
      <xdr:spPr>
        <a:xfrm>
          <a:off x="5467350" y="209550"/>
          <a:ext cx="3000375" cy="1000125"/>
        </a:xfrm>
        <a:prstGeom prst="rect">
          <a:avLst/>
        </a:prstGeom>
      </xdr:spPr>
    </xdr:pic>
    <xdr:clientData/>
  </xdr:twoCellAnchor>
  <xdr:twoCellAnchor editAs="oneCell">
    <xdr:from>
      <xdr:col>6</xdr:col>
      <xdr:colOff>1076325</xdr:colOff>
      <xdr:row>0</xdr:row>
      <xdr:rowOff>180975</xdr:rowOff>
    </xdr:from>
    <xdr:to>
      <xdr:col>7</xdr:col>
      <xdr:colOff>1163955</xdr:colOff>
      <xdr:row>6</xdr:row>
      <xdr:rowOff>209550</xdr:rowOff>
    </xdr:to>
    <xdr:pic>
      <xdr:nvPicPr>
        <xdr:cNvPr id="11" name="Picture 2">
          <a:extLst>
            <a:ext uri="{FF2B5EF4-FFF2-40B4-BE49-F238E27FC236}">
              <a16:creationId xmlns:a16="http://schemas.microsoft.com/office/drawing/2014/main" id="{C14976F6-079C-4638-AE54-98841625583C}"/>
            </a:ext>
            <a:ext uri="{147F2762-F138-4A5C-976F-8EAC2B608ADB}">
              <a16:predDERef xmlns:a16="http://schemas.microsoft.com/office/drawing/2014/main" pred="{3BCC5CBB-3582-12D1-F56F-40C6251A6986}"/>
            </a:ext>
          </a:extLst>
        </xdr:cNvPr>
        <xdr:cNvPicPr>
          <a:picLocks noChangeAspect="1"/>
        </xdr:cNvPicPr>
      </xdr:nvPicPr>
      <xdr:blipFill>
        <a:blip xmlns:r="http://schemas.openxmlformats.org/officeDocument/2006/relationships" r:embed="rId2"/>
        <a:stretch>
          <a:fillRect/>
        </a:stretch>
      </xdr:blipFill>
      <xdr:spPr>
        <a:xfrm>
          <a:off x="9229725" y="180975"/>
          <a:ext cx="1504950" cy="1133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HIS19FI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hsengland.sharepoint.com/oasisdata7/homedirs/Program%20Files/FileNET/IDM/Cache/2003012410152300001/all%20the%20char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gov.uk/rkyv/CheckOut/Long-term%20model%202009%7bdb5-doc3966101-ma1-mi14%7d.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igChart"/>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Forecast data"/>
      <sheetName val="Data"/>
      <sheetName val="CHGSPD19.FIN"/>
      <sheetName val="weekly"/>
      <sheetName val="T3 Page 1"/>
      <sheetName val="HIS19FIN(A)"/>
      <sheetName val="FC Page 1"/>
      <sheetName val="SUMMARY TABLE"/>
      <sheetName val="USGC"/>
      <sheetName val="4.6 ten year bonds"/>
      <sheetName val="Population"/>
      <sheetName val="UK99"/>
      <sheetName val="BR1 Form"/>
      <sheetName val="Section A"/>
      <sheetName val="CTB Form"/>
      <sheetName val="Part 1"/>
      <sheetName val="151120 ASC bill diff regional"/>
      <sheetName val="Table5.1 LRL North East"/>
      <sheetName val="IPE-Data-from webpage"/>
      <sheetName val="Wholesale Raw"/>
      <sheetName val="1.1"/>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Data"/>
      <sheetName val="CHGSPD19_FIN1"/>
      <sheetName val="CHGSPD19_FIN2"/>
      <sheetName val="CHGSPD19_FIN3"/>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 sheetId="3">
        <row r="10">
          <cell r="A10">
            <v>1982</v>
          </cell>
        </row>
      </sheetData>
      <sheetData sheetId="4">
        <row r="10">
          <cell r="A10">
            <v>1982</v>
          </cell>
        </row>
      </sheetData>
      <sheetData sheetId="5">
        <row r="10">
          <cell r="A10">
            <v>1982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weekly"/>
      <sheetName val="Drop Down"/>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 val="T3 Page 1"/>
      <sheetName val="FC Page 1"/>
      <sheetName val="4.6 ten year bonds"/>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orecast data"/>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ngland.bettercarefundteam@nhs.ne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2A649-3FAC-4D51-84C9-98D30AA897C7}">
  <sheetPr codeName="Sheet1"/>
  <dimension ref="A1:H110"/>
  <sheetViews>
    <sheetView showGridLines="0" topLeftCell="A12" workbookViewId="0">
      <selection activeCell="B16" sqref="B16"/>
    </sheetView>
  </sheetViews>
  <sheetFormatPr defaultColWidth="0" defaultRowHeight="15" zeroHeight="1" x14ac:dyDescent="0.25"/>
  <cols>
    <col min="1" max="1" width="4.7109375" customWidth="1"/>
    <col min="2" max="2" width="127.140625" customWidth="1"/>
    <col min="3" max="3" width="4.7109375" customWidth="1"/>
    <col min="4" max="16384" width="9.140625" hidden="1"/>
  </cols>
  <sheetData>
    <row r="1" spans="2:8" ht="15.75" thickBot="1" x14ac:dyDescent="0.3"/>
    <row r="2" spans="2:8" ht="19.5" thickBot="1" x14ac:dyDescent="0.35">
      <c r="B2" s="14" t="s">
        <v>0</v>
      </c>
    </row>
    <row r="3" spans="2:8" x14ac:dyDescent="0.25">
      <c r="B3" s="3" t="s">
        <v>1</v>
      </c>
    </row>
    <row r="4" spans="2:8" x14ac:dyDescent="0.25"/>
    <row r="5" spans="2:8" ht="18.75" x14ac:dyDescent="0.3">
      <c r="B5" s="21" t="s">
        <v>2</v>
      </c>
    </row>
    <row r="6" spans="2:8" ht="32.25" customHeight="1" x14ac:dyDescent="0.25">
      <c r="B6" s="120" t="s">
        <v>3</v>
      </c>
    </row>
    <row r="7" spans="2:8" ht="28.5" customHeight="1" x14ac:dyDescent="0.25">
      <c r="B7" s="13" t="s">
        <v>4</v>
      </c>
    </row>
    <row r="8" spans="2:8" ht="30" x14ac:dyDescent="0.25">
      <c r="B8" s="6" t="s">
        <v>5</v>
      </c>
    </row>
    <row r="9" spans="2:8" x14ac:dyDescent="0.25">
      <c r="B9" s="115" t="s">
        <v>6</v>
      </c>
      <c r="C9" s="114"/>
      <c r="D9" s="66"/>
      <c r="E9" s="66"/>
      <c r="F9" s="66"/>
      <c r="G9" s="66"/>
      <c r="H9" s="67"/>
    </row>
    <row r="10" spans="2:8" x14ac:dyDescent="0.25">
      <c r="B10" s="15" t="s">
        <v>7</v>
      </c>
    </row>
    <row r="11" spans="2:8" x14ac:dyDescent="0.25">
      <c r="B11" s="16" t="s">
        <v>8</v>
      </c>
    </row>
    <row r="12" spans="2:8" ht="30" x14ac:dyDescent="0.25">
      <c r="B12" s="68" t="s">
        <v>9</v>
      </c>
    </row>
    <row r="13" spans="2:8" ht="66" customHeight="1" x14ac:dyDescent="0.25">
      <c r="B13" s="68" t="s">
        <v>10</v>
      </c>
    </row>
    <row r="14" spans="2:8" ht="42.75" customHeight="1" x14ac:dyDescent="0.25">
      <c r="B14" s="68" t="s">
        <v>11</v>
      </c>
    </row>
    <row r="15" spans="2:8" ht="20.100000000000001" customHeight="1" x14ac:dyDescent="0.25">
      <c r="B15" s="22" t="s">
        <v>12</v>
      </c>
    </row>
    <row r="16" spans="2:8" ht="409.5" customHeight="1" x14ac:dyDescent="0.25">
      <c r="B16" s="119" t="s">
        <v>584</v>
      </c>
    </row>
    <row r="17" spans="2:2" ht="27" customHeight="1" x14ac:dyDescent="0.25">
      <c r="B17" s="69"/>
    </row>
    <row r="18" spans="2:2" ht="27" customHeight="1" x14ac:dyDescent="0.25">
      <c r="B18" s="69"/>
    </row>
    <row r="19" spans="2:2" ht="27" customHeight="1" x14ac:dyDescent="0.25">
      <c r="B19" s="69"/>
    </row>
    <row r="20" spans="2:2" ht="27" customHeight="1" x14ac:dyDescent="0.25">
      <c r="B20" s="69"/>
    </row>
    <row r="21" spans="2:2" ht="27" customHeight="1" x14ac:dyDescent="0.25">
      <c r="B21" s="69"/>
    </row>
    <row r="22" spans="2:2" ht="27" customHeight="1" x14ac:dyDescent="0.25">
      <c r="B22" s="69"/>
    </row>
    <row r="23" spans="2:2" ht="27" customHeight="1" x14ac:dyDescent="0.25">
      <c r="B23" s="69"/>
    </row>
    <row r="24" spans="2:2" ht="27" customHeight="1" x14ac:dyDescent="0.25">
      <c r="B24" s="69"/>
    </row>
    <row r="25" spans="2:2" ht="41.25" customHeight="1" x14ac:dyDescent="0.25"/>
    <row r="26" spans="2:2" x14ac:dyDescent="0.25"/>
    <row r="27" spans="2:2" x14ac:dyDescent="0.25"/>
    <row r="28" spans="2:2" x14ac:dyDescent="0.25"/>
    <row r="29" spans="2:2" x14ac:dyDescent="0.25"/>
    <row r="30" spans="2:2" x14ac:dyDescent="0.25"/>
    <row r="31" spans="2:2" x14ac:dyDescent="0.25"/>
    <row r="32" spans="2: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sheetData>
  <sheetProtection formatColumns="0" formatRows="0" autoFilter="0"/>
  <hyperlinks>
    <hyperlink ref="B11" location="'2. Cover'!A1" display="Checklist (click to go to Checklist, included in the Cover sheet)" xr:uid="{8B2475CE-9FC4-4B3B-B359-07671953FE2E}"/>
    <hyperlink ref="B15" location="'4. Capacity&amp;Demand'!A1" display="3. Capacity and Demand" xr:uid="{D0FEED57-40D9-467E-8D93-60BD47141AF2}"/>
  </hyperlinks>
  <pageMargins left="0.7" right="0.7" top="0.75" bottom="0.75" header="0.3" footer="0.3"/>
  <pageSetup paperSize="9" scale="65"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115E2-714A-4A84-A6ED-D76BAE2AC001}">
  <sheetPr codeName="Sheet4">
    <tabColor rgb="FFFFFF00"/>
  </sheetPr>
  <dimension ref="A1:F153"/>
  <sheetViews>
    <sheetView workbookViewId="0"/>
  </sheetViews>
  <sheetFormatPr defaultColWidth="8.85546875" defaultRowHeight="15" x14ac:dyDescent="0.25"/>
  <cols>
    <col min="1" max="1" width="12.28515625" customWidth="1"/>
    <col min="2" max="2" width="44" customWidth="1"/>
    <col min="4" max="4" width="13.85546875" customWidth="1"/>
    <col min="6" max="6" width="15.42578125" customWidth="1"/>
  </cols>
  <sheetData>
    <row r="1" spans="1:6" x14ac:dyDescent="0.25">
      <c r="B1" t="s">
        <v>13</v>
      </c>
      <c r="D1" t="s">
        <v>14</v>
      </c>
      <c r="F1" t="s">
        <v>14</v>
      </c>
    </row>
    <row r="2" spans="1:6" x14ac:dyDescent="0.25">
      <c r="A2" t="s">
        <v>15</v>
      </c>
      <c r="B2" t="s">
        <v>16</v>
      </c>
      <c r="D2" t="s">
        <v>17</v>
      </c>
      <c r="F2" t="s">
        <v>18</v>
      </c>
    </row>
    <row r="3" spans="1:6" x14ac:dyDescent="0.25">
      <c r="A3" t="s">
        <v>19</v>
      </c>
      <c r="B3" t="s">
        <v>20</v>
      </c>
      <c r="D3" t="s">
        <v>21</v>
      </c>
      <c r="F3" t="s">
        <v>22</v>
      </c>
    </row>
    <row r="4" spans="1:6" x14ac:dyDescent="0.25">
      <c r="A4" t="s">
        <v>23</v>
      </c>
      <c r="B4" t="s">
        <v>24</v>
      </c>
      <c r="F4" t="s">
        <v>25</v>
      </c>
    </row>
    <row r="5" spans="1:6" x14ac:dyDescent="0.25">
      <c r="A5" t="s">
        <v>26</v>
      </c>
      <c r="B5" t="s">
        <v>27</v>
      </c>
    </row>
    <row r="6" spans="1:6" x14ac:dyDescent="0.25">
      <c r="A6" t="s">
        <v>28</v>
      </c>
      <c r="B6" t="s">
        <v>29</v>
      </c>
    </row>
    <row r="7" spans="1:6" x14ac:dyDescent="0.25">
      <c r="A7" t="s">
        <v>30</v>
      </c>
      <c r="B7" t="s">
        <v>31</v>
      </c>
    </row>
    <row r="8" spans="1:6" x14ac:dyDescent="0.25">
      <c r="A8" t="s">
        <v>32</v>
      </c>
      <c r="B8" t="s">
        <v>33</v>
      </c>
    </row>
    <row r="9" spans="1:6" x14ac:dyDescent="0.25">
      <c r="A9" t="s">
        <v>34</v>
      </c>
      <c r="B9" t="s">
        <v>35</v>
      </c>
    </row>
    <row r="10" spans="1:6" x14ac:dyDescent="0.25">
      <c r="A10" t="s">
        <v>36</v>
      </c>
      <c r="B10" t="s">
        <v>37</v>
      </c>
    </row>
    <row r="11" spans="1:6" x14ac:dyDescent="0.25">
      <c r="A11" t="s">
        <v>38</v>
      </c>
      <c r="B11" t="s">
        <v>39</v>
      </c>
    </row>
    <row r="12" spans="1:6" x14ac:dyDescent="0.25">
      <c r="A12" t="s">
        <v>40</v>
      </c>
      <c r="B12" t="s">
        <v>41</v>
      </c>
    </row>
    <row r="13" spans="1:6" x14ac:dyDescent="0.25">
      <c r="A13" t="s">
        <v>42</v>
      </c>
      <c r="B13" t="s">
        <v>43</v>
      </c>
    </row>
    <row r="14" spans="1:6" x14ac:dyDescent="0.25">
      <c r="A14" t="s">
        <v>44</v>
      </c>
      <c r="B14" t="s">
        <v>45</v>
      </c>
    </row>
    <row r="15" spans="1:6" x14ac:dyDescent="0.25">
      <c r="A15" t="s">
        <v>46</v>
      </c>
      <c r="B15" t="s">
        <v>47</v>
      </c>
    </row>
    <row r="16" spans="1:6" x14ac:dyDescent="0.25">
      <c r="A16" t="s">
        <v>48</v>
      </c>
      <c r="B16" t="s">
        <v>49</v>
      </c>
    </row>
    <row r="17" spans="1:2" x14ac:dyDescent="0.25">
      <c r="A17" t="s">
        <v>50</v>
      </c>
      <c r="B17" t="s">
        <v>51</v>
      </c>
    </row>
    <row r="18" spans="1:2" x14ac:dyDescent="0.25">
      <c r="A18" t="s">
        <v>52</v>
      </c>
      <c r="B18" t="s">
        <v>53</v>
      </c>
    </row>
    <row r="19" spans="1:2" x14ac:dyDescent="0.25">
      <c r="A19" t="s">
        <v>54</v>
      </c>
      <c r="B19" t="s">
        <v>55</v>
      </c>
    </row>
    <row r="20" spans="1:2" x14ac:dyDescent="0.25">
      <c r="A20" t="s">
        <v>56</v>
      </c>
      <c r="B20" t="s">
        <v>57</v>
      </c>
    </row>
    <row r="21" spans="1:2" x14ac:dyDescent="0.25">
      <c r="A21" t="s">
        <v>58</v>
      </c>
      <c r="B21" t="s">
        <v>59</v>
      </c>
    </row>
    <row r="22" spans="1:2" x14ac:dyDescent="0.25">
      <c r="A22" t="s">
        <v>60</v>
      </c>
      <c r="B22" t="s">
        <v>61</v>
      </c>
    </row>
    <row r="23" spans="1:2" x14ac:dyDescent="0.25">
      <c r="A23" t="s">
        <v>62</v>
      </c>
      <c r="B23" t="s">
        <v>63</v>
      </c>
    </row>
    <row r="24" spans="1:2" x14ac:dyDescent="0.25">
      <c r="A24" t="s">
        <v>64</v>
      </c>
      <c r="B24" t="s">
        <v>65</v>
      </c>
    </row>
    <row r="25" spans="1:2" x14ac:dyDescent="0.25">
      <c r="A25" t="s">
        <v>66</v>
      </c>
      <c r="B25" t="s">
        <v>67</v>
      </c>
    </row>
    <row r="26" spans="1:2" x14ac:dyDescent="0.25">
      <c r="A26" t="s">
        <v>68</v>
      </c>
      <c r="B26" t="s">
        <v>69</v>
      </c>
    </row>
    <row r="27" spans="1:2" x14ac:dyDescent="0.25">
      <c r="A27" t="s">
        <v>70</v>
      </c>
      <c r="B27" t="s">
        <v>71</v>
      </c>
    </row>
    <row r="28" spans="1:2" x14ac:dyDescent="0.25">
      <c r="A28" t="s">
        <v>72</v>
      </c>
      <c r="B28" t="s">
        <v>73</v>
      </c>
    </row>
    <row r="29" spans="1:2" x14ac:dyDescent="0.25">
      <c r="A29" t="s">
        <v>74</v>
      </c>
      <c r="B29" t="s">
        <v>75</v>
      </c>
    </row>
    <row r="30" spans="1:2" x14ac:dyDescent="0.25">
      <c r="A30" t="s">
        <v>76</v>
      </c>
      <c r="B30" t="s">
        <v>77</v>
      </c>
    </row>
    <row r="31" spans="1:2" x14ac:dyDescent="0.25">
      <c r="A31" t="s">
        <v>78</v>
      </c>
      <c r="B31" t="s">
        <v>79</v>
      </c>
    </row>
    <row r="32" spans="1:2" x14ac:dyDescent="0.25">
      <c r="A32" t="s">
        <v>80</v>
      </c>
      <c r="B32" t="s">
        <v>81</v>
      </c>
    </row>
    <row r="33" spans="1:2" x14ac:dyDescent="0.25">
      <c r="A33" t="s">
        <v>82</v>
      </c>
      <c r="B33" t="s">
        <v>83</v>
      </c>
    </row>
    <row r="34" spans="1:2" x14ac:dyDescent="0.25">
      <c r="A34" t="s">
        <v>84</v>
      </c>
      <c r="B34" t="s">
        <v>85</v>
      </c>
    </row>
    <row r="35" spans="1:2" x14ac:dyDescent="0.25">
      <c r="A35" t="s">
        <v>86</v>
      </c>
      <c r="B35" t="s">
        <v>87</v>
      </c>
    </row>
    <row r="36" spans="1:2" x14ac:dyDescent="0.25">
      <c r="A36" t="s">
        <v>88</v>
      </c>
      <c r="B36" t="s">
        <v>89</v>
      </c>
    </row>
    <row r="37" spans="1:2" x14ac:dyDescent="0.25">
      <c r="A37" t="s">
        <v>90</v>
      </c>
      <c r="B37" t="s">
        <v>91</v>
      </c>
    </row>
    <row r="38" spans="1:2" x14ac:dyDescent="0.25">
      <c r="A38" t="s">
        <v>92</v>
      </c>
      <c r="B38" t="s">
        <v>93</v>
      </c>
    </row>
    <row r="39" spans="1:2" x14ac:dyDescent="0.25">
      <c r="A39" t="s">
        <v>94</v>
      </c>
      <c r="B39" t="s">
        <v>95</v>
      </c>
    </row>
    <row r="40" spans="1:2" x14ac:dyDescent="0.25">
      <c r="A40" t="s">
        <v>96</v>
      </c>
      <c r="B40" t="s">
        <v>97</v>
      </c>
    </row>
    <row r="41" spans="1:2" x14ac:dyDescent="0.25">
      <c r="A41" t="s">
        <v>98</v>
      </c>
      <c r="B41" t="s">
        <v>99</v>
      </c>
    </row>
    <row r="42" spans="1:2" x14ac:dyDescent="0.25">
      <c r="A42" t="s">
        <v>100</v>
      </c>
      <c r="B42" t="s">
        <v>101</v>
      </c>
    </row>
    <row r="43" spans="1:2" x14ac:dyDescent="0.25">
      <c r="A43" t="s">
        <v>102</v>
      </c>
      <c r="B43" t="s">
        <v>103</v>
      </c>
    </row>
    <row r="44" spans="1:2" x14ac:dyDescent="0.25">
      <c r="A44" t="s">
        <v>104</v>
      </c>
      <c r="B44" t="s">
        <v>105</v>
      </c>
    </row>
    <row r="45" spans="1:2" x14ac:dyDescent="0.25">
      <c r="A45" t="s">
        <v>106</v>
      </c>
      <c r="B45" t="s">
        <v>107</v>
      </c>
    </row>
    <row r="46" spans="1:2" x14ac:dyDescent="0.25">
      <c r="A46" t="s">
        <v>108</v>
      </c>
      <c r="B46" t="s">
        <v>109</v>
      </c>
    </row>
    <row r="47" spans="1:2" x14ac:dyDescent="0.25">
      <c r="A47" t="s">
        <v>110</v>
      </c>
      <c r="B47" t="s">
        <v>111</v>
      </c>
    </row>
    <row r="48" spans="1:2" x14ac:dyDescent="0.25">
      <c r="A48" t="s">
        <v>112</v>
      </c>
      <c r="B48" t="s">
        <v>113</v>
      </c>
    </row>
    <row r="49" spans="1:2" x14ac:dyDescent="0.25">
      <c r="A49" t="s">
        <v>114</v>
      </c>
      <c r="B49" t="s">
        <v>115</v>
      </c>
    </row>
    <row r="50" spans="1:2" x14ac:dyDescent="0.25">
      <c r="A50" t="s">
        <v>116</v>
      </c>
      <c r="B50" t="s">
        <v>117</v>
      </c>
    </row>
    <row r="51" spans="1:2" x14ac:dyDescent="0.25">
      <c r="A51" t="s">
        <v>118</v>
      </c>
      <c r="B51" t="s">
        <v>119</v>
      </c>
    </row>
    <row r="52" spans="1:2" x14ac:dyDescent="0.25">
      <c r="A52" t="s">
        <v>120</v>
      </c>
      <c r="B52" t="s">
        <v>121</v>
      </c>
    </row>
    <row r="53" spans="1:2" x14ac:dyDescent="0.25">
      <c r="A53" t="s">
        <v>122</v>
      </c>
      <c r="B53" t="s">
        <v>123</v>
      </c>
    </row>
    <row r="54" spans="1:2" x14ac:dyDescent="0.25">
      <c r="A54" t="s">
        <v>124</v>
      </c>
      <c r="B54" t="s">
        <v>125</v>
      </c>
    </row>
    <row r="55" spans="1:2" x14ac:dyDescent="0.25">
      <c r="A55" t="s">
        <v>126</v>
      </c>
      <c r="B55" t="s">
        <v>127</v>
      </c>
    </row>
    <row r="56" spans="1:2" x14ac:dyDescent="0.25">
      <c r="A56" t="s">
        <v>128</v>
      </c>
      <c r="B56" t="s">
        <v>129</v>
      </c>
    </row>
    <row r="57" spans="1:2" x14ac:dyDescent="0.25">
      <c r="A57" t="s">
        <v>130</v>
      </c>
      <c r="B57" t="s">
        <v>131</v>
      </c>
    </row>
    <row r="58" spans="1:2" x14ac:dyDescent="0.25">
      <c r="A58" t="s">
        <v>132</v>
      </c>
      <c r="B58" t="s">
        <v>133</v>
      </c>
    </row>
    <row r="59" spans="1:2" x14ac:dyDescent="0.25">
      <c r="A59" t="s">
        <v>134</v>
      </c>
      <c r="B59" t="s">
        <v>135</v>
      </c>
    </row>
    <row r="60" spans="1:2" x14ac:dyDescent="0.25">
      <c r="A60" t="s">
        <v>136</v>
      </c>
      <c r="B60" t="s">
        <v>137</v>
      </c>
    </row>
    <row r="61" spans="1:2" x14ac:dyDescent="0.25">
      <c r="A61" t="s">
        <v>138</v>
      </c>
      <c r="B61" t="s">
        <v>139</v>
      </c>
    </row>
    <row r="62" spans="1:2" x14ac:dyDescent="0.25">
      <c r="A62" t="s">
        <v>140</v>
      </c>
      <c r="B62" t="s">
        <v>141</v>
      </c>
    </row>
    <row r="63" spans="1:2" x14ac:dyDescent="0.25">
      <c r="A63" t="s">
        <v>142</v>
      </c>
      <c r="B63" t="s">
        <v>143</v>
      </c>
    </row>
    <row r="64" spans="1:2" x14ac:dyDescent="0.25">
      <c r="A64" t="s">
        <v>144</v>
      </c>
      <c r="B64" t="s">
        <v>145</v>
      </c>
    </row>
    <row r="65" spans="1:2" x14ac:dyDescent="0.25">
      <c r="A65" t="s">
        <v>146</v>
      </c>
      <c r="B65" t="s">
        <v>147</v>
      </c>
    </row>
    <row r="66" spans="1:2" x14ac:dyDescent="0.25">
      <c r="A66" t="s">
        <v>148</v>
      </c>
      <c r="B66" t="s">
        <v>149</v>
      </c>
    </row>
    <row r="67" spans="1:2" x14ac:dyDescent="0.25">
      <c r="A67" t="s">
        <v>150</v>
      </c>
      <c r="B67" t="s">
        <v>151</v>
      </c>
    </row>
    <row r="68" spans="1:2" x14ac:dyDescent="0.25">
      <c r="A68" t="s">
        <v>152</v>
      </c>
      <c r="B68" t="s">
        <v>153</v>
      </c>
    </row>
    <row r="69" spans="1:2" x14ac:dyDescent="0.25">
      <c r="A69" t="s">
        <v>154</v>
      </c>
      <c r="B69" t="s">
        <v>155</v>
      </c>
    </row>
    <row r="70" spans="1:2" x14ac:dyDescent="0.25">
      <c r="A70" t="s">
        <v>156</v>
      </c>
      <c r="B70" t="s">
        <v>157</v>
      </c>
    </row>
    <row r="71" spans="1:2" x14ac:dyDescent="0.25">
      <c r="A71" t="s">
        <v>158</v>
      </c>
      <c r="B71" t="s">
        <v>159</v>
      </c>
    </row>
    <row r="72" spans="1:2" x14ac:dyDescent="0.25">
      <c r="A72" t="s">
        <v>160</v>
      </c>
      <c r="B72" t="s">
        <v>161</v>
      </c>
    </row>
    <row r="73" spans="1:2" x14ac:dyDescent="0.25">
      <c r="A73" t="s">
        <v>162</v>
      </c>
      <c r="B73" t="s">
        <v>163</v>
      </c>
    </row>
    <row r="74" spans="1:2" x14ac:dyDescent="0.25">
      <c r="A74" t="s">
        <v>164</v>
      </c>
      <c r="B74" t="s">
        <v>165</v>
      </c>
    </row>
    <row r="75" spans="1:2" x14ac:dyDescent="0.25">
      <c r="A75" t="s">
        <v>166</v>
      </c>
      <c r="B75" t="s">
        <v>167</v>
      </c>
    </row>
    <row r="76" spans="1:2" x14ac:dyDescent="0.25">
      <c r="A76" t="s">
        <v>168</v>
      </c>
      <c r="B76" t="s">
        <v>169</v>
      </c>
    </row>
    <row r="77" spans="1:2" x14ac:dyDescent="0.25">
      <c r="A77" t="s">
        <v>170</v>
      </c>
      <c r="B77" t="s">
        <v>171</v>
      </c>
    </row>
    <row r="78" spans="1:2" x14ac:dyDescent="0.25">
      <c r="A78" t="s">
        <v>172</v>
      </c>
      <c r="B78" t="s">
        <v>173</v>
      </c>
    </row>
    <row r="79" spans="1:2" x14ac:dyDescent="0.25">
      <c r="A79" t="s">
        <v>174</v>
      </c>
      <c r="B79" t="s">
        <v>175</v>
      </c>
    </row>
    <row r="80" spans="1:2" x14ac:dyDescent="0.25">
      <c r="A80" t="s">
        <v>176</v>
      </c>
      <c r="B80" t="s">
        <v>177</v>
      </c>
    </row>
    <row r="81" spans="1:2" x14ac:dyDescent="0.25">
      <c r="A81" t="s">
        <v>178</v>
      </c>
      <c r="B81" t="s">
        <v>179</v>
      </c>
    </row>
    <row r="82" spans="1:2" x14ac:dyDescent="0.25">
      <c r="A82" t="s">
        <v>180</v>
      </c>
      <c r="B82" t="s">
        <v>181</v>
      </c>
    </row>
    <row r="83" spans="1:2" x14ac:dyDescent="0.25">
      <c r="A83" t="s">
        <v>182</v>
      </c>
      <c r="B83" t="s">
        <v>183</v>
      </c>
    </row>
    <row r="84" spans="1:2" x14ac:dyDescent="0.25">
      <c r="A84" t="s">
        <v>184</v>
      </c>
      <c r="B84" t="s">
        <v>185</v>
      </c>
    </row>
    <row r="85" spans="1:2" x14ac:dyDescent="0.25">
      <c r="A85" t="s">
        <v>186</v>
      </c>
      <c r="B85" t="s">
        <v>187</v>
      </c>
    </row>
    <row r="86" spans="1:2" x14ac:dyDescent="0.25">
      <c r="A86" t="s">
        <v>188</v>
      </c>
      <c r="B86" t="s">
        <v>189</v>
      </c>
    </row>
    <row r="87" spans="1:2" x14ac:dyDescent="0.25">
      <c r="A87" t="s">
        <v>190</v>
      </c>
      <c r="B87" t="s">
        <v>191</v>
      </c>
    </row>
    <row r="88" spans="1:2" x14ac:dyDescent="0.25">
      <c r="A88" t="s">
        <v>192</v>
      </c>
      <c r="B88" t="s">
        <v>193</v>
      </c>
    </row>
    <row r="89" spans="1:2" x14ac:dyDescent="0.25">
      <c r="A89" t="s">
        <v>194</v>
      </c>
      <c r="B89" t="s">
        <v>195</v>
      </c>
    </row>
    <row r="90" spans="1:2" x14ac:dyDescent="0.25">
      <c r="A90" t="s">
        <v>196</v>
      </c>
      <c r="B90" t="s">
        <v>197</v>
      </c>
    </row>
    <row r="91" spans="1:2" x14ac:dyDescent="0.25">
      <c r="A91" t="s">
        <v>198</v>
      </c>
      <c r="B91" t="s">
        <v>199</v>
      </c>
    </row>
    <row r="92" spans="1:2" x14ac:dyDescent="0.25">
      <c r="A92" t="s">
        <v>200</v>
      </c>
      <c r="B92" t="s">
        <v>201</v>
      </c>
    </row>
    <row r="93" spans="1:2" x14ac:dyDescent="0.25">
      <c r="A93" t="s">
        <v>202</v>
      </c>
      <c r="B93" t="s">
        <v>203</v>
      </c>
    </row>
    <row r="94" spans="1:2" x14ac:dyDescent="0.25">
      <c r="A94" t="s">
        <v>204</v>
      </c>
      <c r="B94" t="s">
        <v>205</v>
      </c>
    </row>
    <row r="95" spans="1:2" x14ac:dyDescent="0.25">
      <c r="A95" t="s">
        <v>206</v>
      </c>
      <c r="B95" t="s">
        <v>207</v>
      </c>
    </row>
    <row r="96" spans="1:2" x14ac:dyDescent="0.25">
      <c r="A96" t="s">
        <v>208</v>
      </c>
      <c r="B96" t="s">
        <v>209</v>
      </c>
    </row>
    <row r="97" spans="1:2" x14ac:dyDescent="0.25">
      <c r="A97" t="s">
        <v>210</v>
      </c>
      <c r="B97" t="s">
        <v>211</v>
      </c>
    </row>
    <row r="98" spans="1:2" x14ac:dyDescent="0.25">
      <c r="A98" t="s">
        <v>212</v>
      </c>
      <c r="B98" t="s">
        <v>213</v>
      </c>
    </row>
    <row r="99" spans="1:2" x14ac:dyDescent="0.25">
      <c r="A99" t="s">
        <v>214</v>
      </c>
      <c r="B99" t="s">
        <v>215</v>
      </c>
    </row>
    <row r="100" spans="1:2" x14ac:dyDescent="0.25">
      <c r="A100" t="s">
        <v>216</v>
      </c>
      <c r="B100" t="s">
        <v>217</v>
      </c>
    </row>
    <row r="101" spans="1:2" x14ac:dyDescent="0.25">
      <c r="A101" t="s">
        <v>218</v>
      </c>
      <c r="B101" t="s">
        <v>219</v>
      </c>
    </row>
    <row r="102" spans="1:2" x14ac:dyDescent="0.25">
      <c r="A102" t="s">
        <v>220</v>
      </c>
      <c r="B102" t="s">
        <v>221</v>
      </c>
    </row>
    <row r="103" spans="1:2" x14ac:dyDescent="0.25">
      <c r="A103" t="s">
        <v>222</v>
      </c>
      <c r="B103" t="s">
        <v>223</v>
      </c>
    </row>
    <row r="104" spans="1:2" x14ac:dyDescent="0.25">
      <c r="A104" t="s">
        <v>224</v>
      </c>
      <c r="B104" t="s">
        <v>225</v>
      </c>
    </row>
    <row r="105" spans="1:2" x14ac:dyDescent="0.25">
      <c r="A105" t="s">
        <v>226</v>
      </c>
      <c r="B105" t="s">
        <v>227</v>
      </c>
    </row>
    <row r="106" spans="1:2" x14ac:dyDescent="0.25">
      <c r="A106" t="s">
        <v>228</v>
      </c>
      <c r="B106" t="s">
        <v>229</v>
      </c>
    </row>
    <row r="107" spans="1:2" x14ac:dyDescent="0.25">
      <c r="A107" t="s">
        <v>230</v>
      </c>
      <c r="B107" t="s">
        <v>231</v>
      </c>
    </row>
    <row r="108" spans="1:2" x14ac:dyDescent="0.25">
      <c r="A108" t="s">
        <v>232</v>
      </c>
      <c r="B108" t="s">
        <v>233</v>
      </c>
    </row>
    <row r="109" spans="1:2" x14ac:dyDescent="0.25">
      <c r="A109" t="s">
        <v>234</v>
      </c>
      <c r="B109" t="s">
        <v>235</v>
      </c>
    </row>
    <row r="110" spans="1:2" x14ac:dyDescent="0.25">
      <c r="A110" t="s">
        <v>236</v>
      </c>
      <c r="B110" t="s">
        <v>237</v>
      </c>
    </row>
    <row r="111" spans="1:2" x14ac:dyDescent="0.25">
      <c r="A111" t="s">
        <v>238</v>
      </c>
      <c r="B111" t="s">
        <v>239</v>
      </c>
    </row>
    <row r="112" spans="1:2" x14ac:dyDescent="0.25">
      <c r="A112" t="s">
        <v>240</v>
      </c>
      <c r="B112" t="s">
        <v>241</v>
      </c>
    </row>
    <row r="113" spans="1:2" x14ac:dyDescent="0.25">
      <c r="A113" t="s">
        <v>242</v>
      </c>
      <c r="B113" t="s">
        <v>243</v>
      </c>
    </row>
    <row r="114" spans="1:2" x14ac:dyDescent="0.25">
      <c r="A114" t="s">
        <v>244</v>
      </c>
      <c r="B114" t="s">
        <v>245</v>
      </c>
    </row>
    <row r="115" spans="1:2" x14ac:dyDescent="0.25">
      <c r="A115" t="s">
        <v>246</v>
      </c>
      <c r="B115" t="s">
        <v>247</v>
      </c>
    </row>
    <row r="116" spans="1:2" x14ac:dyDescent="0.25">
      <c r="A116" t="s">
        <v>248</v>
      </c>
      <c r="B116" t="s">
        <v>249</v>
      </c>
    </row>
    <row r="117" spans="1:2" x14ac:dyDescent="0.25">
      <c r="A117" t="s">
        <v>250</v>
      </c>
      <c r="B117" t="s">
        <v>251</v>
      </c>
    </row>
    <row r="118" spans="1:2" x14ac:dyDescent="0.25">
      <c r="A118" t="s">
        <v>252</v>
      </c>
      <c r="B118" t="s">
        <v>253</v>
      </c>
    </row>
    <row r="119" spans="1:2" x14ac:dyDescent="0.25">
      <c r="A119" t="s">
        <v>254</v>
      </c>
      <c r="B119" t="s">
        <v>255</v>
      </c>
    </row>
    <row r="120" spans="1:2" x14ac:dyDescent="0.25">
      <c r="A120" t="s">
        <v>256</v>
      </c>
      <c r="B120" t="s">
        <v>257</v>
      </c>
    </row>
    <row r="121" spans="1:2" x14ac:dyDescent="0.25">
      <c r="A121" t="s">
        <v>258</v>
      </c>
      <c r="B121" t="s">
        <v>259</v>
      </c>
    </row>
    <row r="122" spans="1:2" x14ac:dyDescent="0.25">
      <c r="A122" t="s">
        <v>260</v>
      </c>
      <c r="B122" t="s">
        <v>261</v>
      </c>
    </row>
    <row r="123" spans="1:2" x14ac:dyDescent="0.25">
      <c r="A123" t="s">
        <v>262</v>
      </c>
      <c r="B123" t="s">
        <v>263</v>
      </c>
    </row>
    <row r="124" spans="1:2" x14ac:dyDescent="0.25">
      <c r="A124" t="s">
        <v>264</v>
      </c>
      <c r="B124" t="s">
        <v>265</v>
      </c>
    </row>
    <row r="125" spans="1:2" x14ac:dyDescent="0.25">
      <c r="A125" t="s">
        <v>266</v>
      </c>
      <c r="B125" t="s">
        <v>267</v>
      </c>
    </row>
    <row r="126" spans="1:2" x14ac:dyDescent="0.25">
      <c r="A126" t="s">
        <v>268</v>
      </c>
      <c r="B126" t="s">
        <v>269</v>
      </c>
    </row>
    <row r="127" spans="1:2" x14ac:dyDescent="0.25">
      <c r="A127" t="s">
        <v>270</v>
      </c>
      <c r="B127" t="s">
        <v>271</v>
      </c>
    </row>
    <row r="128" spans="1:2" x14ac:dyDescent="0.25">
      <c r="A128" t="s">
        <v>272</v>
      </c>
      <c r="B128" t="s">
        <v>273</v>
      </c>
    </row>
    <row r="129" spans="1:2" x14ac:dyDescent="0.25">
      <c r="A129" t="s">
        <v>274</v>
      </c>
      <c r="B129" t="s">
        <v>275</v>
      </c>
    </row>
    <row r="130" spans="1:2" x14ac:dyDescent="0.25">
      <c r="A130" t="s">
        <v>276</v>
      </c>
      <c r="B130" t="s">
        <v>277</v>
      </c>
    </row>
    <row r="131" spans="1:2" x14ac:dyDescent="0.25">
      <c r="A131" t="s">
        <v>278</v>
      </c>
      <c r="B131" t="s">
        <v>279</v>
      </c>
    </row>
    <row r="132" spans="1:2" x14ac:dyDescent="0.25">
      <c r="A132" t="s">
        <v>280</v>
      </c>
      <c r="B132" t="s">
        <v>281</v>
      </c>
    </row>
    <row r="133" spans="1:2" x14ac:dyDescent="0.25">
      <c r="A133" t="s">
        <v>282</v>
      </c>
      <c r="B133" t="s">
        <v>283</v>
      </c>
    </row>
    <row r="134" spans="1:2" x14ac:dyDescent="0.25">
      <c r="A134" t="s">
        <v>284</v>
      </c>
      <c r="B134" t="s">
        <v>285</v>
      </c>
    </row>
    <row r="135" spans="1:2" x14ac:dyDescent="0.25">
      <c r="A135" t="s">
        <v>286</v>
      </c>
      <c r="B135" t="s">
        <v>287</v>
      </c>
    </row>
    <row r="136" spans="1:2" x14ac:dyDescent="0.25">
      <c r="A136" t="s">
        <v>288</v>
      </c>
      <c r="B136" t="s">
        <v>289</v>
      </c>
    </row>
    <row r="137" spans="1:2" x14ac:dyDescent="0.25">
      <c r="A137" t="s">
        <v>290</v>
      </c>
      <c r="B137" t="s">
        <v>291</v>
      </c>
    </row>
    <row r="138" spans="1:2" x14ac:dyDescent="0.25">
      <c r="A138" t="s">
        <v>292</v>
      </c>
      <c r="B138" t="s">
        <v>293</v>
      </c>
    </row>
    <row r="139" spans="1:2" x14ac:dyDescent="0.25">
      <c r="A139" t="s">
        <v>294</v>
      </c>
      <c r="B139" t="s">
        <v>295</v>
      </c>
    </row>
    <row r="140" spans="1:2" x14ac:dyDescent="0.25">
      <c r="A140" t="s">
        <v>296</v>
      </c>
      <c r="B140" t="s">
        <v>297</v>
      </c>
    </row>
    <row r="141" spans="1:2" x14ac:dyDescent="0.25">
      <c r="A141" t="s">
        <v>298</v>
      </c>
      <c r="B141" t="s">
        <v>299</v>
      </c>
    </row>
    <row r="142" spans="1:2" x14ac:dyDescent="0.25">
      <c r="A142" t="s">
        <v>300</v>
      </c>
      <c r="B142" t="s">
        <v>301</v>
      </c>
    </row>
    <row r="143" spans="1:2" x14ac:dyDescent="0.25">
      <c r="A143" t="s">
        <v>302</v>
      </c>
      <c r="B143" t="s">
        <v>303</v>
      </c>
    </row>
    <row r="144" spans="1:2" x14ac:dyDescent="0.25">
      <c r="A144" t="s">
        <v>304</v>
      </c>
      <c r="B144" t="s">
        <v>305</v>
      </c>
    </row>
    <row r="145" spans="1:2" x14ac:dyDescent="0.25">
      <c r="A145" t="s">
        <v>306</v>
      </c>
      <c r="B145" t="s">
        <v>307</v>
      </c>
    </row>
    <row r="146" spans="1:2" x14ac:dyDescent="0.25">
      <c r="A146" t="s">
        <v>308</v>
      </c>
      <c r="B146" t="s">
        <v>309</v>
      </c>
    </row>
    <row r="147" spans="1:2" x14ac:dyDescent="0.25">
      <c r="A147" t="s">
        <v>310</v>
      </c>
      <c r="B147" t="s">
        <v>311</v>
      </c>
    </row>
    <row r="148" spans="1:2" x14ac:dyDescent="0.25">
      <c r="A148" t="s">
        <v>312</v>
      </c>
      <c r="B148" t="s">
        <v>313</v>
      </c>
    </row>
    <row r="149" spans="1:2" x14ac:dyDescent="0.25">
      <c r="A149" t="s">
        <v>314</v>
      </c>
      <c r="B149" t="s">
        <v>315</v>
      </c>
    </row>
    <row r="150" spans="1:2" x14ac:dyDescent="0.25">
      <c r="A150" t="s">
        <v>316</v>
      </c>
      <c r="B150" t="s">
        <v>317</v>
      </c>
    </row>
    <row r="151" spans="1:2" x14ac:dyDescent="0.25">
      <c r="A151" t="s">
        <v>318</v>
      </c>
      <c r="B151" t="s">
        <v>319</v>
      </c>
    </row>
    <row r="152" spans="1:2" x14ac:dyDescent="0.25">
      <c r="A152" t="s">
        <v>320</v>
      </c>
      <c r="B152" t="s">
        <v>321</v>
      </c>
    </row>
    <row r="153" spans="1:2" x14ac:dyDescent="0.25">
      <c r="A153" t="s">
        <v>322</v>
      </c>
      <c r="B153" t="s">
        <v>323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219"/>
  <sheetViews>
    <sheetView showGridLines="0" workbookViewId="0">
      <selection activeCell="D19" sqref="D19"/>
    </sheetView>
  </sheetViews>
  <sheetFormatPr defaultColWidth="9.140625" defaultRowHeight="15" zeroHeight="1" x14ac:dyDescent="0.25"/>
  <cols>
    <col min="1" max="1" width="4.7109375" customWidth="1"/>
    <col min="2" max="2" width="30.7109375" customWidth="1"/>
    <col min="3" max="3" width="33.7109375" customWidth="1"/>
    <col min="4" max="4" width="19.7109375" customWidth="1"/>
    <col min="5" max="5" width="12.7109375" bestFit="1" customWidth="1"/>
    <col min="6" max="7" width="20.7109375" customWidth="1"/>
    <col min="8" max="8" width="22.7109375" customWidth="1"/>
    <col min="9" max="9" width="7.85546875" customWidth="1"/>
    <col min="10" max="12" width="9.140625" hidden="1" customWidth="1"/>
    <col min="13" max="13" width="2.42578125" hidden="1" customWidth="1"/>
    <col min="14" max="14" width="4.42578125" hidden="1" customWidth="1"/>
    <col min="15" max="15" width="5.28515625" hidden="1" customWidth="1"/>
    <col min="16" max="16" width="4.7109375" customWidth="1"/>
  </cols>
  <sheetData>
    <row r="1" spans="1:15" x14ac:dyDescent="0.25">
      <c r="A1" s="7" t="s">
        <v>324</v>
      </c>
      <c r="J1" s="2"/>
      <c r="K1" s="2"/>
      <c r="L1" s="2"/>
      <c r="M1" s="2"/>
      <c r="N1" s="2"/>
      <c r="O1" s="2"/>
    </row>
    <row r="2" spans="1:15" x14ac:dyDescent="0.25">
      <c r="J2" s="2"/>
      <c r="K2" s="2"/>
      <c r="L2" s="2"/>
      <c r="M2" s="2"/>
      <c r="N2" s="2"/>
      <c r="O2" s="2"/>
    </row>
    <row r="3" spans="1:15" x14ac:dyDescent="0.25">
      <c r="J3" s="2"/>
      <c r="K3" s="2"/>
      <c r="L3" s="2"/>
      <c r="M3" s="2"/>
      <c r="N3" s="2"/>
      <c r="O3" s="2"/>
    </row>
    <row r="4" spans="1:15" x14ac:dyDescent="0.25">
      <c r="J4" s="2"/>
      <c r="K4" s="2"/>
      <c r="L4" s="2"/>
      <c r="M4" s="2"/>
      <c r="N4" s="2"/>
      <c r="O4" s="2"/>
    </row>
    <row r="5" spans="1:15" x14ac:dyDescent="0.25">
      <c r="J5" s="2"/>
      <c r="K5" s="2"/>
      <c r="L5" s="2"/>
      <c r="M5" s="2"/>
      <c r="N5" s="2"/>
      <c r="O5" s="2"/>
    </row>
    <row r="6" spans="1:15" ht="15.75" thickBot="1" x14ac:dyDescent="0.3">
      <c r="J6" s="2"/>
      <c r="K6" s="2"/>
      <c r="L6" s="2"/>
      <c r="M6" s="2"/>
      <c r="N6" s="2"/>
      <c r="O6" s="2"/>
    </row>
    <row r="7" spans="1:15" ht="19.5" thickBot="1" x14ac:dyDescent="0.35">
      <c r="B7" s="124" t="s">
        <v>325</v>
      </c>
      <c r="C7" s="125"/>
      <c r="D7" s="3"/>
      <c r="E7" s="3"/>
      <c r="F7" s="3"/>
      <c r="J7" s="2"/>
      <c r="K7" s="2"/>
      <c r="L7" s="2"/>
      <c r="M7" s="2"/>
      <c r="N7" s="2"/>
      <c r="O7" s="2"/>
    </row>
    <row r="8" spans="1:15" x14ac:dyDescent="0.25">
      <c r="B8" s="126" t="s">
        <v>8</v>
      </c>
      <c r="C8" s="126"/>
      <c r="D8" s="3"/>
      <c r="E8" s="3"/>
      <c r="F8" s="3"/>
      <c r="J8" s="2"/>
      <c r="K8" s="2"/>
      <c r="L8" s="2"/>
      <c r="M8" s="2"/>
      <c r="N8" s="2"/>
      <c r="O8" s="2"/>
    </row>
    <row r="9" spans="1:15" x14ac:dyDescent="0.25">
      <c r="B9" s="3"/>
      <c r="C9" s="3"/>
      <c r="D9" s="9"/>
      <c r="E9" s="3"/>
      <c r="F9" s="3"/>
      <c r="J9" s="2" t="e">
        <f>J10-#REF!</f>
        <v>#REF!</v>
      </c>
      <c r="K9" s="2"/>
      <c r="L9" s="2"/>
      <c r="M9" s="2"/>
      <c r="N9" s="2"/>
      <c r="O9" s="2"/>
    </row>
    <row r="10" spans="1:15" x14ac:dyDescent="0.25">
      <c r="B10" s="4" t="s">
        <v>587</v>
      </c>
      <c r="C10" s="1"/>
      <c r="D10" s="3"/>
      <c r="E10" s="3"/>
      <c r="F10" s="3"/>
      <c r="J10" s="2">
        <f>COUNTA(J13:L19)</f>
        <v>6</v>
      </c>
      <c r="K10" s="2"/>
      <c r="L10" s="2"/>
      <c r="M10" s="2"/>
      <c r="N10" s="2"/>
      <c r="O10" s="2"/>
    </row>
    <row r="11" spans="1:15" x14ac:dyDescent="0.25">
      <c r="B11" s="1"/>
      <c r="C11" s="1"/>
      <c r="D11" s="3"/>
      <c r="E11" s="3"/>
      <c r="F11" s="3"/>
      <c r="J11" s="2"/>
      <c r="K11" s="2"/>
      <c r="L11" s="2"/>
      <c r="M11" s="2"/>
      <c r="N11" s="2"/>
      <c r="O11" s="2"/>
    </row>
    <row r="12" spans="1:15" x14ac:dyDescent="0.25">
      <c r="J12" s="2"/>
      <c r="K12" s="2"/>
      <c r="L12" s="2"/>
      <c r="M12" s="2"/>
      <c r="N12" s="2"/>
      <c r="O12" s="2"/>
    </row>
    <row r="13" spans="1:15" x14ac:dyDescent="0.25">
      <c r="B13" s="123" t="s">
        <v>326</v>
      </c>
      <c r="C13" s="123"/>
      <c r="D13" s="128" t="s">
        <v>133</v>
      </c>
      <c r="E13" s="129"/>
      <c r="F13" s="130"/>
      <c r="J13" s="2">
        <f>IF(OR(D13="",D13="&lt;Please select a Health and Wellbeing Board&gt;"),0,1)</f>
        <v>1</v>
      </c>
      <c r="K13" s="2"/>
      <c r="L13" s="2"/>
      <c r="M13" s="2"/>
      <c r="N13" s="2"/>
      <c r="O13" s="2"/>
    </row>
    <row r="14" spans="1:15" x14ac:dyDescent="0.25">
      <c r="B14" s="123" t="s">
        <v>327</v>
      </c>
      <c r="C14" s="123"/>
      <c r="D14" s="122" t="s">
        <v>588</v>
      </c>
      <c r="E14" s="122"/>
      <c r="F14" s="122"/>
      <c r="J14" s="2">
        <f>IF(D14="",0,1)</f>
        <v>1</v>
      </c>
      <c r="K14" s="2"/>
      <c r="L14" s="2"/>
      <c r="M14" s="2"/>
      <c r="N14" s="2"/>
      <c r="O14" s="2"/>
    </row>
    <row r="15" spans="1:15" x14ac:dyDescent="0.25">
      <c r="B15" s="123" t="s">
        <v>328</v>
      </c>
      <c r="C15" s="123"/>
      <c r="D15" s="127" t="s">
        <v>589</v>
      </c>
      <c r="E15" s="122"/>
      <c r="F15" s="122"/>
      <c r="J15" s="2">
        <f>IF(D15="",0,(COUNTIF(D15,"*@*")))</f>
        <v>1</v>
      </c>
      <c r="K15" s="2"/>
      <c r="L15" s="2"/>
      <c r="M15" s="2"/>
      <c r="N15" s="2"/>
      <c r="O15" s="2"/>
    </row>
    <row r="16" spans="1:15" x14ac:dyDescent="0.25">
      <c r="B16" s="123" t="s">
        <v>329</v>
      </c>
      <c r="C16" s="123"/>
      <c r="D16" s="122" t="s">
        <v>590</v>
      </c>
      <c r="E16" s="122"/>
      <c r="F16" s="122"/>
      <c r="J16" s="2">
        <f>IF(D16="",0,1)</f>
        <v>1</v>
      </c>
      <c r="K16" s="2"/>
      <c r="L16" s="2"/>
      <c r="M16" s="2"/>
      <c r="N16" s="2"/>
      <c r="O16" s="2"/>
    </row>
    <row r="17" spans="2:15" ht="28.5" customHeight="1" x14ac:dyDescent="0.25">
      <c r="B17" s="131" t="s">
        <v>330</v>
      </c>
      <c r="C17" s="132"/>
      <c r="D17" s="128" t="s">
        <v>21</v>
      </c>
      <c r="E17" s="129"/>
      <c r="F17" s="130"/>
      <c r="J17" s="2">
        <f>IF(OR(D17=dropdownlists!D1,D17=""),0,(COUNTIF(dropdownlists!D2:D3,D17)))</f>
        <v>1</v>
      </c>
      <c r="K17" s="2"/>
      <c r="L17" s="2"/>
      <c r="M17" s="2"/>
      <c r="N17" s="11" t="s">
        <v>331</v>
      </c>
      <c r="O17" s="11" t="s">
        <v>332</v>
      </c>
    </row>
    <row r="18" spans="2:15" ht="19.5" customHeight="1" x14ac:dyDescent="0.25">
      <c r="B18" s="133"/>
      <c r="C18" s="133"/>
      <c r="D18" s="121">
        <v>45807</v>
      </c>
      <c r="E18" s="134" t="str">
        <f>IF(D17="No", "&lt;&lt; Please enter using the format, DD/MM/YYYY", "")</f>
        <v>&lt;&lt; Please enter using the format, DD/MM/YYYY</v>
      </c>
      <c r="F18" s="134"/>
      <c r="G18" s="134"/>
      <c r="H18" s="134"/>
      <c r="J18" s="2">
        <f>IF(AND(OR(D17=dropdownlists!D3,D17=dropdownlists!D1),D18=""),0,1)</f>
        <v>1</v>
      </c>
      <c r="K18" s="2"/>
      <c r="L18" s="2"/>
      <c r="M18" s="8"/>
      <c r="N18" s="12">
        <v>45453</v>
      </c>
      <c r="O18" s="10">
        <v>45502</v>
      </c>
    </row>
    <row r="19" spans="2:15" ht="82.5" customHeight="1" x14ac:dyDescent="0.25">
      <c r="B19" s="138"/>
      <c r="C19" s="138"/>
      <c r="J19" s="2"/>
      <c r="K19" s="2"/>
      <c r="L19" s="2"/>
      <c r="M19" s="2"/>
      <c r="N19" s="2"/>
      <c r="O19" s="2"/>
    </row>
    <row r="20" spans="2:15" x14ac:dyDescent="0.25">
      <c r="J20" s="2"/>
      <c r="K20" s="2"/>
      <c r="L20" s="2"/>
      <c r="M20" s="2"/>
      <c r="N20" s="2"/>
      <c r="O20" s="2"/>
    </row>
    <row r="21" spans="2:15" ht="45" customHeight="1" x14ac:dyDescent="0.25">
      <c r="B21" s="136" t="s">
        <v>333</v>
      </c>
      <c r="C21" s="137"/>
      <c r="D21" s="137"/>
      <c r="E21" s="137"/>
      <c r="F21" s="137"/>
      <c r="J21" s="2"/>
      <c r="K21" s="2"/>
      <c r="L21" s="2"/>
      <c r="M21" s="2"/>
      <c r="N21" s="2"/>
      <c r="O21" s="2"/>
    </row>
    <row r="22" spans="2:15" ht="15" customHeight="1" x14ac:dyDescent="0.25">
      <c r="J22" s="2"/>
      <c r="K22" s="2"/>
      <c r="L22" s="2"/>
      <c r="M22" s="2"/>
      <c r="N22" s="2"/>
      <c r="O22" s="2"/>
    </row>
    <row r="23" spans="2:15" x14ac:dyDescent="0.25">
      <c r="J23" s="2"/>
      <c r="K23" s="2"/>
      <c r="L23" s="2"/>
      <c r="M23" s="2"/>
      <c r="N23" s="2"/>
      <c r="O23" s="2"/>
    </row>
    <row r="24" spans="2:15" x14ac:dyDescent="0.25">
      <c r="B24" s="135" t="s">
        <v>334</v>
      </c>
      <c r="C24" s="135"/>
      <c r="D24" s="135"/>
      <c r="J24" s="5" t="s">
        <v>335</v>
      </c>
      <c r="K24" s="2"/>
      <c r="L24" s="2"/>
      <c r="M24" s="2"/>
      <c r="N24" s="2"/>
      <c r="O24" s="2"/>
    </row>
    <row r="25" spans="2:15" x14ac:dyDescent="0.25">
      <c r="J25" s="2" t="e">
        <f>SUM(#REF!)</f>
        <v>#REF!</v>
      </c>
      <c r="K25" s="2"/>
      <c r="L25" s="2"/>
      <c r="M25" s="2"/>
      <c r="N25" s="2"/>
      <c r="O25" s="2"/>
    </row>
    <row r="26" spans="2:15" x14ac:dyDescent="0.25">
      <c r="J26" s="2"/>
      <c r="K26" s="2"/>
      <c r="L26" s="2"/>
      <c r="M26" s="2"/>
      <c r="N26" s="2"/>
      <c r="O26" s="2"/>
    </row>
    <row r="27" spans="2:15" x14ac:dyDescent="0.25">
      <c r="J27" s="2"/>
      <c r="K27" s="2"/>
      <c r="L27" s="2"/>
      <c r="M27" s="2"/>
      <c r="N27" s="2"/>
      <c r="O27" s="2"/>
    </row>
    <row r="28" spans="2:15" x14ac:dyDescent="0.25"/>
    <row r="29" spans="2:15" x14ac:dyDescent="0.25"/>
    <row r="30" spans="2:15" x14ac:dyDescent="0.25"/>
    <row r="31" spans="2:15" x14ac:dyDescent="0.25"/>
    <row r="32" spans="2: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sheetData>
  <sheetProtection algorithmName="SHA-512" hashValue="9PBqFdvj0cpl8IB3dRkbHMHUgpwRFVqRGaOU4SPoGuBGjVJS04zuqZyJd9CzUvm2iXz+3gYK6ESH8FFiYANj5g==" saltValue="bJR6Gs1GUSf1St32ql/3Sg==" spinCount="100000" sheet="1" objects="1" scenarios="1" formatColumns="0" formatRows="0"/>
  <mergeCells count="17">
    <mergeCell ref="B17:C17"/>
    <mergeCell ref="B18:C18"/>
    <mergeCell ref="D17:F17"/>
    <mergeCell ref="E18:H18"/>
    <mergeCell ref="B24:D24"/>
    <mergeCell ref="B21:F21"/>
    <mergeCell ref="B19:C19"/>
    <mergeCell ref="B7:C7"/>
    <mergeCell ref="B8:C8"/>
    <mergeCell ref="D14:F14"/>
    <mergeCell ref="D15:F15"/>
    <mergeCell ref="D13:F13"/>
    <mergeCell ref="D16:F16"/>
    <mergeCell ref="B13:C13"/>
    <mergeCell ref="B14:C14"/>
    <mergeCell ref="B15:C15"/>
    <mergeCell ref="B16:C16"/>
  </mergeCells>
  <conditionalFormatting sqref="D18">
    <cfRule type="expression" dxfId="2" priority="89">
      <formula>$D$17="No"</formula>
    </cfRule>
  </conditionalFormatting>
  <dataValidations count="1">
    <dataValidation type="date" operator="greaterThan" allowBlank="1" showInputMessage="1" showErrorMessage="1" error="Please enter a valid date after the submission date" sqref="D18" xr:uid="{5BA0F87C-7BCC-4834-8F8A-2FDB3BC333D2}">
      <formula1>N18</formula1>
    </dataValidation>
  </dataValidations>
  <hyperlinks>
    <hyperlink ref="B24:D24" location="'1. Guidance'!A1" display="&lt;&lt; Link to the Guidance sheet" xr:uid="{D35E4A52-30C8-473C-AA64-FB12D9FEE2AD}"/>
    <hyperlink ref="B21:F21" r:id="rId1" display="Question Completion - When all questions have been answered and the validation boxes below have turned green, please send the template to england.bettercaresupport@nhs.net saving the file as 'Name HWB' for example 'County Durham HWB'. Please also copy in your Better Care Manager." xr:uid="{ABA6890C-5A31-48FA-88A2-482CBCDC67FB}"/>
  </hyperlinks>
  <pageMargins left="0.7" right="0.7" top="0.75" bottom="0.75" header="0.3" footer="0.3"/>
  <pageSetup paperSize="9" scale="51" fitToHeight="0" orientation="portrait" r:id="rId2"/>
  <rowBreaks count="1" manualBreakCount="1">
    <brk id="20" max="8"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C9DF2C3-6023-49D4-A6F9-481508CBA008}">
          <x14:formula1>
            <xm:f>dropdownlists!$D$1:$D$3</xm:f>
          </x14:formula1>
          <xm:sqref>D17:F17</xm:sqref>
        </x14:dataValidation>
        <x14:dataValidation type="list" allowBlank="1" showInputMessage="1" showErrorMessage="1" error="Please select a Health and Wellbeing Board from the drop-down list" xr:uid="{00000000-0002-0000-0100-000000000000}">
          <x14:formula1>
            <xm:f>dropdownlists!$B$1:$B$153</xm:f>
          </x14:formula1>
          <xm:sqref>D13:F13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67469-6B6B-7543-A036-4D6540CDAC58}">
  <sheetPr codeName="Sheet16"/>
  <dimension ref="A1:AH161"/>
  <sheetViews>
    <sheetView showGridLines="0" tabSelected="1" topLeftCell="E8" zoomScale="90" zoomScaleNormal="90" workbookViewId="0">
      <selection activeCell="U32" sqref="U32"/>
    </sheetView>
  </sheetViews>
  <sheetFormatPr defaultColWidth="9.140625" defaultRowHeight="0" customHeight="1" zeroHeight="1" x14ac:dyDescent="0.25"/>
  <cols>
    <col min="1" max="1" width="3.85546875" customWidth="1"/>
    <col min="2" max="2" width="1.85546875" customWidth="1"/>
    <col min="3" max="3" width="6.85546875" hidden="1" customWidth="1"/>
    <col min="4" max="4" width="56" customWidth="1"/>
    <col min="5" max="5" width="59.28515625" style="101" bestFit="1" customWidth="1"/>
    <col min="6" max="16" width="9.85546875" customWidth="1"/>
    <col min="17" max="17" width="9.85546875" style="102" customWidth="1"/>
    <col min="18" max="24" width="9.85546875" customWidth="1"/>
    <col min="25" max="29" width="11.28515625" customWidth="1"/>
    <col min="30" max="30" width="11.28515625" hidden="1" customWidth="1"/>
    <col min="31" max="31" width="11.28515625" customWidth="1"/>
    <col min="32" max="32" width="5.140625" customWidth="1"/>
    <col min="33" max="33" width="25.5703125" customWidth="1"/>
    <col min="34" max="34" width="15.85546875" customWidth="1"/>
  </cols>
  <sheetData>
    <row r="1" spans="1:34" ht="15.75" thickBot="1" x14ac:dyDescent="0.3">
      <c r="A1" s="7" t="s">
        <v>324</v>
      </c>
      <c r="E1"/>
      <c r="Q1"/>
    </row>
    <row r="2" spans="1:34" ht="19.5" thickBot="1" x14ac:dyDescent="0.35">
      <c r="D2" s="124" t="str">
        <f>'2. Cover'!B7</f>
        <v>Better Care Fund 2025-26 Capacity &amp; Demand Template</v>
      </c>
      <c r="E2" s="141"/>
      <c r="Q2"/>
    </row>
    <row r="3" spans="1:34" ht="15" x14ac:dyDescent="0.25">
      <c r="D3" s="1" t="s">
        <v>582</v>
      </c>
      <c r="E3"/>
      <c r="Q3"/>
    </row>
    <row r="4" spans="1:34" ht="15" x14ac:dyDescent="0.25">
      <c r="E4"/>
      <c r="Q4"/>
    </row>
    <row r="5" spans="1:34" ht="15" x14ac:dyDescent="0.25">
      <c r="D5" t="s">
        <v>336</v>
      </c>
      <c r="E5" s="23" t="str">
        <f>IF('2. Cover'!D13="&lt;Please select a Health and Wellbeing Board&gt;","Please select in '2. Cover' sheet",'2. Cover'!D13)</f>
        <v>Hillingdon</v>
      </c>
      <c r="Q5"/>
    </row>
    <row r="6" spans="1:34" ht="15" x14ac:dyDescent="0.25">
      <c r="E6"/>
      <c r="Q6"/>
    </row>
    <row r="7" spans="1:34" ht="15" x14ac:dyDescent="0.25">
      <c r="E7"/>
      <c r="Q7"/>
    </row>
    <row r="8" spans="1:34" ht="15.75" thickBot="1" x14ac:dyDescent="0.3">
      <c r="E8"/>
      <c r="Q8"/>
    </row>
    <row r="9" spans="1:34" ht="30.75" customHeight="1" thickBot="1" x14ac:dyDescent="0.3">
      <c r="E9" s="1" t="s">
        <v>504</v>
      </c>
      <c r="F9" s="144" t="s">
        <v>338</v>
      </c>
      <c r="G9" s="145"/>
      <c r="H9" s="145"/>
      <c r="I9" s="145"/>
      <c r="J9" s="145"/>
      <c r="K9" s="145"/>
      <c r="L9" s="145"/>
      <c r="M9" s="145"/>
      <c r="N9" s="145"/>
      <c r="O9" s="145"/>
      <c r="P9" s="145"/>
      <c r="Q9" s="146"/>
      <c r="R9" s="144" t="s">
        <v>339</v>
      </c>
      <c r="S9" s="145"/>
      <c r="T9" s="145"/>
      <c r="U9" s="145"/>
      <c r="V9" s="145"/>
      <c r="W9" s="145"/>
      <c r="X9" s="145"/>
      <c r="Y9" s="145"/>
      <c r="Z9" s="145"/>
      <c r="AA9" s="145"/>
      <c r="AB9" s="145"/>
      <c r="AC9" s="146"/>
      <c r="AG9" s="139" t="s">
        <v>340</v>
      </c>
      <c r="AH9" s="140"/>
    </row>
    <row r="10" spans="1:34" ht="21.75" thickBot="1" x14ac:dyDescent="0.4">
      <c r="E10" s="83" t="s">
        <v>341</v>
      </c>
      <c r="F10" s="63">
        <v>45748</v>
      </c>
      <c r="G10" s="63">
        <v>45778</v>
      </c>
      <c r="H10" s="63">
        <v>45809</v>
      </c>
      <c r="I10" s="63">
        <v>45839</v>
      </c>
      <c r="J10" s="63">
        <v>45870</v>
      </c>
      <c r="K10" s="63">
        <v>45901</v>
      </c>
      <c r="L10" s="63">
        <v>45931</v>
      </c>
      <c r="M10" s="63">
        <v>45962</v>
      </c>
      <c r="N10" s="63">
        <v>45992</v>
      </c>
      <c r="O10" s="63">
        <v>46023</v>
      </c>
      <c r="P10" s="63">
        <v>46054</v>
      </c>
      <c r="Q10" s="63">
        <v>46082</v>
      </c>
      <c r="R10" s="29">
        <v>45748</v>
      </c>
      <c r="S10" s="29">
        <v>45778</v>
      </c>
      <c r="T10" s="29">
        <v>45809</v>
      </c>
      <c r="U10" s="29">
        <v>45839</v>
      </c>
      <c r="V10" s="29">
        <v>45870</v>
      </c>
      <c r="W10" s="29">
        <v>45901</v>
      </c>
      <c r="X10" s="29">
        <v>45931</v>
      </c>
      <c r="Y10" s="29">
        <v>45962</v>
      </c>
      <c r="Z10" s="29">
        <v>45992</v>
      </c>
      <c r="AA10" s="29">
        <v>46023</v>
      </c>
      <c r="AB10" s="29">
        <v>46054</v>
      </c>
      <c r="AC10" s="29">
        <v>46082</v>
      </c>
      <c r="AG10" s="87" t="s">
        <v>342</v>
      </c>
      <c r="AH10" s="87" t="s">
        <v>343</v>
      </c>
    </row>
    <row r="11" spans="1:34" ht="32.25" customHeight="1" x14ac:dyDescent="0.25">
      <c r="E11" s="109" t="s">
        <v>344</v>
      </c>
      <c r="F11" s="34">
        <f t="shared" ref="F11:Q11" si="0">F21-F37</f>
        <v>0</v>
      </c>
      <c r="G11" s="35">
        <f t="shared" si="0"/>
        <v>0</v>
      </c>
      <c r="H11" s="35">
        <f t="shared" si="0"/>
        <v>0</v>
      </c>
      <c r="I11" s="35">
        <f t="shared" si="0"/>
        <v>0</v>
      </c>
      <c r="J11" s="35">
        <f t="shared" si="0"/>
        <v>0</v>
      </c>
      <c r="K11" s="35">
        <f t="shared" si="0"/>
        <v>0</v>
      </c>
      <c r="L11" s="35">
        <f t="shared" si="0"/>
        <v>0</v>
      </c>
      <c r="M11" s="35">
        <f t="shared" si="0"/>
        <v>0</v>
      </c>
      <c r="N11" s="35">
        <f t="shared" si="0"/>
        <v>0</v>
      </c>
      <c r="O11" s="35">
        <f t="shared" si="0"/>
        <v>0</v>
      </c>
      <c r="P11" s="35">
        <f t="shared" si="0"/>
        <v>0</v>
      </c>
      <c r="Q11" s="81">
        <f t="shared" si="0"/>
        <v>0</v>
      </c>
      <c r="R11" s="36">
        <f t="shared" ref="R11:AC11" si="1">(F21+R21)-F37</f>
        <v>0</v>
      </c>
      <c r="S11" s="35">
        <f t="shared" si="1"/>
        <v>0</v>
      </c>
      <c r="T11" s="35">
        <f t="shared" si="1"/>
        <v>0</v>
      </c>
      <c r="U11" s="35">
        <f t="shared" si="1"/>
        <v>0</v>
      </c>
      <c r="V11" s="35">
        <f t="shared" si="1"/>
        <v>0</v>
      </c>
      <c r="W11" s="35">
        <f t="shared" si="1"/>
        <v>0</v>
      </c>
      <c r="X11" s="35">
        <f t="shared" si="1"/>
        <v>0</v>
      </c>
      <c r="Y11" s="35">
        <f t="shared" si="1"/>
        <v>0</v>
      </c>
      <c r="Z11" s="35">
        <f t="shared" si="1"/>
        <v>0</v>
      </c>
      <c r="AA11" s="35">
        <f t="shared" si="1"/>
        <v>0</v>
      </c>
      <c r="AB11" s="35">
        <f t="shared" si="1"/>
        <v>0</v>
      </c>
      <c r="AC11" s="81">
        <f t="shared" si="1"/>
        <v>0</v>
      </c>
      <c r="AG11" s="89">
        <v>0</v>
      </c>
      <c r="AH11" s="85" t="s">
        <v>345</v>
      </c>
    </row>
    <row r="12" spans="1:34" ht="32.25" customHeight="1" x14ac:dyDescent="0.25">
      <c r="E12" s="109" t="s">
        <v>346</v>
      </c>
      <c r="F12" s="34">
        <f t="shared" ref="F12:Q12" si="2">F23-F62</f>
        <v>6</v>
      </c>
      <c r="G12" s="35">
        <f t="shared" si="2"/>
        <v>0</v>
      </c>
      <c r="H12" s="35">
        <f t="shared" si="2"/>
        <v>7</v>
      </c>
      <c r="I12" s="35">
        <f t="shared" si="2"/>
        <v>-4</v>
      </c>
      <c r="J12" s="35">
        <f t="shared" si="2"/>
        <v>24</v>
      </c>
      <c r="K12" s="35">
        <f t="shared" si="2"/>
        <v>8</v>
      </c>
      <c r="L12" s="35">
        <f t="shared" si="2"/>
        <v>-7</v>
      </c>
      <c r="M12" s="35">
        <f t="shared" si="2"/>
        <v>6</v>
      </c>
      <c r="N12" s="35">
        <f t="shared" si="2"/>
        <v>-1</v>
      </c>
      <c r="O12" s="35">
        <f t="shared" si="2"/>
        <v>-1</v>
      </c>
      <c r="P12" s="35">
        <f t="shared" si="2"/>
        <v>0</v>
      </c>
      <c r="Q12" s="81">
        <f t="shared" si="2"/>
        <v>1</v>
      </c>
      <c r="R12" s="36">
        <f t="shared" ref="R12:AC12" si="3">(F23+R23)-F62</f>
        <v>6</v>
      </c>
      <c r="S12" s="35">
        <f t="shared" si="3"/>
        <v>0</v>
      </c>
      <c r="T12" s="35">
        <f t="shared" si="3"/>
        <v>7</v>
      </c>
      <c r="U12" s="35">
        <f t="shared" si="3"/>
        <v>-4</v>
      </c>
      <c r="V12" s="35">
        <f t="shared" si="3"/>
        <v>24</v>
      </c>
      <c r="W12" s="35">
        <f t="shared" si="3"/>
        <v>8</v>
      </c>
      <c r="X12" s="35">
        <f t="shared" si="3"/>
        <v>-7</v>
      </c>
      <c r="Y12" s="35">
        <f t="shared" si="3"/>
        <v>6</v>
      </c>
      <c r="Z12" s="35">
        <f t="shared" si="3"/>
        <v>-1</v>
      </c>
      <c r="AA12" s="35">
        <f t="shared" si="3"/>
        <v>-1</v>
      </c>
      <c r="AB12" s="35">
        <f t="shared" si="3"/>
        <v>0</v>
      </c>
      <c r="AC12" s="81">
        <f t="shared" si="3"/>
        <v>1</v>
      </c>
      <c r="AG12" s="89">
        <v>0</v>
      </c>
      <c r="AH12" s="85" t="s">
        <v>345</v>
      </c>
    </row>
    <row r="13" spans="1:34" ht="32.25" customHeight="1" x14ac:dyDescent="0.25">
      <c r="E13" s="109" t="s">
        <v>347</v>
      </c>
      <c r="F13" s="34">
        <f t="shared" ref="F13:Q13" si="4">F25-F87</f>
        <v>0</v>
      </c>
      <c r="G13" s="35">
        <f t="shared" si="4"/>
        <v>0</v>
      </c>
      <c r="H13" s="35">
        <f t="shared" si="4"/>
        <v>0</v>
      </c>
      <c r="I13" s="35">
        <f t="shared" si="4"/>
        <v>-2</v>
      </c>
      <c r="J13" s="35">
        <f t="shared" si="4"/>
        <v>-2</v>
      </c>
      <c r="K13" s="35">
        <f t="shared" si="4"/>
        <v>0</v>
      </c>
      <c r="L13" s="35">
        <f t="shared" si="4"/>
        <v>-1</v>
      </c>
      <c r="M13" s="35">
        <f t="shared" si="4"/>
        <v>-2</v>
      </c>
      <c r="N13" s="35">
        <f t="shared" si="4"/>
        <v>0</v>
      </c>
      <c r="O13" s="35">
        <f t="shared" si="4"/>
        <v>-4</v>
      </c>
      <c r="P13" s="35">
        <f t="shared" si="4"/>
        <v>0</v>
      </c>
      <c r="Q13" s="81">
        <f t="shared" si="4"/>
        <v>-3</v>
      </c>
      <c r="R13" s="36">
        <f t="shared" ref="R13:AC13" si="5">(R25+F25)-F87</f>
        <v>0</v>
      </c>
      <c r="S13" s="35">
        <f t="shared" si="5"/>
        <v>0</v>
      </c>
      <c r="T13" s="35">
        <f t="shared" si="5"/>
        <v>0</v>
      </c>
      <c r="U13" s="35">
        <f t="shared" si="5"/>
        <v>-2</v>
      </c>
      <c r="V13" s="35">
        <f t="shared" si="5"/>
        <v>-2</v>
      </c>
      <c r="W13" s="35">
        <f t="shared" si="5"/>
        <v>0</v>
      </c>
      <c r="X13" s="35">
        <f t="shared" si="5"/>
        <v>-1</v>
      </c>
      <c r="Y13" s="35">
        <f t="shared" si="5"/>
        <v>-2</v>
      </c>
      <c r="Z13" s="35">
        <f t="shared" si="5"/>
        <v>0</v>
      </c>
      <c r="AA13" s="35">
        <f t="shared" si="5"/>
        <v>-4</v>
      </c>
      <c r="AB13" s="35">
        <f t="shared" si="5"/>
        <v>0</v>
      </c>
      <c r="AC13" s="81">
        <f t="shared" si="5"/>
        <v>-3</v>
      </c>
      <c r="AG13" s="89">
        <v>0</v>
      </c>
      <c r="AH13" s="86" t="s">
        <v>348</v>
      </c>
    </row>
    <row r="14" spans="1:34" ht="32.25" customHeight="1" x14ac:dyDescent="0.25">
      <c r="E14" s="109" t="s">
        <v>349</v>
      </c>
      <c r="F14" s="34">
        <f t="shared" ref="F14:Q14" si="6">F27-F112</f>
        <v>-1</v>
      </c>
      <c r="G14" s="35">
        <f t="shared" si="6"/>
        <v>-1</v>
      </c>
      <c r="H14" s="35">
        <f t="shared" si="6"/>
        <v>-2</v>
      </c>
      <c r="I14" s="35">
        <f t="shared" si="6"/>
        <v>-4</v>
      </c>
      <c r="J14" s="35">
        <f t="shared" si="6"/>
        <v>-2</v>
      </c>
      <c r="K14" s="35">
        <f t="shared" si="6"/>
        <v>-2</v>
      </c>
      <c r="L14" s="35">
        <f t="shared" si="6"/>
        <v>-3</v>
      </c>
      <c r="M14" s="35">
        <f t="shared" si="6"/>
        <v>-5</v>
      </c>
      <c r="N14" s="35">
        <f t="shared" si="6"/>
        <v>-4</v>
      </c>
      <c r="O14" s="35">
        <f t="shared" si="6"/>
        <v>-4</v>
      </c>
      <c r="P14" s="35">
        <f t="shared" si="6"/>
        <v>0</v>
      </c>
      <c r="Q14" s="81">
        <f t="shared" si="6"/>
        <v>-6</v>
      </c>
      <c r="R14" s="36">
        <f t="shared" ref="R14:AC14" si="7">(R27+F27)-F112</f>
        <v>0</v>
      </c>
      <c r="S14" s="36">
        <f t="shared" si="7"/>
        <v>0</v>
      </c>
      <c r="T14" s="36">
        <f t="shared" si="7"/>
        <v>0</v>
      </c>
      <c r="U14" s="36">
        <f t="shared" si="7"/>
        <v>0</v>
      </c>
      <c r="V14" s="36">
        <f t="shared" si="7"/>
        <v>0</v>
      </c>
      <c r="W14" s="36">
        <f t="shared" si="7"/>
        <v>0</v>
      </c>
      <c r="X14" s="36">
        <f t="shared" si="7"/>
        <v>0</v>
      </c>
      <c r="Y14" s="36">
        <f t="shared" si="7"/>
        <v>0</v>
      </c>
      <c r="Z14" s="36">
        <f t="shared" si="7"/>
        <v>0</v>
      </c>
      <c r="AA14" s="36">
        <f t="shared" si="7"/>
        <v>0</v>
      </c>
      <c r="AB14" s="36">
        <f t="shared" si="7"/>
        <v>0</v>
      </c>
      <c r="AC14" s="81">
        <f t="shared" si="7"/>
        <v>0</v>
      </c>
      <c r="AG14" s="89">
        <v>0</v>
      </c>
      <c r="AH14" s="86" t="s">
        <v>348</v>
      </c>
    </row>
    <row r="15" spans="1:34" ht="32.25" customHeight="1" thickBot="1" x14ac:dyDescent="0.3">
      <c r="E15" s="37" t="s">
        <v>350</v>
      </c>
      <c r="F15" s="38">
        <f t="shared" ref="F15:Q15" si="8">F29-F137</f>
        <v>-3</v>
      </c>
      <c r="G15" s="39">
        <f t="shared" si="8"/>
        <v>2</v>
      </c>
      <c r="H15" s="39">
        <f t="shared" si="8"/>
        <v>-4</v>
      </c>
      <c r="I15" s="39">
        <f t="shared" si="8"/>
        <v>-1</v>
      </c>
      <c r="J15" s="39">
        <f t="shared" si="8"/>
        <v>-1</v>
      </c>
      <c r="K15" s="39">
        <f t="shared" si="8"/>
        <v>2</v>
      </c>
      <c r="L15" s="39">
        <f t="shared" si="8"/>
        <v>-8</v>
      </c>
      <c r="M15" s="39">
        <f t="shared" si="8"/>
        <v>0</v>
      </c>
      <c r="N15" s="39">
        <f t="shared" si="8"/>
        <v>-12</v>
      </c>
      <c r="O15" s="39">
        <f t="shared" si="8"/>
        <v>-5</v>
      </c>
      <c r="P15" s="39">
        <f t="shared" si="8"/>
        <v>-12</v>
      </c>
      <c r="Q15" s="82">
        <f t="shared" si="8"/>
        <v>-1</v>
      </c>
      <c r="R15" s="110">
        <f t="shared" ref="R15:AC15" si="9">(R29+F29)-F137</f>
        <v>0</v>
      </c>
      <c r="S15" s="39">
        <f t="shared" si="9"/>
        <v>2</v>
      </c>
      <c r="T15" s="39">
        <f t="shared" si="9"/>
        <v>0</v>
      </c>
      <c r="U15" s="39">
        <f t="shared" si="9"/>
        <v>0</v>
      </c>
      <c r="V15" s="39">
        <f t="shared" si="9"/>
        <v>0</v>
      </c>
      <c r="W15" s="39">
        <f t="shared" si="9"/>
        <v>2</v>
      </c>
      <c r="X15" s="39">
        <f t="shared" si="9"/>
        <v>0</v>
      </c>
      <c r="Y15" s="39">
        <f t="shared" si="9"/>
        <v>0</v>
      </c>
      <c r="Z15" s="39">
        <f t="shared" si="9"/>
        <v>-3</v>
      </c>
      <c r="AA15" s="39">
        <f t="shared" si="9"/>
        <v>-1</v>
      </c>
      <c r="AB15" s="39">
        <f t="shared" si="9"/>
        <v>-3</v>
      </c>
      <c r="AC15" s="82">
        <f t="shared" si="9"/>
        <v>0</v>
      </c>
      <c r="AG15" s="90">
        <v>0</v>
      </c>
      <c r="AH15" s="86" t="s">
        <v>348</v>
      </c>
    </row>
    <row r="16" spans="1:34" ht="15" x14ac:dyDescent="0.25">
      <c r="E16"/>
      <c r="Q16"/>
    </row>
    <row r="17" spans="4:31" ht="15" x14ac:dyDescent="0.25">
      <c r="E17"/>
      <c r="Q17"/>
    </row>
    <row r="18" spans="4:31" ht="15.75" thickBot="1" x14ac:dyDescent="0.3">
      <c r="E18"/>
      <c r="Q18"/>
    </row>
    <row r="19" spans="4:31" ht="36.75" customHeight="1" thickBot="1" x14ac:dyDescent="0.4">
      <c r="D19" s="48" t="s">
        <v>513</v>
      </c>
      <c r="E19" s="53"/>
      <c r="F19" s="147" t="s">
        <v>352</v>
      </c>
      <c r="G19" s="148"/>
      <c r="H19" s="148"/>
      <c r="I19" s="148"/>
      <c r="J19" s="148"/>
      <c r="K19" s="148"/>
      <c r="L19" s="148"/>
      <c r="M19" s="148"/>
      <c r="N19" s="148"/>
      <c r="O19" s="148"/>
      <c r="P19" s="148"/>
      <c r="Q19" s="148"/>
      <c r="R19" s="147" t="s">
        <v>353</v>
      </c>
      <c r="S19" s="148"/>
      <c r="T19" s="148"/>
      <c r="U19" s="148"/>
      <c r="V19" s="148"/>
      <c r="W19" s="148"/>
      <c r="X19" s="148"/>
      <c r="Y19" s="148"/>
      <c r="Z19" s="148"/>
      <c r="AA19" s="148"/>
      <c r="AB19" s="148"/>
      <c r="AC19" s="149"/>
      <c r="AD19" s="70"/>
      <c r="AE19" s="70"/>
    </row>
    <row r="20" spans="4:31" ht="15.75" x14ac:dyDescent="0.25">
      <c r="D20" s="20" t="s">
        <v>354</v>
      </c>
      <c r="E20" s="54" t="s">
        <v>355</v>
      </c>
      <c r="F20" s="63">
        <v>45748</v>
      </c>
      <c r="G20" s="63">
        <v>45778</v>
      </c>
      <c r="H20" s="63">
        <v>45809</v>
      </c>
      <c r="I20" s="63">
        <v>45839</v>
      </c>
      <c r="J20" s="63">
        <v>45870</v>
      </c>
      <c r="K20" s="63">
        <v>45901</v>
      </c>
      <c r="L20" s="63">
        <v>45931</v>
      </c>
      <c r="M20" s="63">
        <v>45962</v>
      </c>
      <c r="N20" s="63">
        <v>45992</v>
      </c>
      <c r="O20" s="63">
        <v>46023</v>
      </c>
      <c r="P20" s="63">
        <v>46054</v>
      </c>
      <c r="Q20" s="63">
        <v>46082</v>
      </c>
      <c r="R20" s="63">
        <v>45748</v>
      </c>
      <c r="S20" s="63">
        <v>45778</v>
      </c>
      <c r="T20" s="63">
        <v>45809</v>
      </c>
      <c r="U20" s="63">
        <v>45839</v>
      </c>
      <c r="V20" s="63">
        <v>45870</v>
      </c>
      <c r="W20" s="63">
        <v>45901</v>
      </c>
      <c r="X20" s="63">
        <v>45931</v>
      </c>
      <c r="Y20" s="63">
        <v>45962</v>
      </c>
      <c r="Z20" s="63">
        <v>45992</v>
      </c>
      <c r="AA20" s="63">
        <v>46023</v>
      </c>
      <c r="AB20" s="63">
        <v>46054</v>
      </c>
      <c r="AC20" s="63">
        <v>46082</v>
      </c>
      <c r="AD20" s="71"/>
    </row>
    <row r="21" spans="4:31" ht="37.15" customHeight="1" x14ac:dyDescent="0.25">
      <c r="D21" s="72" t="s">
        <v>344</v>
      </c>
      <c r="E21" s="73" t="s">
        <v>356</v>
      </c>
      <c r="F21" s="17">
        <v>137</v>
      </c>
      <c r="G21" s="17">
        <v>147</v>
      </c>
      <c r="H21" s="17">
        <v>144</v>
      </c>
      <c r="I21" s="17">
        <v>153</v>
      </c>
      <c r="J21" s="17">
        <v>113</v>
      </c>
      <c r="K21" s="17">
        <v>129</v>
      </c>
      <c r="L21" s="17">
        <v>132</v>
      </c>
      <c r="M21" s="17">
        <v>151</v>
      </c>
      <c r="N21" s="17">
        <v>174</v>
      </c>
      <c r="O21" s="17">
        <v>169</v>
      </c>
      <c r="P21" s="17">
        <v>162</v>
      </c>
      <c r="Q21" s="17">
        <v>148</v>
      </c>
      <c r="R21" s="17">
        <v>0</v>
      </c>
      <c r="S21" s="17">
        <v>0</v>
      </c>
      <c r="T21" s="17">
        <v>0</v>
      </c>
      <c r="U21" s="17">
        <v>0</v>
      </c>
      <c r="V21" s="17">
        <v>0</v>
      </c>
      <c r="W21" s="17">
        <v>0</v>
      </c>
      <c r="X21" s="17">
        <v>0</v>
      </c>
      <c r="Y21" s="17">
        <v>0</v>
      </c>
      <c r="Z21" s="17">
        <v>0</v>
      </c>
      <c r="AA21" s="17">
        <v>0</v>
      </c>
      <c r="AB21" s="17">
        <v>0</v>
      </c>
      <c r="AC21" s="17">
        <v>0</v>
      </c>
      <c r="AD21" s="111"/>
    </row>
    <row r="22" spans="4:31" ht="37.15" customHeight="1" x14ac:dyDescent="0.25">
      <c r="D22" s="72" t="s">
        <v>344</v>
      </c>
      <c r="E22" s="73" t="s">
        <v>357</v>
      </c>
      <c r="F22" s="17">
        <v>1</v>
      </c>
      <c r="G22" s="17">
        <v>1</v>
      </c>
      <c r="H22" s="17">
        <v>1</v>
      </c>
      <c r="I22" s="17">
        <v>1</v>
      </c>
      <c r="J22" s="17">
        <v>1</v>
      </c>
      <c r="K22" s="17">
        <v>1</v>
      </c>
      <c r="L22" s="17">
        <v>1</v>
      </c>
      <c r="M22" s="17">
        <v>1</v>
      </c>
      <c r="N22" s="17">
        <v>1</v>
      </c>
      <c r="O22" s="17">
        <v>1</v>
      </c>
      <c r="P22" s="17">
        <v>1</v>
      </c>
      <c r="Q22" s="17">
        <v>1</v>
      </c>
      <c r="R22" s="112"/>
      <c r="S22" s="112"/>
      <c r="T22" s="112"/>
      <c r="U22" s="112"/>
      <c r="V22" s="112"/>
      <c r="W22" s="112"/>
      <c r="X22" s="112"/>
      <c r="Y22" s="112"/>
      <c r="Z22" s="112"/>
      <c r="AA22" s="112"/>
      <c r="AB22" s="112"/>
      <c r="AC22" s="112"/>
      <c r="AD22" s="112"/>
    </row>
    <row r="23" spans="4:31" ht="37.15" customHeight="1" x14ac:dyDescent="0.25">
      <c r="D23" s="72" t="s">
        <v>346</v>
      </c>
      <c r="E23" s="73" t="s">
        <v>356</v>
      </c>
      <c r="F23" s="17">
        <v>153</v>
      </c>
      <c r="G23" s="17">
        <v>158</v>
      </c>
      <c r="H23" s="17">
        <v>162</v>
      </c>
      <c r="I23" s="17">
        <v>160</v>
      </c>
      <c r="J23" s="17">
        <v>145</v>
      </c>
      <c r="K23" s="17">
        <v>144</v>
      </c>
      <c r="L23" s="17">
        <v>160</v>
      </c>
      <c r="M23" s="17">
        <v>171</v>
      </c>
      <c r="N23" s="17">
        <v>185</v>
      </c>
      <c r="O23" s="17">
        <v>180</v>
      </c>
      <c r="P23" s="17">
        <v>173</v>
      </c>
      <c r="Q23" s="17">
        <v>160</v>
      </c>
      <c r="R23" s="17">
        <v>0</v>
      </c>
      <c r="S23" s="17">
        <v>0</v>
      </c>
      <c r="T23" s="17">
        <v>0</v>
      </c>
      <c r="U23" s="17">
        <v>0</v>
      </c>
      <c r="V23" s="17">
        <v>0</v>
      </c>
      <c r="W23" s="17">
        <v>0</v>
      </c>
      <c r="X23" s="17">
        <v>0</v>
      </c>
      <c r="Y23" s="17">
        <v>0</v>
      </c>
      <c r="Z23" s="17">
        <v>0</v>
      </c>
      <c r="AA23" s="17">
        <v>0</v>
      </c>
      <c r="AB23" s="17">
        <v>0</v>
      </c>
      <c r="AC23" s="17">
        <v>0</v>
      </c>
      <c r="AD23" s="91"/>
    </row>
    <row r="24" spans="4:31" ht="37.15" customHeight="1" x14ac:dyDescent="0.25">
      <c r="D24" s="72" t="s">
        <v>346</v>
      </c>
      <c r="E24" s="73" t="s">
        <v>358</v>
      </c>
      <c r="F24" s="17">
        <v>1</v>
      </c>
      <c r="G24" s="17">
        <v>1</v>
      </c>
      <c r="H24" s="17">
        <v>1</v>
      </c>
      <c r="I24" s="17">
        <v>1</v>
      </c>
      <c r="J24" s="17">
        <v>1</v>
      </c>
      <c r="K24" s="17">
        <v>1</v>
      </c>
      <c r="L24" s="17">
        <v>1</v>
      </c>
      <c r="M24" s="17">
        <v>1</v>
      </c>
      <c r="N24" s="17">
        <v>1</v>
      </c>
      <c r="O24" s="17">
        <v>1</v>
      </c>
      <c r="P24" s="17">
        <v>1</v>
      </c>
      <c r="Q24" s="17">
        <v>1</v>
      </c>
      <c r="R24" s="112"/>
      <c r="S24" s="112"/>
      <c r="T24" s="112"/>
      <c r="U24" s="112"/>
      <c r="V24" s="112"/>
      <c r="W24" s="112"/>
      <c r="X24" s="112"/>
      <c r="Y24" s="112"/>
      <c r="Z24" s="112"/>
      <c r="AA24" s="112"/>
      <c r="AB24" s="112"/>
      <c r="AC24" s="112"/>
      <c r="AD24" s="91"/>
    </row>
    <row r="25" spans="4:31" ht="37.15" customHeight="1" x14ac:dyDescent="0.25">
      <c r="D25" s="72" t="s">
        <v>347</v>
      </c>
      <c r="E25" s="73" t="s">
        <v>356</v>
      </c>
      <c r="F25" s="17">
        <v>23</v>
      </c>
      <c r="G25" s="17">
        <v>25</v>
      </c>
      <c r="H25" s="17">
        <v>26</v>
      </c>
      <c r="I25" s="17">
        <v>31</v>
      </c>
      <c r="J25" s="17">
        <v>25</v>
      </c>
      <c r="K25" s="17">
        <v>28</v>
      </c>
      <c r="L25" s="17">
        <v>29</v>
      </c>
      <c r="M25" s="17">
        <v>31</v>
      </c>
      <c r="N25" s="17">
        <v>31</v>
      </c>
      <c r="O25" s="17">
        <v>25</v>
      </c>
      <c r="P25" s="17">
        <v>22</v>
      </c>
      <c r="Q25" s="17">
        <v>33</v>
      </c>
      <c r="R25" s="17">
        <v>0</v>
      </c>
      <c r="S25" s="17">
        <v>0</v>
      </c>
      <c r="T25" s="17">
        <v>0</v>
      </c>
      <c r="U25" s="17">
        <v>0</v>
      </c>
      <c r="V25" s="17">
        <v>0</v>
      </c>
      <c r="W25" s="17">
        <v>0</v>
      </c>
      <c r="X25" s="17">
        <v>0</v>
      </c>
      <c r="Y25" s="17">
        <v>0</v>
      </c>
      <c r="Z25" s="17">
        <v>0</v>
      </c>
      <c r="AA25" s="17">
        <v>0</v>
      </c>
      <c r="AB25" s="17">
        <v>0</v>
      </c>
      <c r="AC25" s="17">
        <v>0</v>
      </c>
      <c r="AD25" s="91"/>
    </row>
    <row r="26" spans="4:31" ht="37.15" customHeight="1" x14ac:dyDescent="0.25">
      <c r="D26" s="72" t="s">
        <v>347</v>
      </c>
      <c r="E26" s="73" t="s">
        <v>358</v>
      </c>
      <c r="F26" s="17">
        <v>2</v>
      </c>
      <c r="G26" s="17">
        <v>2</v>
      </c>
      <c r="H26" s="17">
        <v>2</v>
      </c>
      <c r="I26" s="17">
        <v>2</v>
      </c>
      <c r="J26" s="17">
        <v>2</v>
      </c>
      <c r="K26" s="17">
        <v>2</v>
      </c>
      <c r="L26" s="17">
        <v>2</v>
      </c>
      <c r="M26" s="17">
        <v>2</v>
      </c>
      <c r="N26" s="17">
        <v>2</v>
      </c>
      <c r="O26" s="17">
        <v>2</v>
      </c>
      <c r="P26" s="17">
        <v>2</v>
      </c>
      <c r="Q26" s="17">
        <v>2</v>
      </c>
      <c r="R26" s="112"/>
      <c r="S26" s="112"/>
      <c r="T26" s="112"/>
      <c r="U26" s="112"/>
      <c r="V26" s="112"/>
      <c r="W26" s="112"/>
      <c r="X26" s="112"/>
      <c r="Y26" s="112"/>
      <c r="Z26" s="112"/>
      <c r="AA26" s="112"/>
      <c r="AB26" s="112"/>
      <c r="AC26" s="112"/>
      <c r="AD26" s="91"/>
    </row>
    <row r="27" spans="4:31" ht="37.15" customHeight="1" x14ac:dyDescent="0.25">
      <c r="D27" s="72" t="s">
        <v>349</v>
      </c>
      <c r="E27" s="73" t="s">
        <v>356</v>
      </c>
      <c r="F27" s="26">
        <v>8</v>
      </c>
      <c r="G27" s="26">
        <v>8</v>
      </c>
      <c r="H27" s="26">
        <v>8</v>
      </c>
      <c r="I27" s="26">
        <v>8</v>
      </c>
      <c r="J27" s="26">
        <v>8</v>
      </c>
      <c r="K27" s="26">
        <v>8</v>
      </c>
      <c r="L27" s="26">
        <v>8</v>
      </c>
      <c r="M27" s="26">
        <v>8</v>
      </c>
      <c r="N27" s="26">
        <v>8</v>
      </c>
      <c r="O27" s="26">
        <v>8</v>
      </c>
      <c r="P27" s="26">
        <v>8</v>
      </c>
      <c r="Q27" s="26">
        <v>8</v>
      </c>
      <c r="R27" s="26">
        <v>1</v>
      </c>
      <c r="S27" s="26">
        <v>1</v>
      </c>
      <c r="T27" s="26">
        <v>2</v>
      </c>
      <c r="U27" s="26">
        <v>4</v>
      </c>
      <c r="V27" s="26">
        <v>2</v>
      </c>
      <c r="W27" s="26">
        <v>2</v>
      </c>
      <c r="X27" s="26">
        <v>3</v>
      </c>
      <c r="Y27" s="26">
        <v>5</v>
      </c>
      <c r="Z27" s="26">
        <v>4</v>
      </c>
      <c r="AA27" s="26">
        <v>4</v>
      </c>
      <c r="AB27" s="26">
        <v>0</v>
      </c>
      <c r="AC27" s="26">
        <v>6</v>
      </c>
      <c r="AD27" s="92"/>
    </row>
    <row r="28" spans="4:31" ht="37.15" customHeight="1" x14ac:dyDescent="0.25">
      <c r="D28" s="72" t="s">
        <v>349</v>
      </c>
      <c r="E28" s="73" t="s">
        <v>358</v>
      </c>
      <c r="F28" s="26">
        <v>2</v>
      </c>
      <c r="G28" s="26">
        <v>2</v>
      </c>
      <c r="H28" s="26">
        <v>2</v>
      </c>
      <c r="I28" s="26">
        <v>2</v>
      </c>
      <c r="J28" s="26">
        <v>2</v>
      </c>
      <c r="K28" s="26">
        <v>2</v>
      </c>
      <c r="L28" s="26">
        <v>2</v>
      </c>
      <c r="M28" s="26">
        <v>3</v>
      </c>
      <c r="N28" s="26">
        <v>3</v>
      </c>
      <c r="O28" s="26">
        <v>3</v>
      </c>
      <c r="P28" s="26">
        <v>2</v>
      </c>
      <c r="Q28" s="26">
        <v>2</v>
      </c>
      <c r="R28" s="113"/>
      <c r="S28" s="113"/>
      <c r="T28" s="113"/>
      <c r="U28" s="113"/>
      <c r="V28" s="113"/>
      <c r="W28" s="113"/>
      <c r="X28" s="113"/>
      <c r="Y28" s="113"/>
      <c r="Z28" s="113"/>
      <c r="AA28" s="113"/>
      <c r="AB28" s="113"/>
      <c r="AC28" s="113"/>
      <c r="AD28" s="92"/>
    </row>
    <row r="29" spans="4:31" ht="37.15" customHeight="1" thickBot="1" x14ac:dyDescent="0.3">
      <c r="D29" s="74" t="s">
        <v>350</v>
      </c>
      <c r="E29" s="75" t="s">
        <v>356</v>
      </c>
      <c r="F29" s="26">
        <v>11</v>
      </c>
      <c r="G29" s="26">
        <v>10</v>
      </c>
      <c r="H29" s="26">
        <v>10</v>
      </c>
      <c r="I29" s="26">
        <v>10</v>
      </c>
      <c r="J29" s="26">
        <v>10</v>
      </c>
      <c r="K29" s="26">
        <v>10</v>
      </c>
      <c r="L29" s="26">
        <v>10</v>
      </c>
      <c r="M29" s="26">
        <v>10</v>
      </c>
      <c r="N29" s="26">
        <v>10</v>
      </c>
      <c r="O29" s="26">
        <v>10</v>
      </c>
      <c r="P29" s="26">
        <v>10</v>
      </c>
      <c r="Q29" s="26">
        <v>10</v>
      </c>
      <c r="R29" s="26">
        <v>3</v>
      </c>
      <c r="S29" s="26">
        <v>0</v>
      </c>
      <c r="T29" s="26">
        <v>4</v>
      </c>
      <c r="U29" s="26">
        <v>1</v>
      </c>
      <c r="V29" s="26">
        <v>1</v>
      </c>
      <c r="W29" s="26">
        <v>0</v>
      </c>
      <c r="X29" s="26">
        <v>8</v>
      </c>
      <c r="Y29" s="26">
        <v>0</v>
      </c>
      <c r="Z29" s="26">
        <v>9</v>
      </c>
      <c r="AA29" s="26">
        <v>4</v>
      </c>
      <c r="AB29" s="26">
        <v>9</v>
      </c>
      <c r="AC29" s="26">
        <v>1</v>
      </c>
      <c r="AD29" s="92"/>
    </row>
    <row r="30" spans="4:31" ht="37.15" customHeight="1" thickBot="1" x14ac:dyDescent="0.3">
      <c r="D30" s="74" t="s">
        <v>350</v>
      </c>
      <c r="E30" s="76" t="s">
        <v>358</v>
      </c>
      <c r="F30" s="26">
        <v>4</v>
      </c>
      <c r="G30" s="26">
        <v>4</v>
      </c>
      <c r="H30" s="26">
        <v>4</v>
      </c>
      <c r="I30" s="26">
        <v>4</v>
      </c>
      <c r="J30" s="26">
        <v>4</v>
      </c>
      <c r="K30" s="26">
        <v>4</v>
      </c>
      <c r="L30" s="26">
        <v>4</v>
      </c>
      <c r="M30" s="26">
        <v>4</v>
      </c>
      <c r="N30" s="26">
        <v>5</v>
      </c>
      <c r="O30" s="26">
        <v>5</v>
      </c>
      <c r="P30" s="26">
        <v>4</v>
      </c>
      <c r="Q30" s="26">
        <v>4</v>
      </c>
      <c r="R30" s="113"/>
      <c r="S30" s="113"/>
      <c r="T30" s="113"/>
      <c r="U30" s="113"/>
      <c r="V30" s="113"/>
      <c r="W30" s="113"/>
      <c r="X30" s="113"/>
      <c r="Y30" s="113"/>
      <c r="Z30" s="113"/>
      <c r="AA30" s="113"/>
      <c r="AB30" s="113"/>
      <c r="AC30" s="113"/>
      <c r="AD30" s="113"/>
    </row>
    <row r="31" spans="4:31" ht="15" x14ac:dyDescent="0.25">
      <c r="E31"/>
      <c r="Q31"/>
    </row>
    <row r="32" spans="4:31" ht="15" x14ac:dyDescent="0.25">
      <c r="E32"/>
      <c r="Q32"/>
    </row>
    <row r="33" spans="1:34" ht="15" x14ac:dyDescent="0.25">
      <c r="E33"/>
      <c r="Q33"/>
    </row>
    <row r="34" spans="1:34" ht="21" x14ac:dyDescent="0.35">
      <c r="D34" s="142" t="s">
        <v>516</v>
      </c>
      <c r="E34" s="143"/>
      <c r="F34" s="40" t="s">
        <v>360</v>
      </c>
      <c r="Q34"/>
    </row>
    <row r="35" spans="1:34" ht="16.5" thickBot="1" x14ac:dyDescent="0.3">
      <c r="D35" s="20" t="s">
        <v>361</v>
      </c>
      <c r="E35" s="54" t="s">
        <v>362</v>
      </c>
      <c r="F35" s="63">
        <v>45748</v>
      </c>
      <c r="G35" s="63">
        <v>45778</v>
      </c>
      <c r="H35" s="63">
        <v>45809</v>
      </c>
      <c r="I35" s="63">
        <v>45839</v>
      </c>
      <c r="J35" s="63">
        <v>45870</v>
      </c>
      <c r="K35" s="63">
        <v>45901</v>
      </c>
      <c r="L35" s="63">
        <v>45931</v>
      </c>
      <c r="M35" s="63">
        <v>45962</v>
      </c>
      <c r="N35" s="63">
        <v>45992</v>
      </c>
      <c r="O35" s="63">
        <v>46023</v>
      </c>
      <c r="P35" s="63">
        <v>46054</v>
      </c>
      <c r="Q35" s="63">
        <v>46082</v>
      </c>
      <c r="R35" s="64"/>
      <c r="S35" s="64"/>
      <c r="T35" s="64"/>
      <c r="U35" s="64"/>
      <c r="V35" s="64"/>
      <c r="W35" s="64"/>
      <c r="X35" s="64"/>
    </row>
    <row r="36" spans="1:34" ht="30" customHeight="1" thickBot="1" x14ac:dyDescent="0.35">
      <c r="A36" s="1"/>
      <c r="B36" s="1"/>
      <c r="C36" s="1" t="s">
        <v>335</v>
      </c>
      <c r="D36" s="116" t="s">
        <v>585</v>
      </c>
      <c r="E36" s="96" t="s">
        <v>586</v>
      </c>
      <c r="F36" s="117">
        <v>193</v>
      </c>
      <c r="G36" s="117">
        <v>200</v>
      </c>
      <c r="H36" s="117">
        <v>205</v>
      </c>
      <c r="I36" s="117">
        <v>220</v>
      </c>
      <c r="J36" s="117">
        <v>169</v>
      </c>
      <c r="K36" s="117">
        <v>182</v>
      </c>
      <c r="L36" s="117">
        <v>226</v>
      </c>
      <c r="M36" s="117">
        <v>221</v>
      </c>
      <c r="N36" s="117">
        <v>251</v>
      </c>
      <c r="O36" s="117">
        <v>237</v>
      </c>
      <c r="P36" s="117">
        <v>248</v>
      </c>
      <c r="Q36" s="118">
        <v>220</v>
      </c>
      <c r="R36" s="1"/>
      <c r="S36" s="1"/>
      <c r="T36" s="1"/>
      <c r="U36" s="1"/>
      <c r="V36" s="1"/>
      <c r="W36" s="1"/>
      <c r="X36" s="1"/>
      <c r="Y36" s="1"/>
      <c r="Z36" s="1"/>
      <c r="AA36" s="1"/>
      <c r="AB36" s="1"/>
      <c r="AC36" s="1"/>
      <c r="AD36" s="1"/>
      <c r="AE36" s="1"/>
      <c r="AF36" s="1"/>
      <c r="AG36" s="1"/>
      <c r="AH36" s="1"/>
    </row>
    <row r="37" spans="1:34" ht="32.25" customHeight="1" x14ac:dyDescent="0.25">
      <c r="A37" s="1"/>
      <c r="B37" s="1"/>
      <c r="C37" s="1" t="s">
        <v>335</v>
      </c>
      <c r="D37" s="106" t="s">
        <v>344</v>
      </c>
      <c r="E37" s="105" t="str">
        <f>IF(C37="Total","Total",IFERROR(VLOOKUP($E$5&amp;$C37,'HWB select trusts'!A:D,4,0),"(blank)"))</f>
        <v>Total</v>
      </c>
      <c r="F37" s="55">
        <f>SUM(F38:F61)</f>
        <v>137</v>
      </c>
      <c r="G37" s="55">
        <f t="shared" ref="G37:Q37" si="10">SUM(G38:G61)</f>
        <v>147</v>
      </c>
      <c r="H37" s="55">
        <f t="shared" si="10"/>
        <v>144</v>
      </c>
      <c r="I37" s="55">
        <f t="shared" si="10"/>
        <v>153</v>
      </c>
      <c r="J37" s="55">
        <f t="shared" si="10"/>
        <v>113</v>
      </c>
      <c r="K37" s="55">
        <f t="shared" si="10"/>
        <v>129</v>
      </c>
      <c r="L37" s="55">
        <f t="shared" si="10"/>
        <v>132</v>
      </c>
      <c r="M37" s="55">
        <f t="shared" si="10"/>
        <v>151</v>
      </c>
      <c r="N37" s="55">
        <f t="shared" si="10"/>
        <v>174</v>
      </c>
      <c r="O37" s="55">
        <f t="shared" si="10"/>
        <v>169</v>
      </c>
      <c r="P37" s="55">
        <f t="shared" si="10"/>
        <v>162</v>
      </c>
      <c r="Q37" s="56">
        <f t="shared" si="10"/>
        <v>148</v>
      </c>
      <c r="R37" s="1"/>
      <c r="S37" s="1"/>
      <c r="T37" s="1"/>
      <c r="U37" s="1"/>
      <c r="V37" s="1"/>
      <c r="W37" s="1"/>
      <c r="X37" s="1"/>
      <c r="Y37" s="1"/>
      <c r="Z37" s="1"/>
      <c r="AA37" s="1"/>
      <c r="AB37" s="1"/>
      <c r="AC37" s="1"/>
      <c r="AD37" s="1"/>
      <c r="AE37" s="1"/>
      <c r="AF37" s="1"/>
      <c r="AG37" s="1"/>
      <c r="AH37" s="1"/>
    </row>
    <row r="38" spans="1:34" ht="15" x14ac:dyDescent="0.25">
      <c r="C38">
        <v>1</v>
      </c>
      <c r="D38" s="107" t="s">
        <v>344</v>
      </c>
      <c r="E38" s="57" t="str">
        <f>IF(C38="Total","Total",IFERROR(VLOOKUP($E$5&amp;$C38,'HWB select trusts'!A:D,4,0),"(blank)"))</f>
        <v>CHELSEA AND WESTMINSTER HOSPITAL NHS FOUNDATION TRUST</v>
      </c>
      <c r="F38" s="58">
        <v>2</v>
      </c>
      <c r="G38" s="58">
        <v>1</v>
      </c>
      <c r="H38" s="58">
        <v>0</v>
      </c>
      <c r="I38" s="58">
        <v>0</v>
      </c>
      <c r="J38" s="58">
        <v>0</v>
      </c>
      <c r="K38" s="58">
        <v>0</v>
      </c>
      <c r="L38" s="58">
        <v>0</v>
      </c>
      <c r="M38" s="58">
        <v>1</v>
      </c>
      <c r="N38" s="58">
        <v>1</v>
      </c>
      <c r="O38" s="58">
        <v>0</v>
      </c>
      <c r="P38" s="58">
        <v>0</v>
      </c>
      <c r="Q38" s="59">
        <v>1</v>
      </c>
      <c r="R38" s="65"/>
      <c r="S38" s="65"/>
      <c r="T38" s="65"/>
      <c r="U38" s="65"/>
      <c r="V38" s="65"/>
      <c r="W38" s="65"/>
      <c r="X38" s="65"/>
    </row>
    <row r="39" spans="1:34" ht="15" x14ac:dyDescent="0.25">
      <c r="C39">
        <f>C38+1</f>
        <v>2</v>
      </c>
      <c r="D39" s="107" t="s">
        <v>344</v>
      </c>
      <c r="E39" s="57" t="str">
        <f>IF(C39="Total","Total",IFERROR(VLOOKUP($E$5&amp;$C39,'HWB select trusts'!A:D,4,0),"(blank)"))</f>
        <v>IMPERIAL COLLEGE HEALTHCARE NHS TRUST</v>
      </c>
      <c r="F39" s="58">
        <v>4</v>
      </c>
      <c r="G39" s="58">
        <v>7</v>
      </c>
      <c r="H39" s="58">
        <v>5</v>
      </c>
      <c r="I39" s="58">
        <v>6</v>
      </c>
      <c r="J39" s="58">
        <v>5</v>
      </c>
      <c r="K39" s="58">
        <v>3</v>
      </c>
      <c r="L39" s="58">
        <v>8</v>
      </c>
      <c r="M39" s="58">
        <v>7</v>
      </c>
      <c r="N39" s="58">
        <v>6</v>
      </c>
      <c r="O39" s="58">
        <v>5</v>
      </c>
      <c r="P39" s="58">
        <v>8</v>
      </c>
      <c r="Q39" s="59">
        <v>6</v>
      </c>
      <c r="R39" s="65"/>
      <c r="S39" s="65"/>
      <c r="T39" s="65"/>
      <c r="U39" s="65"/>
      <c r="V39" s="65"/>
      <c r="W39" s="65"/>
      <c r="X39" s="65"/>
    </row>
    <row r="40" spans="1:34" ht="15" x14ac:dyDescent="0.25">
      <c r="C40">
        <f t="shared" ref="C40:C61" si="11">C39+1</f>
        <v>3</v>
      </c>
      <c r="D40" s="107" t="s">
        <v>344</v>
      </c>
      <c r="E40" s="57" t="str">
        <f>IF(C40="Total","Total",IFERROR(VLOOKUP($E$5&amp;$C40,'HWB select trusts'!A:D,4,0),"(blank)"))</f>
        <v>LONDON NORTH WEST UNIVERSITY HEALTHCARE NHS TRUST</v>
      </c>
      <c r="F40" s="58">
        <v>27</v>
      </c>
      <c r="G40" s="58">
        <v>34</v>
      </c>
      <c r="H40" s="58">
        <v>21</v>
      </c>
      <c r="I40" s="58">
        <v>22</v>
      </c>
      <c r="J40" s="58">
        <v>23</v>
      </c>
      <c r="K40" s="58">
        <v>24</v>
      </c>
      <c r="L40" s="58">
        <v>24</v>
      </c>
      <c r="M40" s="58">
        <v>27</v>
      </c>
      <c r="N40" s="58">
        <v>36</v>
      </c>
      <c r="O40" s="58">
        <v>42</v>
      </c>
      <c r="P40" s="58">
        <v>22</v>
      </c>
      <c r="Q40" s="59">
        <v>18</v>
      </c>
      <c r="R40" s="65"/>
      <c r="S40" s="65"/>
      <c r="T40" s="65"/>
      <c r="U40" s="65"/>
      <c r="V40" s="65"/>
      <c r="W40" s="65"/>
      <c r="X40" s="65"/>
    </row>
    <row r="41" spans="1:34" ht="15" x14ac:dyDescent="0.25">
      <c r="C41">
        <f t="shared" si="11"/>
        <v>4</v>
      </c>
      <c r="D41" s="107" t="s">
        <v>344</v>
      </c>
      <c r="E41" s="57" t="str">
        <f>IF(C41="Total","Total",IFERROR(VLOOKUP($E$5&amp;$C41,'HWB select trusts'!A:D,4,0),"(blank)"))</f>
        <v>THE HILLINGDON HOSPITALS NHS FOUNDATION TRUST</v>
      </c>
      <c r="F41" s="58">
        <v>104</v>
      </c>
      <c r="G41" s="58">
        <v>105</v>
      </c>
      <c r="H41" s="58">
        <v>118</v>
      </c>
      <c r="I41" s="58">
        <v>125</v>
      </c>
      <c r="J41" s="58">
        <v>85</v>
      </c>
      <c r="K41" s="58">
        <v>102</v>
      </c>
      <c r="L41" s="58">
        <v>100</v>
      </c>
      <c r="M41" s="58">
        <v>116</v>
      </c>
      <c r="N41" s="58">
        <v>131</v>
      </c>
      <c r="O41" s="58">
        <v>122</v>
      </c>
      <c r="P41" s="58">
        <v>132</v>
      </c>
      <c r="Q41" s="59">
        <v>123</v>
      </c>
      <c r="R41" s="65"/>
      <c r="S41" s="65"/>
      <c r="T41" s="65"/>
      <c r="U41" s="65"/>
      <c r="V41" s="65"/>
      <c r="W41" s="65"/>
      <c r="X41" s="65"/>
    </row>
    <row r="42" spans="1:34" ht="15" x14ac:dyDescent="0.25">
      <c r="C42">
        <f t="shared" si="11"/>
        <v>5</v>
      </c>
      <c r="D42" s="107" t="s">
        <v>344</v>
      </c>
      <c r="E42" s="57" t="str">
        <f>IF(C42="Total","Total",IFERROR(VLOOKUP($E$5&amp;$C42,'HWB select trusts'!A:D,4,0),"(blank)"))</f>
        <v>OTHER</v>
      </c>
      <c r="F42" s="58">
        <v>0</v>
      </c>
      <c r="G42" s="58">
        <v>0</v>
      </c>
      <c r="H42" s="58">
        <v>0</v>
      </c>
      <c r="I42" s="58">
        <v>0</v>
      </c>
      <c r="J42" s="58">
        <v>0</v>
      </c>
      <c r="K42" s="58">
        <v>0</v>
      </c>
      <c r="L42" s="58">
        <v>0</v>
      </c>
      <c r="M42" s="58">
        <v>0</v>
      </c>
      <c r="N42" s="58">
        <v>0</v>
      </c>
      <c r="O42" s="58">
        <v>0</v>
      </c>
      <c r="P42" s="58">
        <v>0</v>
      </c>
      <c r="Q42" s="59">
        <v>0</v>
      </c>
      <c r="R42" s="65"/>
      <c r="S42" s="65"/>
      <c r="T42" s="65"/>
      <c r="U42" s="65"/>
      <c r="V42" s="65"/>
      <c r="W42" s="65"/>
      <c r="X42" s="65"/>
    </row>
    <row r="43" spans="1:34" ht="15" x14ac:dyDescent="0.25">
      <c r="C43">
        <f t="shared" si="11"/>
        <v>6</v>
      </c>
      <c r="D43" s="107" t="s">
        <v>344</v>
      </c>
      <c r="E43" s="57" t="str">
        <f>IF(C43="Total","Total",IFERROR(VLOOKUP($E$5&amp;$C43,'HWB select trusts'!A:D,4,0),"(blank)"))</f>
        <v>(blank)</v>
      </c>
      <c r="F43" s="58"/>
      <c r="G43" s="58"/>
      <c r="H43" s="58"/>
      <c r="I43" s="58"/>
      <c r="J43" s="58"/>
      <c r="K43" s="58"/>
      <c r="L43" s="58"/>
      <c r="M43" s="58"/>
      <c r="N43" s="58"/>
      <c r="O43" s="58"/>
      <c r="P43" s="58"/>
      <c r="Q43" s="59"/>
      <c r="R43" s="65"/>
      <c r="S43" s="65"/>
      <c r="T43" s="65"/>
      <c r="U43" s="65"/>
      <c r="V43" s="65"/>
      <c r="W43" s="65"/>
      <c r="X43" s="65"/>
    </row>
    <row r="44" spans="1:34" ht="15" x14ac:dyDescent="0.25">
      <c r="C44">
        <f t="shared" si="11"/>
        <v>7</v>
      </c>
      <c r="D44" s="107" t="s">
        <v>344</v>
      </c>
      <c r="E44" s="57" t="str">
        <f>IF(C44="Total","Total",IFERROR(VLOOKUP($E$5&amp;$C44,'HWB select trusts'!A:D,4,0),"(blank)"))</f>
        <v>(blank)</v>
      </c>
      <c r="F44" s="58"/>
      <c r="G44" s="58"/>
      <c r="H44" s="58"/>
      <c r="I44" s="58"/>
      <c r="J44" s="58"/>
      <c r="K44" s="58"/>
      <c r="L44" s="58"/>
      <c r="M44" s="58"/>
      <c r="N44" s="58"/>
      <c r="O44" s="58"/>
      <c r="P44" s="58"/>
      <c r="Q44" s="59"/>
      <c r="R44" s="65"/>
      <c r="S44" s="65"/>
      <c r="T44" s="65"/>
      <c r="U44" s="65"/>
      <c r="V44" s="65"/>
      <c r="W44" s="65"/>
      <c r="X44" s="65"/>
    </row>
    <row r="45" spans="1:34" ht="15" x14ac:dyDescent="0.25">
      <c r="C45">
        <f t="shared" si="11"/>
        <v>8</v>
      </c>
      <c r="D45" s="107" t="s">
        <v>344</v>
      </c>
      <c r="E45" s="57" t="str">
        <f>IF(C45="Total","Total",IFERROR(VLOOKUP($E$5&amp;$C45,'HWB select trusts'!A:D,4,0),"(blank)"))</f>
        <v>(blank)</v>
      </c>
      <c r="F45" s="58"/>
      <c r="G45" s="58"/>
      <c r="H45" s="58"/>
      <c r="I45" s="58"/>
      <c r="J45" s="58"/>
      <c r="K45" s="58"/>
      <c r="L45" s="58"/>
      <c r="M45" s="58"/>
      <c r="N45" s="58"/>
      <c r="O45" s="58"/>
      <c r="P45" s="58"/>
      <c r="Q45" s="59"/>
      <c r="R45" s="65"/>
      <c r="S45" s="65"/>
      <c r="T45" s="65"/>
      <c r="U45" s="65"/>
      <c r="V45" s="65"/>
      <c r="W45" s="65"/>
      <c r="X45" s="65"/>
    </row>
    <row r="46" spans="1:34" ht="15" x14ac:dyDescent="0.25">
      <c r="C46">
        <f t="shared" si="11"/>
        <v>9</v>
      </c>
      <c r="D46" s="107" t="s">
        <v>344</v>
      </c>
      <c r="E46" s="57" t="str">
        <f>IF(C46="Total","Total",IFERROR(VLOOKUP($E$5&amp;$C46,'HWB select trusts'!A:D,4,0),"(blank)"))</f>
        <v>(blank)</v>
      </c>
      <c r="F46" s="58"/>
      <c r="G46" s="58"/>
      <c r="H46" s="58"/>
      <c r="I46" s="58"/>
      <c r="J46" s="58"/>
      <c r="K46" s="58"/>
      <c r="L46" s="58"/>
      <c r="M46" s="58"/>
      <c r="N46" s="58"/>
      <c r="O46" s="58"/>
      <c r="P46" s="58"/>
      <c r="Q46" s="59"/>
      <c r="R46" s="65"/>
      <c r="S46" s="65"/>
      <c r="T46" s="65"/>
      <c r="U46" s="65"/>
      <c r="V46" s="65"/>
      <c r="W46" s="65"/>
      <c r="X46" s="65"/>
    </row>
    <row r="47" spans="1:34" ht="15" x14ac:dyDescent="0.25">
      <c r="C47">
        <f t="shared" si="11"/>
        <v>10</v>
      </c>
      <c r="D47" s="107" t="s">
        <v>344</v>
      </c>
      <c r="E47" s="57" t="str">
        <f>IF(C47="Total","Total",IFERROR(VLOOKUP($E$5&amp;$C47,'HWB select trusts'!A:D,4,0),"(blank)"))</f>
        <v>(blank)</v>
      </c>
      <c r="F47" s="58"/>
      <c r="G47" s="58"/>
      <c r="H47" s="58"/>
      <c r="I47" s="58"/>
      <c r="J47" s="58"/>
      <c r="K47" s="58"/>
      <c r="L47" s="58"/>
      <c r="M47" s="58"/>
      <c r="N47" s="58"/>
      <c r="O47" s="58"/>
      <c r="P47" s="58"/>
      <c r="Q47" s="59"/>
      <c r="R47" s="65"/>
      <c r="S47" s="65"/>
      <c r="T47" s="65"/>
      <c r="U47" s="65"/>
      <c r="V47" s="65"/>
      <c r="W47" s="65"/>
      <c r="X47" s="65"/>
    </row>
    <row r="48" spans="1:34" ht="15" x14ac:dyDescent="0.25">
      <c r="C48">
        <f t="shared" si="11"/>
        <v>11</v>
      </c>
      <c r="D48" s="107" t="s">
        <v>344</v>
      </c>
      <c r="E48" s="57" t="str">
        <f>IF(C48="Total","Total",IFERROR(VLOOKUP($E$5&amp;$C48,'HWB select trusts'!A:D,4,0),"(blank)"))</f>
        <v>(blank)</v>
      </c>
      <c r="F48" s="58"/>
      <c r="G48" s="58"/>
      <c r="H48" s="58"/>
      <c r="I48" s="58"/>
      <c r="J48" s="58"/>
      <c r="K48" s="58"/>
      <c r="L48" s="58"/>
      <c r="M48" s="58"/>
      <c r="N48" s="58"/>
      <c r="O48" s="58"/>
      <c r="P48" s="58"/>
      <c r="Q48" s="59"/>
      <c r="R48" s="65"/>
      <c r="S48" s="65"/>
      <c r="T48" s="65"/>
      <c r="U48" s="65"/>
      <c r="V48" s="65"/>
      <c r="W48" s="65"/>
      <c r="X48" s="65"/>
    </row>
    <row r="49" spans="1:34" ht="15" x14ac:dyDescent="0.25">
      <c r="C49">
        <f t="shared" si="11"/>
        <v>12</v>
      </c>
      <c r="D49" s="107" t="s">
        <v>344</v>
      </c>
      <c r="E49" s="57" t="str">
        <f>IF(C49="Total","Total",IFERROR(VLOOKUP($E$5&amp;$C49,'HWB select trusts'!A:D,4,0),"(blank)"))</f>
        <v>(blank)</v>
      </c>
      <c r="F49" s="58"/>
      <c r="G49" s="58"/>
      <c r="H49" s="58"/>
      <c r="I49" s="58"/>
      <c r="J49" s="58"/>
      <c r="K49" s="58"/>
      <c r="L49" s="58"/>
      <c r="M49" s="58"/>
      <c r="N49" s="58"/>
      <c r="O49" s="58"/>
      <c r="P49" s="58"/>
      <c r="Q49" s="59"/>
      <c r="R49" s="65"/>
      <c r="S49" s="65"/>
      <c r="T49" s="65"/>
      <c r="U49" s="65"/>
      <c r="V49" s="65"/>
      <c r="W49" s="65"/>
      <c r="X49" s="65"/>
    </row>
    <row r="50" spans="1:34" ht="15" x14ac:dyDescent="0.25">
      <c r="C50">
        <f t="shared" si="11"/>
        <v>13</v>
      </c>
      <c r="D50" s="107" t="s">
        <v>344</v>
      </c>
      <c r="E50" s="57" t="str">
        <f>IF(C50="Total","Total",IFERROR(VLOOKUP($E$5&amp;$C50,'HWB select trusts'!A:D,4,0),"(blank)"))</f>
        <v>(blank)</v>
      </c>
      <c r="F50" s="58"/>
      <c r="G50" s="58"/>
      <c r="H50" s="58"/>
      <c r="I50" s="58"/>
      <c r="J50" s="58"/>
      <c r="K50" s="58"/>
      <c r="L50" s="58"/>
      <c r="M50" s="58"/>
      <c r="N50" s="58"/>
      <c r="O50" s="58"/>
      <c r="P50" s="58"/>
      <c r="Q50" s="59"/>
      <c r="R50" s="65"/>
      <c r="S50" s="65"/>
      <c r="T50" s="65"/>
      <c r="U50" s="65"/>
      <c r="V50" s="65"/>
      <c r="W50" s="65"/>
      <c r="X50" s="65"/>
    </row>
    <row r="51" spans="1:34" ht="15" x14ac:dyDescent="0.25">
      <c r="C51">
        <f t="shared" si="11"/>
        <v>14</v>
      </c>
      <c r="D51" s="107" t="s">
        <v>344</v>
      </c>
      <c r="E51" s="57" t="str">
        <f>IF(C51="Total","Total",IFERROR(VLOOKUP($E$5&amp;$C51,'HWB select trusts'!A:D,4,0),"(blank)"))</f>
        <v>(blank)</v>
      </c>
      <c r="F51" s="58"/>
      <c r="G51" s="58"/>
      <c r="H51" s="58"/>
      <c r="I51" s="58"/>
      <c r="J51" s="58"/>
      <c r="K51" s="58"/>
      <c r="L51" s="58"/>
      <c r="M51" s="58"/>
      <c r="N51" s="58"/>
      <c r="O51" s="58"/>
      <c r="P51" s="58"/>
      <c r="Q51" s="59"/>
      <c r="R51" s="65"/>
      <c r="S51" s="65"/>
      <c r="T51" s="65"/>
      <c r="U51" s="65"/>
      <c r="V51" s="65"/>
      <c r="W51" s="65"/>
      <c r="X51" s="65"/>
    </row>
    <row r="52" spans="1:34" ht="15" x14ac:dyDescent="0.25">
      <c r="C52">
        <f t="shared" si="11"/>
        <v>15</v>
      </c>
      <c r="D52" s="107" t="s">
        <v>344</v>
      </c>
      <c r="E52" s="57" t="str">
        <f>IF(C52="Total","Total",IFERROR(VLOOKUP($E$5&amp;$C52,'HWB select trusts'!A:D,4,0),"(blank)"))</f>
        <v>(blank)</v>
      </c>
      <c r="F52" s="58"/>
      <c r="G52" s="58"/>
      <c r="H52" s="58"/>
      <c r="I52" s="58"/>
      <c r="J52" s="58"/>
      <c r="K52" s="58"/>
      <c r="L52" s="58"/>
      <c r="M52" s="58"/>
      <c r="N52" s="58"/>
      <c r="O52" s="58"/>
      <c r="P52" s="58"/>
      <c r="Q52" s="59"/>
      <c r="R52" s="65"/>
      <c r="S52" s="65"/>
      <c r="T52" s="65"/>
      <c r="U52" s="65"/>
      <c r="V52" s="65"/>
      <c r="W52" s="65"/>
      <c r="X52" s="65"/>
    </row>
    <row r="53" spans="1:34" ht="15" x14ac:dyDescent="0.25">
      <c r="C53">
        <f t="shared" si="11"/>
        <v>16</v>
      </c>
      <c r="D53" s="107" t="s">
        <v>344</v>
      </c>
      <c r="E53" s="57" t="str">
        <f>IF(C53="Total","Total",IFERROR(VLOOKUP($E$5&amp;$C53,'HWB select trusts'!A:D,4,0),"(blank)"))</f>
        <v>(blank)</v>
      </c>
      <c r="F53" s="58"/>
      <c r="G53" s="58"/>
      <c r="H53" s="58"/>
      <c r="I53" s="58"/>
      <c r="J53" s="58"/>
      <c r="K53" s="58"/>
      <c r="L53" s="58"/>
      <c r="M53" s="58"/>
      <c r="N53" s="58"/>
      <c r="O53" s="58"/>
      <c r="P53" s="58"/>
      <c r="Q53" s="59"/>
      <c r="R53" s="65"/>
      <c r="S53" s="65"/>
      <c r="T53" s="65"/>
      <c r="U53" s="65"/>
      <c r="V53" s="65"/>
      <c r="W53" s="65"/>
      <c r="X53" s="65"/>
    </row>
    <row r="54" spans="1:34" ht="15" x14ac:dyDescent="0.25">
      <c r="C54">
        <f t="shared" si="11"/>
        <v>17</v>
      </c>
      <c r="D54" s="107" t="s">
        <v>344</v>
      </c>
      <c r="E54" s="57" t="str">
        <f>IF(C54="Total","Total",IFERROR(VLOOKUP($E$5&amp;$C54,'HWB select trusts'!A:D,4,0),"(blank)"))</f>
        <v>(blank)</v>
      </c>
      <c r="F54" s="58"/>
      <c r="G54" s="58"/>
      <c r="H54" s="58"/>
      <c r="I54" s="58"/>
      <c r="J54" s="58"/>
      <c r="K54" s="58"/>
      <c r="L54" s="58"/>
      <c r="M54" s="58"/>
      <c r="N54" s="58"/>
      <c r="O54" s="58"/>
      <c r="P54" s="58"/>
      <c r="Q54" s="59"/>
      <c r="R54" s="65"/>
      <c r="S54" s="65"/>
      <c r="T54" s="65"/>
      <c r="U54" s="65"/>
      <c r="V54" s="65"/>
      <c r="W54" s="65"/>
      <c r="X54" s="65"/>
    </row>
    <row r="55" spans="1:34" ht="15" x14ac:dyDescent="0.25">
      <c r="C55">
        <f t="shared" si="11"/>
        <v>18</v>
      </c>
      <c r="D55" s="107" t="s">
        <v>344</v>
      </c>
      <c r="E55" s="57" t="str">
        <f>IF(C55="Total","Total",IFERROR(VLOOKUP($E$5&amp;$C55,'HWB select trusts'!A:D,4,0),"(blank)"))</f>
        <v>(blank)</v>
      </c>
      <c r="F55" s="58"/>
      <c r="G55" s="58"/>
      <c r="H55" s="58"/>
      <c r="I55" s="58"/>
      <c r="J55" s="58"/>
      <c r="K55" s="58"/>
      <c r="L55" s="58"/>
      <c r="M55" s="58"/>
      <c r="N55" s="58"/>
      <c r="O55" s="58"/>
      <c r="P55" s="58"/>
      <c r="Q55" s="59"/>
      <c r="R55" s="65"/>
      <c r="S55" s="65"/>
      <c r="T55" s="65"/>
      <c r="U55" s="65"/>
      <c r="V55" s="65"/>
      <c r="W55" s="65"/>
      <c r="X55" s="65"/>
    </row>
    <row r="56" spans="1:34" ht="15" x14ac:dyDescent="0.25">
      <c r="C56">
        <f t="shared" si="11"/>
        <v>19</v>
      </c>
      <c r="D56" s="107" t="s">
        <v>344</v>
      </c>
      <c r="E56" s="57" t="str">
        <f>IF(C56="Total","Total",IFERROR(VLOOKUP($E$5&amp;$C56,'HWB select trusts'!A:D,4,0),"(blank)"))</f>
        <v>(blank)</v>
      </c>
      <c r="F56" s="58"/>
      <c r="G56" s="58"/>
      <c r="H56" s="58"/>
      <c r="I56" s="58"/>
      <c r="J56" s="58"/>
      <c r="K56" s="58"/>
      <c r="L56" s="58"/>
      <c r="M56" s="58"/>
      <c r="N56" s="58"/>
      <c r="O56" s="58"/>
      <c r="P56" s="58"/>
      <c r="Q56" s="59"/>
      <c r="R56" s="65"/>
      <c r="S56" s="65"/>
      <c r="T56" s="65"/>
      <c r="U56" s="65"/>
      <c r="V56" s="65"/>
      <c r="W56" s="65"/>
      <c r="X56" s="65"/>
    </row>
    <row r="57" spans="1:34" ht="15" x14ac:dyDescent="0.25">
      <c r="C57">
        <f t="shared" si="11"/>
        <v>20</v>
      </c>
      <c r="D57" s="107" t="s">
        <v>344</v>
      </c>
      <c r="E57" s="57" t="str">
        <f>IF(C57="Total","Total",IFERROR(VLOOKUP($E$5&amp;$C57,'HWB select trusts'!A:D,4,0),"(blank)"))</f>
        <v>(blank)</v>
      </c>
      <c r="F57" s="58"/>
      <c r="G57" s="58"/>
      <c r="H57" s="58"/>
      <c r="I57" s="58"/>
      <c r="J57" s="58"/>
      <c r="K57" s="58"/>
      <c r="L57" s="58"/>
      <c r="M57" s="58"/>
      <c r="N57" s="58"/>
      <c r="O57" s="58"/>
      <c r="P57" s="58"/>
      <c r="Q57" s="59"/>
      <c r="R57" s="65"/>
      <c r="S57" s="65"/>
      <c r="T57" s="65"/>
      <c r="U57" s="65"/>
      <c r="V57" s="65"/>
      <c r="W57" s="65"/>
      <c r="X57" s="65"/>
    </row>
    <row r="58" spans="1:34" ht="15" x14ac:dyDescent="0.25">
      <c r="C58">
        <f t="shared" si="11"/>
        <v>21</v>
      </c>
      <c r="D58" s="107" t="s">
        <v>344</v>
      </c>
      <c r="E58" s="57" t="str">
        <f>IF(C58="Total","Total",IFERROR(VLOOKUP($E$5&amp;$C58,'HWB select trusts'!A:D,4,0),"(blank)"))</f>
        <v>(blank)</v>
      </c>
      <c r="F58" s="58"/>
      <c r="G58" s="58"/>
      <c r="H58" s="58"/>
      <c r="I58" s="58"/>
      <c r="J58" s="58"/>
      <c r="K58" s="58"/>
      <c r="L58" s="58"/>
      <c r="M58" s="58"/>
      <c r="N58" s="58"/>
      <c r="O58" s="58"/>
      <c r="P58" s="58"/>
      <c r="Q58" s="59"/>
      <c r="R58" s="65"/>
      <c r="S58" s="65"/>
      <c r="T58" s="65"/>
      <c r="U58" s="65"/>
      <c r="V58" s="65"/>
      <c r="W58" s="65"/>
      <c r="X58" s="65"/>
    </row>
    <row r="59" spans="1:34" ht="15" x14ac:dyDescent="0.25">
      <c r="C59">
        <f t="shared" si="11"/>
        <v>22</v>
      </c>
      <c r="D59" s="107" t="s">
        <v>344</v>
      </c>
      <c r="E59" s="57" t="str">
        <f>IF(C59="Total","Total",IFERROR(VLOOKUP($E$5&amp;$C59,'HWB select trusts'!A:D,4,0),"(blank)"))</f>
        <v>(blank)</v>
      </c>
      <c r="F59" s="58"/>
      <c r="G59" s="58"/>
      <c r="H59" s="58"/>
      <c r="I59" s="58"/>
      <c r="J59" s="58"/>
      <c r="K59" s="58"/>
      <c r="L59" s="58"/>
      <c r="M59" s="58"/>
      <c r="N59" s="58"/>
      <c r="O59" s="58"/>
      <c r="P59" s="58"/>
      <c r="Q59" s="59"/>
      <c r="R59" s="65"/>
      <c r="S59" s="65"/>
      <c r="T59" s="65"/>
      <c r="U59" s="65"/>
      <c r="V59" s="65"/>
      <c r="W59" s="65"/>
      <c r="X59" s="65"/>
    </row>
    <row r="60" spans="1:34" ht="15" x14ac:dyDescent="0.25">
      <c r="C60">
        <f t="shared" si="11"/>
        <v>23</v>
      </c>
      <c r="D60" s="107" t="s">
        <v>344</v>
      </c>
      <c r="E60" s="57" t="str">
        <f>IF(C60="Total","Total",IFERROR(VLOOKUP($E$5&amp;$C60,'HWB select trusts'!A:D,4,0),"(blank)"))</f>
        <v>(blank)</v>
      </c>
      <c r="F60" s="58"/>
      <c r="G60" s="58"/>
      <c r="H60" s="58"/>
      <c r="I60" s="58"/>
      <c r="J60" s="58"/>
      <c r="K60" s="58"/>
      <c r="L60" s="58"/>
      <c r="M60" s="58"/>
      <c r="N60" s="58"/>
      <c r="O60" s="58"/>
      <c r="P60" s="58"/>
      <c r="Q60" s="59"/>
      <c r="R60" s="65"/>
      <c r="S60" s="65"/>
      <c r="T60" s="65"/>
      <c r="U60" s="65"/>
      <c r="V60" s="65"/>
      <c r="W60" s="65"/>
      <c r="X60" s="65"/>
    </row>
    <row r="61" spans="1:34" ht="15.75" thickBot="1" x14ac:dyDescent="0.3">
      <c r="C61">
        <f t="shared" si="11"/>
        <v>24</v>
      </c>
      <c r="D61" s="108" t="s">
        <v>344</v>
      </c>
      <c r="E61" s="103" t="str">
        <f>IF(C61="Total","Total",IFERROR(VLOOKUP($E$5&amp;$C61,'HWB select trusts'!A:D,4,0),"(blank)"))</f>
        <v>(blank)</v>
      </c>
      <c r="F61" s="60"/>
      <c r="G61" s="60"/>
      <c r="H61" s="60"/>
      <c r="I61" s="60"/>
      <c r="J61" s="60"/>
      <c r="K61" s="60"/>
      <c r="L61" s="60"/>
      <c r="M61" s="60"/>
      <c r="N61" s="60"/>
      <c r="O61" s="60"/>
      <c r="P61" s="60"/>
      <c r="Q61" s="61"/>
      <c r="R61" s="65"/>
      <c r="S61" s="65"/>
      <c r="T61" s="65"/>
      <c r="U61" s="65"/>
      <c r="V61" s="65"/>
      <c r="W61" s="65"/>
      <c r="X61" s="65"/>
    </row>
    <row r="62" spans="1:34" ht="30" customHeight="1" x14ac:dyDescent="0.25">
      <c r="A62" s="1"/>
      <c r="B62" s="1"/>
      <c r="C62" s="1" t="s">
        <v>335</v>
      </c>
      <c r="D62" s="104" t="s">
        <v>346</v>
      </c>
      <c r="E62" s="96" t="str">
        <f>IF(C62="Total","Total",IFERROR(VLOOKUP($E$5&amp;$C62,'HWB select trusts'!A:D,4,0),"(blank)"))</f>
        <v>Total</v>
      </c>
      <c r="F62" s="55">
        <f>SUM(F63:F86)</f>
        <v>147</v>
      </c>
      <c r="G62" s="55">
        <f t="shared" ref="G62:Q62" si="12">SUM(G63:G86)</f>
        <v>158</v>
      </c>
      <c r="H62" s="55">
        <f t="shared" si="12"/>
        <v>155</v>
      </c>
      <c r="I62" s="55">
        <f t="shared" si="12"/>
        <v>164</v>
      </c>
      <c r="J62" s="55">
        <f t="shared" si="12"/>
        <v>121</v>
      </c>
      <c r="K62" s="55">
        <f t="shared" si="12"/>
        <v>136</v>
      </c>
      <c r="L62" s="55">
        <f t="shared" si="12"/>
        <v>167</v>
      </c>
      <c r="M62" s="55">
        <f t="shared" si="12"/>
        <v>165</v>
      </c>
      <c r="N62" s="55">
        <f t="shared" si="12"/>
        <v>186</v>
      </c>
      <c r="O62" s="55">
        <f t="shared" si="12"/>
        <v>181</v>
      </c>
      <c r="P62" s="55">
        <f t="shared" si="12"/>
        <v>173</v>
      </c>
      <c r="Q62" s="56">
        <f t="shared" si="12"/>
        <v>159</v>
      </c>
      <c r="R62" s="1"/>
      <c r="S62" s="1"/>
      <c r="T62" s="1"/>
      <c r="U62" s="1"/>
      <c r="V62" s="1"/>
      <c r="W62" s="1"/>
      <c r="X62" s="1"/>
      <c r="Y62" s="1"/>
      <c r="Z62" s="1"/>
      <c r="AA62" s="1"/>
      <c r="AB62" s="1"/>
      <c r="AC62" s="1"/>
      <c r="AD62" s="1"/>
      <c r="AE62" s="1"/>
      <c r="AF62" s="1"/>
      <c r="AG62" s="1"/>
      <c r="AH62" s="1"/>
    </row>
    <row r="63" spans="1:34" ht="15" x14ac:dyDescent="0.25">
      <c r="C63">
        <v>1</v>
      </c>
      <c r="D63" s="95" t="s">
        <v>346</v>
      </c>
      <c r="E63" s="97" t="str">
        <f>IF(C63="Total","Total",IFERROR(VLOOKUP($E$5&amp;$C63,'HWB select trusts'!A:D,4,0),"(blank)"))</f>
        <v>CHELSEA AND WESTMINSTER HOSPITAL NHS FOUNDATION TRUST</v>
      </c>
      <c r="F63" s="58">
        <v>2</v>
      </c>
      <c r="G63" s="58">
        <v>1</v>
      </c>
      <c r="H63" s="58">
        <v>0</v>
      </c>
      <c r="I63" s="58">
        <v>0</v>
      </c>
      <c r="J63" s="58">
        <v>0</v>
      </c>
      <c r="K63" s="58">
        <v>0</v>
      </c>
      <c r="L63" s="58">
        <v>0</v>
      </c>
      <c r="M63" s="58">
        <v>2</v>
      </c>
      <c r="N63" s="58">
        <v>1</v>
      </c>
      <c r="O63" s="58">
        <v>0</v>
      </c>
      <c r="P63" s="58">
        <v>0</v>
      </c>
      <c r="Q63" s="59">
        <v>2</v>
      </c>
      <c r="R63" s="65"/>
      <c r="S63" s="65"/>
      <c r="T63" s="65"/>
      <c r="U63" s="65"/>
      <c r="V63" s="65"/>
      <c r="W63" s="65"/>
      <c r="X63" s="65"/>
    </row>
    <row r="64" spans="1:34" ht="15" x14ac:dyDescent="0.25">
      <c r="C64">
        <f>C63+1</f>
        <v>2</v>
      </c>
      <c r="D64" s="95" t="s">
        <v>346</v>
      </c>
      <c r="E64" s="97" t="str">
        <f>IF(C64="Total","Total",IFERROR(VLOOKUP($E$5&amp;$C64,'HWB select trusts'!A:D,4,0),"(blank)"))</f>
        <v>IMPERIAL COLLEGE HEALTHCARE NHS TRUST</v>
      </c>
      <c r="F64" s="58">
        <v>5</v>
      </c>
      <c r="G64" s="58">
        <v>8</v>
      </c>
      <c r="H64" s="58">
        <v>5</v>
      </c>
      <c r="I64" s="58">
        <v>6</v>
      </c>
      <c r="J64" s="58">
        <v>5</v>
      </c>
      <c r="K64" s="58">
        <v>3</v>
      </c>
      <c r="L64" s="58">
        <v>8</v>
      </c>
      <c r="M64" s="58">
        <v>8</v>
      </c>
      <c r="N64" s="58">
        <v>6</v>
      </c>
      <c r="O64" s="58">
        <v>6</v>
      </c>
      <c r="P64" s="58">
        <v>8</v>
      </c>
      <c r="Q64" s="59">
        <v>6</v>
      </c>
      <c r="R64" s="65"/>
      <c r="S64" s="65"/>
      <c r="T64" s="65"/>
      <c r="U64" s="65"/>
      <c r="V64" s="65"/>
      <c r="W64" s="65"/>
      <c r="X64" s="65"/>
    </row>
    <row r="65" spans="3:24" ht="15" x14ac:dyDescent="0.25">
      <c r="C65">
        <f t="shared" ref="C65:C86" si="13">C64+1</f>
        <v>3</v>
      </c>
      <c r="D65" s="95" t="s">
        <v>346</v>
      </c>
      <c r="E65" s="97" t="str">
        <f>IF(C65="Total","Total",IFERROR(VLOOKUP($E$5&amp;$C65,'HWB select trusts'!A:D,4,0),"(blank)"))</f>
        <v>LONDON NORTH WEST UNIVERSITY HEALTHCARE NHS TRUST</v>
      </c>
      <c r="F65" s="58">
        <v>29</v>
      </c>
      <c r="G65" s="58">
        <v>36</v>
      </c>
      <c r="H65" s="58">
        <v>23</v>
      </c>
      <c r="I65" s="58">
        <v>24</v>
      </c>
      <c r="J65" s="58">
        <v>24</v>
      </c>
      <c r="K65" s="58">
        <v>26</v>
      </c>
      <c r="L65" s="58">
        <v>26</v>
      </c>
      <c r="M65" s="58">
        <v>29</v>
      </c>
      <c r="N65" s="58">
        <v>39</v>
      </c>
      <c r="O65" s="58">
        <v>45</v>
      </c>
      <c r="P65" s="58">
        <v>24</v>
      </c>
      <c r="Q65" s="59">
        <v>19</v>
      </c>
      <c r="R65" s="65"/>
      <c r="S65" s="65"/>
      <c r="T65" s="65"/>
      <c r="U65" s="65"/>
      <c r="V65" s="65"/>
      <c r="W65" s="65"/>
      <c r="X65" s="65"/>
    </row>
    <row r="66" spans="3:24" ht="15" x14ac:dyDescent="0.25">
      <c r="C66">
        <f t="shared" si="13"/>
        <v>4</v>
      </c>
      <c r="D66" s="95" t="s">
        <v>346</v>
      </c>
      <c r="E66" s="97" t="str">
        <f>IF(C66="Total","Total",IFERROR(VLOOKUP($E$5&amp;$C66,'HWB select trusts'!A:D,4,0),"(blank)"))</f>
        <v>THE HILLINGDON HOSPITALS NHS FOUNDATION TRUST</v>
      </c>
      <c r="F66" s="58">
        <v>111</v>
      </c>
      <c r="G66" s="58">
        <v>113</v>
      </c>
      <c r="H66" s="58">
        <v>127</v>
      </c>
      <c r="I66" s="58">
        <v>134</v>
      </c>
      <c r="J66" s="58">
        <v>92</v>
      </c>
      <c r="K66" s="58">
        <v>107</v>
      </c>
      <c r="L66" s="58">
        <v>133</v>
      </c>
      <c r="M66" s="58">
        <v>126</v>
      </c>
      <c r="N66" s="58">
        <v>140</v>
      </c>
      <c r="O66" s="58">
        <v>130</v>
      </c>
      <c r="P66" s="58">
        <v>141</v>
      </c>
      <c r="Q66" s="59">
        <v>132</v>
      </c>
      <c r="R66" s="65"/>
      <c r="S66" s="65"/>
      <c r="T66" s="65"/>
      <c r="U66" s="65"/>
      <c r="V66" s="65"/>
      <c r="W66" s="65"/>
      <c r="X66" s="65"/>
    </row>
    <row r="67" spans="3:24" ht="15" x14ac:dyDescent="0.25">
      <c r="C67">
        <f t="shared" si="13"/>
        <v>5</v>
      </c>
      <c r="D67" s="95" t="s">
        <v>346</v>
      </c>
      <c r="E67" s="97" t="str">
        <f>IF(C67="Total","Total",IFERROR(VLOOKUP($E$5&amp;$C67,'HWB select trusts'!A:D,4,0),"(blank)"))</f>
        <v>OTHER</v>
      </c>
      <c r="F67" s="58">
        <v>0</v>
      </c>
      <c r="G67" s="58">
        <v>0</v>
      </c>
      <c r="H67" s="58">
        <v>0</v>
      </c>
      <c r="I67" s="58">
        <v>0</v>
      </c>
      <c r="J67" s="58">
        <v>0</v>
      </c>
      <c r="K67" s="58">
        <v>0</v>
      </c>
      <c r="L67" s="58">
        <v>0</v>
      </c>
      <c r="M67" s="58">
        <v>0</v>
      </c>
      <c r="N67" s="58">
        <v>0</v>
      </c>
      <c r="O67" s="58">
        <v>0</v>
      </c>
      <c r="P67" s="58">
        <v>0</v>
      </c>
      <c r="Q67" s="59">
        <v>0</v>
      </c>
      <c r="R67" s="65"/>
      <c r="S67" s="65"/>
      <c r="T67" s="65"/>
      <c r="U67" s="65"/>
      <c r="V67" s="65"/>
      <c r="W67" s="65"/>
      <c r="X67" s="65"/>
    </row>
    <row r="68" spans="3:24" ht="15" x14ac:dyDescent="0.25">
      <c r="C68">
        <f t="shared" si="13"/>
        <v>6</v>
      </c>
      <c r="D68" s="95" t="s">
        <v>346</v>
      </c>
      <c r="E68" s="97" t="str">
        <f>IF(C68="Total","Total",IFERROR(VLOOKUP($E$5&amp;$C68,'HWB select trusts'!A:D,4,0),"(blank)"))</f>
        <v>(blank)</v>
      </c>
      <c r="F68" s="58"/>
      <c r="G68" s="58"/>
      <c r="H68" s="58"/>
      <c r="I68" s="58"/>
      <c r="J68" s="58"/>
      <c r="K68" s="58"/>
      <c r="L68" s="58"/>
      <c r="M68" s="58"/>
      <c r="N68" s="58"/>
      <c r="O68" s="58"/>
      <c r="P68" s="58"/>
      <c r="Q68" s="59"/>
      <c r="R68" s="65"/>
      <c r="S68" s="65"/>
      <c r="T68" s="65"/>
      <c r="U68" s="65"/>
      <c r="V68" s="65"/>
      <c r="W68" s="65"/>
      <c r="X68" s="65"/>
    </row>
    <row r="69" spans="3:24" ht="15" x14ac:dyDescent="0.25">
      <c r="C69">
        <f t="shared" si="13"/>
        <v>7</v>
      </c>
      <c r="D69" s="95" t="s">
        <v>346</v>
      </c>
      <c r="E69" s="97" t="str">
        <f>IF(C69="Total","Total",IFERROR(VLOOKUP($E$5&amp;$C69,'HWB select trusts'!A:D,4,0),"(blank)"))</f>
        <v>(blank)</v>
      </c>
      <c r="F69" s="58"/>
      <c r="G69" s="58"/>
      <c r="H69" s="58"/>
      <c r="I69" s="58"/>
      <c r="J69" s="58"/>
      <c r="K69" s="58"/>
      <c r="L69" s="58"/>
      <c r="M69" s="58"/>
      <c r="N69" s="58"/>
      <c r="O69" s="58"/>
      <c r="P69" s="58"/>
      <c r="Q69" s="59"/>
      <c r="R69" s="65"/>
      <c r="S69" s="65"/>
      <c r="T69" s="65"/>
      <c r="U69" s="65"/>
      <c r="V69" s="65"/>
      <c r="W69" s="65"/>
      <c r="X69" s="65"/>
    </row>
    <row r="70" spans="3:24" ht="15" x14ac:dyDescent="0.25">
      <c r="C70">
        <f t="shared" si="13"/>
        <v>8</v>
      </c>
      <c r="D70" s="95" t="s">
        <v>346</v>
      </c>
      <c r="E70" s="97" t="str">
        <f>IF(C70="Total","Total",IFERROR(VLOOKUP($E$5&amp;$C70,'HWB select trusts'!A:D,4,0),"(blank)"))</f>
        <v>(blank)</v>
      </c>
      <c r="F70" s="58"/>
      <c r="G70" s="58"/>
      <c r="H70" s="58"/>
      <c r="I70" s="58"/>
      <c r="J70" s="58"/>
      <c r="K70" s="58"/>
      <c r="L70" s="58"/>
      <c r="M70" s="58"/>
      <c r="N70" s="58"/>
      <c r="O70" s="58"/>
      <c r="P70" s="58"/>
      <c r="Q70" s="59"/>
      <c r="R70" s="65"/>
      <c r="S70" s="65"/>
      <c r="T70" s="65"/>
      <c r="U70" s="65"/>
      <c r="V70" s="65"/>
      <c r="W70" s="65"/>
      <c r="X70" s="65"/>
    </row>
    <row r="71" spans="3:24" ht="15" x14ac:dyDescent="0.25">
      <c r="C71">
        <f t="shared" si="13"/>
        <v>9</v>
      </c>
      <c r="D71" s="95" t="s">
        <v>346</v>
      </c>
      <c r="E71" s="97" t="str">
        <f>IF(C71="Total","Total",IFERROR(VLOOKUP($E$5&amp;$C71,'HWB select trusts'!A:D,4,0),"(blank)"))</f>
        <v>(blank)</v>
      </c>
      <c r="F71" s="58"/>
      <c r="G71" s="58"/>
      <c r="H71" s="58"/>
      <c r="I71" s="58"/>
      <c r="J71" s="58"/>
      <c r="K71" s="58"/>
      <c r="L71" s="58"/>
      <c r="M71" s="58"/>
      <c r="N71" s="58"/>
      <c r="O71" s="58"/>
      <c r="P71" s="58"/>
      <c r="Q71" s="59"/>
      <c r="R71" s="65"/>
      <c r="S71" s="65"/>
      <c r="T71" s="65"/>
      <c r="U71" s="65"/>
      <c r="V71" s="65"/>
      <c r="W71" s="65"/>
      <c r="X71" s="65"/>
    </row>
    <row r="72" spans="3:24" ht="15" x14ac:dyDescent="0.25">
      <c r="C72">
        <f t="shared" si="13"/>
        <v>10</v>
      </c>
      <c r="D72" s="95" t="s">
        <v>346</v>
      </c>
      <c r="E72" s="97" t="str">
        <f>IF(C72="Total","Total",IFERROR(VLOOKUP($E$5&amp;$C72,'HWB select trusts'!A:D,4,0),"(blank)"))</f>
        <v>(blank)</v>
      </c>
      <c r="F72" s="58"/>
      <c r="G72" s="58"/>
      <c r="H72" s="58"/>
      <c r="I72" s="58"/>
      <c r="J72" s="58"/>
      <c r="K72" s="58"/>
      <c r="L72" s="58"/>
      <c r="M72" s="58"/>
      <c r="N72" s="58"/>
      <c r="O72" s="58"/>
      <c r="P72" s="58"/>
      <c r="Q72" s="59"/>
      <c r="R72" s="65"/>
      <c r="S72" s="65"/>
      <c r="T72" s="65"/>
      <c r="U72" s="65"/>
      <c r="V72" s="65"/>
      <c r="W72" s="65"/>
      <c r="X72" s="65"/>
    </row>
    <row r="73" spans="3:24" ht="15" x14ac:dyDescent="0.25">
      <c r="C73">
        <f t="shared" si="13"/>
        <v>11</v>
      </c>
      <c r="D73" s="95" t="s">
        <v>346</v>
      </c>
      <c r="E73" s="97" t="str">
        <f>IF(C73="Total","Total",IFERROR(VLOOKUP($E$5&amp;$C73,'HWB select trusts'!A:D,4,0),"(blank)"))</f>
        <v>(blank)</v>
      </c>
      <c r="F73" s="58"/>
      <c r="G73" s="58"/>
      <c r="H73" s="58"/>
      <c r="I73" s="58"/>
      <c r="J73" s="58"/>
      <c r="K73" s="58"/>
      <c r="L73" s="58"/>
      <c r="M73" s="58"/>
      <c r="N73" s="58"/>
      <c r="O73" s="58"/>
      <c r="P73" s="58"/>
      <c r="Q73" s="59"/>
      <c r="R73" s="65"/>
      <c r="S73" s="65"/>
      <c r="T73" s="65"/>
      <c r="U73" s="65"/>
      <c r="V73" s="65"/>
      <c r="W73" s="65"/>
      <c r="X73" s="65"/>
    </row>
    <row r="74" spans="3:24" ht="15" x14ac:dyDescent="0.25">
      <c r="C74">
        <f t="shared" si="13"/>
        <v>12</v>
      </c>
      <c r="D74" s="95" t="s">
        <v>346</v>
      </c>
      <c r="E74" s="97" t="str">
        <f>IF(C74="Total","Total",IFERROR(VLOOKUP($E$5&amp;$C74,'HWB select trusts'!A:D,4,0),"(blank)"))</f>
        <v>(blank)</v>
      </c>
      <c r="F74" s="58"/>
      <c r="G74" s="58"/>
      <c r="H74" s="58"/>
      <c r="I74" s="58"/>
      <c r="J74" s="58"/>
      <c r="K74" s="58"/>
      <c r="L74" s="58"/>
      <c r="M74" s="58"/>
      <c r="N74" s="58"/>
      <c r="O74" s="58"/>
      <c r="P74" s="58"/>
      <c r="Q74" s="59"/>
      <c r="R74" s="65"/>
      <c r="S74" s="65"/>
      <c r="T74" s="65"/>
      <c r="U74" s="65"/>
      <c r="V74" s="65"/>
      <c r="W74" s="65"/>
      <c r="X74" s="65"/>
    </row>
    <row r="75" spans="3:24" ht="15" x14ac:dyDescent="0.25">
      <c r="C75">
        <f t="shared" si="13"/>
        <v>13</v>
      </c>
      <c r="D75" s="95" t="s">
        <v>346</v>
      </c>
      <c r="E75" s="97" t="str">
        <f>IF(C75="Total","Total",IFERROR(VLOOKUP($E$5&amp;$C75,'HWB select trusts'!A:D,4,0),"(blank)"))</f>
        <v>(blank)</v>
      </c>
      <c r="F75" s="58"/>
      <c r="G75" s="58"/>
      <c r="H75" s="58"/>
      <c r="I75" s="58"/>
      <c r="J75" s="58"/>
      <c r="K75" s="58"/>
      <c r="L75" s="58"/>
      <c r="M75" s="58"/>
      <c r="N75" s="58"/>
      <c r="O75" s="58"/>
      <c r="P75" s="58"/>
      <c r="Q75" s="59"/>
      <c r="R75" s="65"/>
      <c r="S75" s="65"/>
      <c r="T75" s="65"/>
      <c r="U75" s="65"/>
      <c r="V75" s="65"/>
      <c r="W75" s="65"/>
      <c r="X75" s="65"/>
    </row>
    <row r="76" spans="3:24" ht="15" x14ac:dyDescent="0.25">
      <c r="C76">
        <f t="shared" si="13"/>
        <v>14</v>
      </c>
      <c r="D76" s="95" t="s">
        <v>346</v>
      </c>
      <c r="E76" s="97" t="str">
        <f>IF(C76="Total","Total",IFERROR(VLOOKUP($E$5&amp;$C76,'HWB select trusts'!A:D,4,0),"(blank)"))</f>
        <v>(blank)</v>
      </c>
      <c r="F76" s="58"/>
      <c r="G76" s="58"/>
      <c r="H76" s="58"/>
      <c r="I76" s="58"/>
      <c r="J76" s="58"/>
      <c r="K76" s="58"/>
      <c r="L76" s="58"/>
      <c r="M76" s="58"/>
      <c r="N76" s="58"/>
      <c r="O76" s="58"/>
      <c r="P76" s="58"/>
      <c r="Q76" s="59"/>
      <c r="R76" s="65"/>
      <c r="S76" s="65"/>
      <c r="T76" s="65"/>
      <c r="U76" s="65"/>
      <c r="V76" s="65"/>
      <c r="W76" s="65"/>
      <c r="X76" s="65"/>
    </row>
    <row r="77" spans="3:24" ht="15" x14ac:dyDescent="0.25">
      <c r="C77">
        <f t="shared" si="13"/>
        <v>15</v>
      </c>
      <c r="D77" s="95" t="s">
        <v>346</v>
      </c>
      <c r="E77" s="97" t="str">
        <f>IF(C77="Total","Total",IFERROR(VLOOKUP($E$5&amp;$C77,'HWB select trusts'!A:D,4,0),"(blank)"))</f>
        <v>(blank)</v>
      </c>
      <c r="F77" s="58"/>
      <c r="G77" s="58"/>
      <c r="H77" s="58"/>
      <c r="I77" s="58"/>
      <c r="J77" s="58"/>
      <c r="K77" s="58"/>
      <c r="L77" s="58"/>
      <c r="M77" s="58"/>
      <c r="N77" s="58"/>
      <c r="O77" s="58"/>
      <c r="P77" s="58"/>
      <c r="Q77" s="59"/>
      <c r="R77" s="65"/>
      <c r="S77" s="65"/>
      <c r="T77" s="65"/>
      <c r="U77" s="65"/>
      <c r="V77" s="65"/>
      <c r="W77" s="65"/>
      <c r="X77" s="65"/>
    </row>
    <row r="78" spans="3:24" ht="15" x14ac:dyDescent="0.25">
      <c r="C78">
        <f t="shared" si="13"/>
        <v>16</v>
      </c>
      <c r="D78" s="95" t="s">
        <v>346</v>
      </c>
      <c r="E78" s="97" t="str">
        <f>IF(C78="Total","Total",IFERROR(VLOOKUP($E$5&amp;$C78,'HWB select trusts'!A:D,4,0),"(blank)"))</f>
        <v>(blank)</v>
      </c>
      <c r="F78" s="58"/>
      <c r="G78" s="58"/>
      <c r="H78" s="58"/>
      <c r="I78" s="58"/>
      <c r="J78" s="58"/>
      <c r="K78" s="58"/>
      <c r="L78" s="58"/>
      <c r="M78" s="58"/>
      <c r="N78" s="58"/>
      <c r="O78" s="58"/>
      <c r="P78" s="58"/>
      <c r="Q78" s="59"/>
      <c r="R78" s="65"/>
      <c r="S78" s="65"/>
      <c r="T78" s="65"/>
      <c r="U78" s="65"/>
      <c r="V78" s="65"/>
      <c r="W78" s="65"/>
      <c r="X78" s="65"/>
    </row>
    <row r="79" spans="3:24" ht="15" x14ac:dyDescent="0.25">
      <c r="C79">
        <f t="shared" si="13"/>
        <v>17</v>
      </c>
      <c r="D79" s="95" t="s">
        <v>346</v>
      </c>
      <c r="E79" s="97" t="str">
        <f>IF(C79="Total","Total",IFERROR(VLOOKUP($E$5&amp;$C79,'HWB select trusts'!A:D,4,0),"(blank)"))</f>
        <v>(blank)</v>
      </c>
      <c r="F79" s="58"/>
      <c r="G79" s="58"/>
      <c r="H79" s="58"/>
      <c r="I79" s="58"/>
      <c r="J79" s="58"/>
      <c r="K79" s="58"/>
      <c r="L79" s="58"/>
      <c r="M79" s="58"/>
      <c r="N79" s="58"/>
      <c r="O79" s="58"/>
      <c r="P79" s="58"/>
      <c r="Q79" s="59"/>
      <c r="R79" s="65"/>
      <c r="S79" s="65"/>
      <c r="T79" s="65"/>
      <c r="U79" s="65"/>
      <c r="V79" s="65"/>
      <c r="W79" s="65"/>
      <c r="X79" s="65"/>
    </row>
    <row r="80" spans="3:24" ht="15" x14ac:dyDescent="0.25">
      <c r="C80">
        <f t="shared" si="13"/>
        <v>18</v>
      </c>
      <c r="D80" s="95" t="s">
        <v>346</v>
      </c>
      <c r="E80" s="97" t="str">
        <f>IF(C80="Total","Total",IFERROR(VLOOKUP($E$5&amp;$C80,'HWB select trusts'!A:D,4,0),"(blank)"))</f>
        <v>(blank)</v>
      </c>
      <c r="F80" s="58"/>
      <c r="G80" s="58"/>
      <c r="H80" s="58"/>
      <c r="I80" s="58"/>
      <c r="J80" s="58"/>
      <c r="K80" s="58"/>
      <c r="L80" s="58"/>
      <c r="M80" s="58"/>
      <c r="N80" s="58"/>
      <c r="O80" s="58"/>
      <c r="P80" s="58"/>
      <c r="Q80" s="59"/>
      <c r="R80" s="65"/>
      <c r="S80" s="65"/>
      <c r="T80" s="65"/>
      <c r="U80" s="65"/>
      <c r="V80" s="65"/>
      <c r="W80" s="65"/>
      <c r="X80" s="65"/>
    </row>
    <row r="81" spans="1:34" ht="15" x14ac:dyDescent="0.25">
      <c r="C81">
        <f t="shared" si="13"/>
        <v>19</v>
      </c>
      <c r="D81" s="95" t="s">
        <v>346</v>
      </c>
      <c r="E81" s="97" t="str">
        <f>IF(C81="Total","Total",IFERROR(VLOOKUP($E$5&amp;$C81,'HWB select trusts'!A:D,4,0),"(blank)"))</f>
        <v>(blank)</v>
      </c>
      <c r="F81" s="58"/>
      <c r="G81" s="58"/>
      <c r="H81" s="58"/>
      <c r="I81" s="58"/>
      <c r="J81" s="58"/>
      <c r="K81" s="58"/>
      <c r="L81" s="58"/>
      <c r="M81" s="58"/>
      <c r="N81" s="58"/>
      <c r="O81" s="58"/>
      <c r="P81" s="58"/>
      <c r="Q81" s="59"/>
      <c r="R81" s="65"/>
      <c r="S81" s="65"/>
      <c r="T81" s="65"/>
      <c r="U81" s="65"/>
      <c r="V81" s="65"/>
      <c r="W81" s="65"/>
      <c r="X81" s="65"/>
    </row>
    <row r="82" spans="1:34" ht="15" x14ac:dyDescent="0.25">
      <c r="C82">
        <f t="shared" si="13"/>
        <v>20</v>
      </c>
      <c r="D82" s="95" t="s">
        <v>346</v>
      </c>
      <c r="E82" s="97" t="str">
        <f>IF(C82="Total","Total",IFERROR(VLOOKUP($E$5&amp;$C82,'HWB select trusts'!A:D,4,0),"(blank)"))</f>
        <v>(blank)</v>
      </c>
      <c r="F82" s="58"/>
      <c r="G82" s="58"/>
      <c r="H82" s="58"/>
      <c r="I82" s="58"/>
      <c r="J82" s="58"/>
      <c r="K82" s="58"/>
      <c r="L82" s="58"/>
      <c r="M82" s="58"/>
      <c r="N82" s="58"/>
      <c r="O82" s="58"/>
      <c r="P82" s="58"/>
      <c r="Q82" s="59"/>
      <c r="R82" s="65"/>
      <c r="S82" s="65"/>
      <c r="T82" s="65"/>
      <c r="U82" s="65"/>
      <c r="V82" s="65"/>
      <c r="W82" s="65"/>
      <c r="X82" s="65"/>
    </row>
    <row r="83" spans="1:34" ht="15" x14ac:dyDescent="0.25">
      <c r="C83">
        <f t="shared" si="13"/>
        <v>21</v>
      </c>
      <c r="D83" s="95" t="s">
        <v>346</v>
      </c>
      <c r="E83" s="97" t="str">
        <f>IF(C83="Total","Total",IFERROR(VLOOKUP($E$5&amp;$C83,'HWB select trusts'!A:D,4,0),"(blank)"))</f>
        <v>(blank)</v>
      </c>
      <c r="F83" s="58"/>
      <c r="G83" s="58"/>
      <c r="H83" s="58"/>
      <c r="I83" s="58"/>
      <c r="J83" s="58"/>
      <c r="K83" s="58"/>
      <c r="L83" s="58"/>
      <c r="M83" s="58"/>
      <c r="N83" s="58"/>
      <c r="O83" s="58"/>
      <c r="P83" s="58"/>
      <c r="Q83" s="59"/>
      <c r="R83" s="65"/>
      <c r="S83" s="65"/>
      <c r="T83" s="65"/>
      <c r="U83" s="65"/>
      <c r="V83" s="65"/>
      <c r="W83" s="65"/>
      <c r="X83" s="65"/>
    </row>
    <row r="84" spans="1:34" ht="15" x14ac:dyDescent="0.25">
      <c r="C84">
        <f t="shared" si="13"/>
        <v>22</v>
      </c>
      <c r="D84" s="95" t="s">
        <v>346</v>
      </c>
      <c r="E84" s="97" t="str">
        <f>IF(C84="Total","Total",IFERROR(VLOOKUP($E$5&amp;$C84,'HWB select trusts'!A:D,4,0),"(blank)"))</f>
        <v>(blank)</v>
      </c>
      <c r="F84" s="58"/>
      <c r="G84" s="58"/>
      <c r="H84" s="58"/>
      <c r="I84" s="58"/>
      <c r="J84" s="58"/>
      <c r="K84" s="58"/>
      <c r="L84" s="58"/>
      <c r="M84" s="58"/>
      <c r="N84" s="58"/>
      <c r="O84" s="58"/>
      <c r="P84" s="58"/>
      <c r="Q84" s="59"/>
      <c r="R84" s="65"/>
      <c r="S84" s="65"/>
      <c r="T84" s="65"/>
      <c r="U84" s="65"/>
      <c r="V84" s="65"/>
      <c r="W84" s="65"/>
      <c r="X84" s="65"/>
    </row>
    <row r="85" spans="1:34" ht="15" x14ac:dyDescent="0.25">
      <c r="C85">
        <f t="shared" si="13"/>
        <v>23</v>
      </c>
      <c r="D85" s="95" t="s">
        <v>346</v>
      </c>
      <c r="E85" s="97" t="str">
        <f>IF(C85="Total","Total",IFERROR(VLOOKUP($E$5&amp;$C85,'HWB select trusts'!A:D,4,0),"(blank)"))</f>
        <v>(blank)</v>
      </c>
      <c r="F85" s="58"/>
      <c r="G85" s="58"/>
      <c r="H85" s="58"/>
      <c r="I85" s="58"/>
      <c r="J85" s="58"/>
      <c r="K85" s="58"/>
      <c r="L85" s="58"/>
      <c r="M85" s="58"/>
      <c r="N85" s="58"/>
      <c r="O85" s="58"/>
      <c r="P85" s="58"/>
      <c r="Q85" s="59"/>
      <c r="R85" s="65"/>
      <c r="S85" s="65"/>
      <c r="T85" s="65"/>
      <c r="U85" s="65"/>
      <c r="V85" s="65"/>
      <c r="W85" s="65"/>
      <c r="X85" s="65"/>
    </row>
    <row r="86" spans="1:34" ht="15.75" thickBot="1" x14ac:dyDescent="0.3">
      <c r="C86">
        <f t="shared" si="13"/>
        <v>24</v>
      </c>
      <c r="D86" s="99" t="s">
        <v>346</v>
      </c>
      <c r="E86" s="98" t="str">
        <f>IF(C86="Total","Total",IFERROR(VLOOKUP($E$5&amp;$C86,'HWB select trusts'!A:D,4,0),"(blank)"))</f>
        <v>(blank)</v>
      </c>
      <c r="F86" s="60"/>
      <c r="G86" s="60"/>
      <c r="H86" s="60"/>
      <c r="I86" s="60"/>
      <c r="J86" s="60"/>
      <c r="K86" s="60"/>
      <c r="L86" s="60"/>
      <c r="M86" s="60"/>
      <c r="N86" s="60"/>
      <c r="O86" s="60"/>
      <c r="P86" s="60"/>
      <c r="Q86" s="61"/>
      <c r="R86" s="65"/>
      <c r="S86" s="65"/>
      <c r="T86" s="65"/>
      <c r="U86" s="65"/>
      <c r="V86" s="65"/>
      <c r="W86" s="65"/>
      <c r="X86" s="65"/>
    </row>
    <row r="87" spans="1:34" ht="32.25" customHeight="1" x14ac:dyDescent="0.25">
      <c r="A87" s="1"/>
      <c r="B87" s="1"/>
      <c r="C87" s="1" t="s">
        <v>335</v>
      </c>
      <c r="D87" s="94" t="s">
        <v>347</v>
      </c>
      <c r="E87" s="96" t="str">
        <f>IF(C87="Total","Total",IFERROR(VLOOKUP($E$5&amp;$C87,'HWB select trusts'!A:D,4,0),"(blank)"))</f>
        <v>Total</v>
      </c>
      <c r="F87" s="55">
        <f t="shared" ref="F87:Q87" si="14">SUM(F88:F111)</f>
        <v>23</v>
      </c>
      <c r="G87" s="55">
        <f t="shared" si="14"/>
        <v>25</v>
      </c>
      <c r="H87" s="55">
        <f t="shared" si="14"/>
        <v>26</v>
      </c>
      <c r="I87" s="55">
        <f t="shared" si="14"/>
        <v>33</v>
      </c>
      <c r="J87" s="55">
        <f t="shared" si="14"/>
        <v>27</v>
      </c>
      <c r="K87" s="55">
        <f t="shared" si="14"/>
        <v>28</v>
      </c>
      <c r="L87" s="55">
        <f t="shared" si="14"/>
        <v>30</v>
      </c>
      <c r="M87" s="55">
        <f t="shared" si="14"/>
        <v>33</v>
      </c>
      <c r="N87" s="55">
        <f t="shared" si="14"/>
        <v>31</v>
      </c>
      <c r="O87" s="55">
        <f t="shared" si="14"/>
        <v>29</v>
      </c>
      <c r="P87" s="55">
        <f t="shared" si="14"/>
        <v>22</v>
      </c>
      <c r="Q87" s="56">
        <f t="shared" si="14"/>
        <v>36</v>
      </c>
      <c r="R87" s="1"/>
      <c r="S87" s="1"/>
      <c r="T87" s="1"/>
      <c r="U87" s="1"/>
      <c r="V87" s="1"/>
      <c r="W87" s="1"/>
      <c r="X87" s="1"/>
      <c r="Y87" s="1"/>
      <c r="Z87" s="1"/>
      <c r="AA87" s="1"/>
      <c r="AB87" s="1"/>
      <c r="AC87" s="1"/>
      <c r="AD87" s="1"/>
      <c r="AE87" s="1"/>
      <c r="AF87" s="1"/>
      <c r="AG87" s="1"/>
      <c r="AH87" s="1"/>
    </row>
    <row r="88" spans="1:34" ht="15" x14ac:dyDescent="0.25">
      <c r="C88">
        <v>1</v>
      </c>
      <c r="D88" s="95" t="s">
        <v>347</v>
      </c>
      <c r="E88" s="97" t="str">
        <f>IF(C88="Total","Total",IFERROR(VLOOKUP($E$5&amp;$C88,'HWB select trusts'!A:D,4,0),"(blank)"))</f>
        <v>CHELSEA AND WESTMINSTER HOSPITAL NHS FOUNDATION TRUST</v>
      </c>
      <c r="F88" s="58">
        <v>0</v>
      </c>
      <c r="G88" s="58">
        <v>0</v>
      </c>
      <c r="H88" s="58">
        <v>0</v>
      </c>
      <c r="I88" s="58">
        <v>0</v>
      </c>
      <c r="J88" s="58">
        <v>0</v>
      </c>
      <c r="K88" s="58">
        <v>0</v>
      </c>
      <c r="L88" s="58">
        <v>0</v>
      </c>
      <c r="M88" s="58">
        <v>0</v>
      </c>
      <c r="N88" s="58">
        <v>0</v>
      </c>
      <c r="O88" s="58">
        <v>0</v>
      </c>
      <c r="P88" s="58">
        <v>1</v>
      </c>
      <c r="Q88" s="59">
        <v>0</v>
      </c>
      <c r="R88" s="65"/>
      <c r="S88" s="65"/>
      <c r="T88" s="65"/>
      <c r="U88" s="65"/>
      <c r="V88" s="65"/>
      <c r="W88" s="65"/>
      <c r="X88" s="65"/>
    </row>
    <row r="89" spans="1:34" ht="15" x14ac:dyDescent="0.25">
      <c r="C89">
        <f>C88+1</f>
        <v>2</v>
      </c>
      <c r="D89" s="95" t="s">
        <v>347</v>
      </c>
      <c r="E89" s="97" t="str">
        <f>IF(C89="Total","Total",IFERROR(VLOOKUP($E$5&amp;$C89,'HWB select trusts'!A:D,4,0),"(blank)"))</f>
        <v>IMPERIAL COLLEGE HEALTHCARE NHS TRUST</v>
      </c>
      <c r="F89" s="58">
        <v>2</v>
      </c>
      <c r="G89" s="58">
        <v>1</v>
      </c>
      <c r="H89" s="58">
        <v>1</v>
      </c>
      <c r="I89" s="58">
        <v>1</v>
      </c>
      <c r="J89" s="58">
        <v>1</v>
      </c>
      <c r="K89" s="58">
        <v>1</v>
      </c>
      <c r="L89" s="58">
        <v>1</v>
      </c>
      <c r="M89" s="58">
        <v>2</v>
      </c>
      <c r="N89" s="58">
        <v>1</v>
      </c>
      <c r="O89" s="58">
        <v>1</v>
      </c>
      <c r="P89" s="58">
        <v>1</v>
      </c>
      <c r="Q89" s="59">
        <v>2</v>
      </c>
      <c r="R89" s="65"/>
      <c r="S89" s="65"/>
      <c r="T89" s="65"/>
      <c r="U89" s="65"/>
      <c r="V89" s="65"/>
      <c r="W89" s="65"/>
      <c r="X89" s="65"/>
    </row>
    <row r="90" spans="1:34" ht="15" x14ac:dyDescent="0.25">
      <c r="C90">
        <f t="shared" ref="C90:C111" si="15">C89+1</f>
        <v>3</v>
      </c>
      <c r="D90" s="95" t="s">
        <v>347</v>
      </c>
      <c r="E90" s="97" t="str">
        <f>IF(C90="Total","Total",IFERROR(VLOOKUP($E$5&amp;$C90,'HWB select trusts'!A:D,4,0),"(blank)"))</f>
        <v>LONDON NORTH WEST UNIVERSITY HEALTHCARE NHS TRUST</v>
      </c>
      <c r="F90" s="58">
        <v>3</v>
      </c>
      <c r="G90" s="58">
        <v>3</v>
      </c>
      <c r="H90" s="58">
        <v>3</v>
      </c>
      <c r="I90" s="58">
        <v>5</v>
      </c>
      <c r="J90" s="58">
        <v>3</v>
      </c>
      <c r="K90" s="58">
        <v>4</v>
      </c>
      <c r="L90" s="58">
        <v>8</v>
      </c>
      <c r="M90" s="58">
        <v>3</v>
      </c>
      <c r="N90" s="58">
        <v>7</v>
      </c>
      <c r="O90" s="58">
        <v>4</v>
      </c>
      <c r="P90" s="58">
        <v>4</v>
      </c>
      <c r="Q90" s="59">
        <v>7</v>
      </c>
      <c r="R90" s="65"/>
      <c r="S90" s="65"/>
      <c r="T90" s="65"/>
      <c r="U90" s="65"/>
      <c r="V90" s="65"/>
      <c r="W90" s="65"/>
      <c r="X90" s="65"/>
    </row>
    <row r="91" spans="1:34" ht="15" x14ac:dyDescent="0.25">
      <c r="C91">
        <f t="shared" si="15"/>
        <v>4</v>
      </c>
      <c r="D91" s="95" t="s">
        <v>347</v>
      </c>
      <c r="E91" s="97" t="str">
        <f>IF(C91="Total","Total",IFERROR(VLOOKUP($E$5&amp;$C91,'HWB select trusts'!A:D,4,0),"(blank)"))</f>
        <v>THE HILLINGDON HOSPITALS NHS FOUNDATION TRUST</v>
      </c>
      <c r="F91" s="58">
        <v>18</v>
      </c>
      <c r="G91" s="58">
        <v>21</v>
      </c>
      <c r="H91" s="58">
        <v>22</v>
      </c>
      <c r="I91" s="58">
        <v>27</v>
      </c>
      <c r="J91" s="58">
        <v>23</v>
      </c>
      <c r="K91" s="58">
        <v>23</v>
      </c>
      <c r="L91" s="58">
        <v>21</v>
      </c>
      <c r="M91" s="58">
        <v>28</v>
      </c>
      <c r="N91" s="58">
        <v>23</v>
      </c>
      <c r="O91" s="58">
        <v>24</v>
      </c>
      <c r="P91" s="58">
        <v>16</v>
      </c>
      <c r="Q91" s="59">
        <v>27</v>
      </c>
      <c r="R91" s="65"/>
      <c r="S91" s="65"/>
      <c r="T91" s="65"/>
      <c r="U91" s="65"/>
      <c r="V91" s="65"/>
      <c r="W91" s="65"/>
      <c r="X91" s="65"/>
    </row>
    <row r="92" spans="1:34" ht="15" x14ac:dyDescent="0.25">
      <c r="C92">
        <f t="shared" si="15"/>
        <v>5</v>
      </c>
      <c r="D92" s="95" t="s">
        <v>347</v>
      </c>
      <c r="E92" s="97" t="str">
        <f>IF(C92="Total","Total",IFERROR(VLOOKUP($E$5&amp;$C92,'HWB select trusts'!A:D,4,0),"(blank)"))</f>
        <v>OTHER</v>
      </c>
      <c r="F92" s="58">
        <v>0</v>
      </c>
      <c r="G92" s="58">
        <v>0</v>
      </c>
      <c r="H92" s="58">
        <v>0</v>
      </c>
      <c r="I92" s="58">
        <v>0</v>
      </c>
      <c r="J92" s="58">
        <v>0</v>
      </c>
      <c r="K92" s="58">
        <v>0</v>
      </c>
      <c r="L92" s="58">
        <v>0</v>
      </c>
      <c r="M92" s="58">
        <v>0</v>
      </c>
      <c r="N92" s="58">
        <v>0</v>
      </c>
      <c r="O92" s="58">
        <v>0</v>
      </c>
      <c r="P92" s="58">
        <v>0</v>
      </c>
      <c r="Q92" s="59">
        <v>0</v>
      </c>
      <c r="R92" s="65"/>
      <c r="S92" s="65"/>
      <c r="T92" s="65"/>
      <c r="U92" s="65"/>
      <c r="V92" s="65"/>
      <c r="W92" s="65"/>
      <c r="X92" s="65"/>
    </row>
    <row r="93" spans="1:34" ht="15" x14ac:dyDescent="0.25">
      <c r="C93">
        <f t="shared" si="15"/>
        <v>6</v>
      </c>
      <c r="D93" s="95" t="s">
        <v>347</v>
      </c>
      <c r="E93" s="97" t="str">
        <f>IF(C93="Total","Total",IFERROR(VLOOKUP($E$5&amp;$C93,'HWB select trusts'!A:D,4,0),"(blank)"))</f>
        <v>(blank)</v>
      </c>
      <c r="F93" s="58"/>
      <c r="G93" s="58"/>
      <c r="H93" s="58"/>
      <c r="I93" s="58"/>
      <c r="J93" s="58"/>
      <c r="K93" s="58"/>
      <c r="L93" s="58"/>
      <c r="M93" s="58"/>
      <c r="N93" s="58"/>
      <c r="O93" s="58"/>
      <c r="P93" s="58"/>
      <c r="Q93" s="59"/>
      <c r="R93" s="65"/>
      <c r="S93" s="65"/>
      <c r="T93" s="65"/>
      <c r="U93" s="65"/>
      <c r="V93" s="65"/>
      <c r="W93" s="65"/>
      <c r="X93" s="65"/>
    </row>
    <row r="94" spans="1:34" ht="15" x14ac:dyDescent="0.25">
      <c r="C94">
        <f t="shared" si="15"/>
        <v>7</v>
      </c>
      <c r="D94" s="95" t="s">
        <v>347</v>
      </c>
      <c r="E94" s="97" t="str">
        <f>IF(C94="Total","Total",IFERROR(VLOOKUP($E$5&amp;$C94,'HWB select trusts'!A:D,4,0),"(blank)"))</f>
        <v>(blank)</v>
      </c>
      <c r="F94" s="58"/>
      <c r="G94" s="58"/>
      <c r="H94" s="58"/>
      <c r="I94" s="58"/>
      <c r="J94" s="58"/>
      <c r="K94" s="58"/>
      <c r="L94" s="58"/>
      <c r="M94" s="58"/>
      <c r="N94" s="58"/>
      <c r="O94" s="58"/>
      <c r="P94" s="58"/>
      <c r="Q94" s="59"/>
      <c r="R94" s="65"/>
      <c r="S94" s="65"/>
      <c r="T94" s="65"/>
      <c r="U94" s="65"/>
      <c r="V94" s="65"/>
      <c r="W94" s="65"/>
      <c r="X94" s="65"/>
    </row>
    <row r="95" spans="1:34" ht="15" x14ac:dyDescent="0.25">
      <c r="C95">
        <f t="shared" si="15"/>
        <v>8</v>
      </c>
      <c r="D95" s="95" t="s">
        <v>347</v>
      </c>
      <c r="E95" s="97" t="str">
        <f>IF(C95="Total","Total",IFERROR(VLOOKUP($E$5&amp;$C95,'HWB select trusts'!A:D,4,0),"(blank)"))</f>
        <v>(blank)</v>
      </c>
      <c r="F95" s="58"/>
      <c r="G95" s="58"/>
      <c r="H95" s="58"/>
      <c r="I95" s="58"/>
      <c r="J95" s="58"/>
      <c r="K95" s="58"/>
      <c r="L95" s="58"/>
      <c r="M95" s="58"/>
      <c r="N95" s="58"/>
      <c r="O95" s="58"/>
      <c r="P95" s="58"/>
      <c r="Q95" s="59"/>
      <c r="R95" s="65"/>
      <c r="S95" s="65"/>
      <c r="T95" s="65"/>
      <c r="U95" s="65"/>
      <c r="V95" s="65"/>
      <c r="W95" s="65"/>
      <c r="X95" s="65"/>
    </row>
    <row r="96" spans="1:34" ht="15" x14ac:dyDescent="0.25">
      <c r="C96">
        <f t="shared" si="15"/>
        <v>9</v>
      </c>
      <c r="D96" s="95" t="s">
        <v>347</v>
      </c>
      <c r="E96" s="97" t="str">
        <f>IF(C96="Total","Total",IFERROR(VLOOKUP($E$5&amp;$C96,'HWB select trusts'!A:D,4,0),"(blank)"))</f>
        <v>(blank)</v>
      </c>
      <c r="F96" s="58"/>
      <c r="G96" s="58"/>
      <c r="H96" s="58"/>
      <c r="I96" s="58"/>
      <c r="J96" s="58"/>
      <c r="K96" s="58"/>
      <c r="L96" s="58"/>
      <c r="M96" s="58"/>
      <c r="N96" s="58"/>
      <c r="O96" s="58"/>
      <c r="P96" s="58"/>
      <c r="Q96" s="59"/>
      <c r="R96" s="65"/>
      <c r="S96" s="65"/>
      <c r="T96" s="65"/>
      <c r="U96" s="65"/>
      <c r="V96" s="65"/>
      <c r="W96" s="65"/>
      <c r="X96" s="65"/>
    </row>
    <row r="97" spans="1:34" ht="15" x14ac:dyDescent="0.25">
      <c r="C97">
        <f t="shared" si="15"/>
        <v>10</v>
      </c>
      <c r="D97" s="95" t="s">
        <v>347</v>
      </c>
      <c r="E97" s="97" t="str">
        <f>IF(C97="Total","Total",IFERROR(VLOOKUP($E$5&amp;$C97,'HWB select trusts'!A:D,4,0),"(blank)"))</f>
        <v>(blank)</v>
      </c>
      <c r="F97" s="58"/>
      <c r="G97" s="58"/>
      <c r="H97" s="58"/>
      <c r="I97" s="58"/>
      <c r="J97" s="58"/>
      <c r="K97" s="58"/>
      <c r="L97" s="58"/>
      <c r="M97" s="58"/>
      <c r="N97" s="58"/>
      <c r="O97" s="58"/>
      <c r="P97" s="58"/>
      <c r="Q97" s="59"/>
      <c r="R97" s="65"/>
      <c r="S97" s="65"/>
      <c r="T97" s="65"/>
      <c r="U97" s="65"/>
      <c r="V97" s="65"/>
      <c r="W97" s="65"/>
      <c r="X97" s="65"/>
    </row>
    <row r="98" spans="1:34" ht="15" x14ac:dyDescent="0.25">
      <c r="C98">
        <f t="shared" si="15"/>
        <v>11</v>
      </c>
      <c r="D98" s="95" t="s">
        <v>347</v>
      </c>
      <c r="E98" s="97" t="str">
        <f>IF(C98="Total","Total",IFERROR(VLOOKUP($E$5&amp;$C98,'HWB select trusts'!A:D,4,0),"(blank)"))</f>
        <v>(blank)</v>
      </c>
      <c r="F98" s="58"/>
      <c r="G98" s="58"/>
      <c r="H98" s="58"/>
      <c r="I98" s="58"/>
      <c r="J98" s="58"/>
      <c r="K98" s="58"/>
      <c r="L98" s="58"/>
      <c r="M98" s="58"/>
      <c r="N98" s="58"/>
      <c r="O98" s="58"/>
      <c r="P98" s="58"/>
      <c r="Q98" s="59"/>
      <c r="R98" s="65"/>
      <c r="S98" s="65"/>
      <c r="T98" s="65"/>
      <c r="U98" s="65"/>
      <c r="V98" s="65"/>
      <c r="W98" s="65"/>
      <c r="X98" s="65"/>
    </row>
    <row r="99" spans="1:34" ht="15" x14ac:dyDescent="0.25">
      <c r="C99">
        <f t="shared" si="15"/>
        <v>12</v>
      </c>
      <c r="D99" s="95" t="s">
        <v>347</v>
      </c>
      <c r="E99" s="97" t="str">
        <f>IF(C99="Total","Total",IFERROR(VLOOKUP($E$5&amp;$C99,'HWB select trusts'!A:D,4,0),"(blank)"))</f>
        <v>(blank)</v>
      </c>
      <c r="F99" s="58"/>
      <c r="G99" s="58"/>
      <c r="H99" s="58"/>
      <c r="I99" s="58"/>
      <c r="J99" s="58"/>
      <c r="K99" s="58"/>
      <c r="L99" s="58"/>
      <c r="M99" s="58"/>
      <c r="N99" s="58"/>
      <c r="O99" s="58"/>
      <c r="P99" s="58"/>
      <c r="Q99" s="59"/>
      <c r="R99" s="65"/>
      <c r="S99" s="65"/>
      <c r="T99" s="65"/>
      <c r="U99" s="65"/>
      <c r="V99" s="65"/>
      <c r="W99" s="65"/>
      <c r="X99" s="65"/>
    </row>
    <row r="100" spans="1:34" ht="15" x14ac:dyDescent="0.25">
      <c r="C100">
        <f t="shared" si="15"/>
        <v>13</v>
      </c>
      <c r="D100" s="95" t="s">
        <v>347</v>
      </c>
      <c r="E100" s="97" t="str">
        <f>IF(C100="Total","Total",IFERROR(VLOOKUP($E$5&amp;$C100,'HWB select trusts'!A:D,4,0),"(blank)"))</f>
        <v>(blank)</v>
      </c>
      <c r="F100" s="58"/>
      <c r="G100" s="58"/>
      <c r="H100" s="58"/>
      <c r="I100" s="58"/>
      <c r="J100" s="58"/>
      <c r="K100" s="58"/>
      <c r="L100" s="58"/>
      <c r="M100" s="58"/>
      <c r="N100" s="58"/>
      <c r="O100" s="58"/>
      <c r="P100" s="58"/>
      <c r="Q100" s="59"/>
      <c r="R100" s="65"/>
      <c r="S100" s="65"/>
      <c r="T100" s="65"/>
      <c r="U100" s="65"/>
      <c r="V100" s="65"/>
      <c r="W100" s="65"/>
      <c r="X100" s="65"/>
    </row>
    <row r="101" spans="1:34" ht="15" x14ac:dyDescent="0.25">
      <c r="C101">
        <f t="shared" si="15"/>
        <v>14</v>
      </c>
      <c r="D101" s="95" t="s">
        <v>347</v>
      </c>
      <c r="E101" s="97" t="str">
        <f>IF(C101="Total","Total",IFERROR(VLOOKUP($E$5&amp;$C101,'HWB select trusts'!A:D,4,0),"(blank)"))</f>
        <v>(blank)</v>
      </c>
      <c r="F101" s="58"/>
      <c r="G101" s="58"/>
      <c r="H101" s="58"/>
      <c r="I101" s="58"/>
      <c r="J101" s="58"/>
      <c r="K101" s="58"/>
      <c r="L101" s="58"/>
      <c r="M101" s="58"/>
      <c r="N101" s="58"/>
      <c r="O101" s="58"/>
      <c r="P101" s="58"/>
      <c r="Q101" s="59"/>
      <c r="R101" s="65"/>
      <c r="S101" s="65"/>
      <c r="T101" s="65"/>
      <c r="U101" s="65"/>
      <c r="V101" s="65"/>
      <c r="W101" s="65"/>
      <c r="X101" s="65"/>
    </row>
    <row r="102" spans="1:34" ht="15" x14ac:dyDescent="0.25">
      <c r="C102">
        <f t="shared" si="15"/>
        <v>15</v>
      </c>
      <c r="D102" s="95" t="s">
        <v>347</v>
      </c>
      <c r="E102" s="97" t="str">
        <f>IF(C102="Total","Total",IFERROR(VLOOKUP($E$5&amp;$C102,'HWB select trusts'!A:D,4,0),"(blank)"))</f>
        <v>(blank)</v>
      </c>
      <c r="F102" s="58"/>
      <c r="G102" s="58"/>
      <c r="H102" s="58"/>
      <c r="I102" s="58"/>
      <c r="J102" s="58"/>
      <c r="K102" s="58"/>
      <c r="L102" s="58"/>
      <c r="M102" s="58"/>
      <c r="N102" s="58"/>
      <c r="O102" s="58"/>
      <c r="P102" s="58"/>
      <c r="Q102" s="59"/>
      <c r="R102" s="65"/>
      <c r="S102" s="65"/>
      <c r="T102" s="65"/>
      <c r="U102" s="65"/>
      <c r="V102" s="65"/>
      <c r="W102" s="65"/>
      <c r="X102" s="65"/>
    </row>
    <row r="103" spans="1:34" ht="15" x14ac:dyDescent="0.25">
      <c r="C103">
        <f t="shared" si="15"/>
        <v>16</v>
      </c>
      <c r="D103" s="95" t="s">
        <v>347</v>
      </c>
      <c r="E103" s="97" t="str">
        <f>IF(C103="Total","Total",IFERROR(VLOOKUP($E$5&amp;$C103,'HWB select trusts'!A:D,4,0),"(blank)"))</f>
        <v>(blank)</v>
      </c>
      <c r="F103" s="58"/>
      <c r="G103" s="58"/>
      <c r="H103" s="58"/>
      <c r="I103" s="58"/>
      <c r="J103" s="58"/>
      <c r="K103" s="58"/>
      <c r="L103" s="58"/>
      <c r="M103" s="58"/>
      <c r="N103" s="58"/>
      <c r="O103" s="58"/>
      <c r="P103" s="58"/>
      <c r="Q103" s="59"/>
      <c r="R103" s="65"/>
      <c r="S103" s="65"/>
      <c r="T103" s="65"/>
      <c r="U103" s="65"/>
      <c r="V103" s="65"/>
      <c r="W103" s="65"/>
      <c r="X103" s="65"/>
    </row>
    <row r="104" spans="1:34" ht="15" x14ac:dyDescent="0.25">
      <c r="C104">
        <f t="shared" si="15"/>
        <v>17</v>
      </c>
      <c r="D104" s="95" t="s">
        <v>347</v>
      </c>
      <c r="E104" s="97" t="str">
        <f>IF(C104="Total","Total",IFERROR(VLOOKUP($E$5&amp;$C104,'HWB select trusts'!A:D,4,0),"(blank)"))</f>
        <v>(blank)</v>
      </c>
      <c r="F104" s="58"/>
      <c r="G104" s="58"/>
      <c r="H104" s="58"/>
      <c r="I104" s="58"/>
      <c r="J104" s="58"/>
      <c r="K104" s="58"/>
      <c r="L104" s="58"/>
      <c r="M104" s="58"/>
      <c r="N104" s="58"/>
      <c r="O104" s="58"/>
      <c r="P104" s="58"/>
      <c r="Q104" s="59"/>
      <c r="R104" s="65"/>
      <c r="S104" s="65"/>
      <c r="T104" s="65"/>
      <c r="U104" s="65"/>
      <c r="V104" s="65"/>
      <c r="W104" s="65"/>
      <c r="X104" s="65"/>
    </row>
    <row r="105" spans="1:34" ht="15" x14ac:dyDescent="0.25">
      <c r="C105">
        <f t="shared" si="15"/>
        <v>18</v>
      </c>
      <c r="D105" s="95" t="s">
        <v>347</v>
      </c>
      <c r="E105" s="97" t="str">
        <f>IF(C105="Total","Total",IFERROR(VLOOKUP($E$5&amp;$C105,'HWB select trusts'!A:D,4,0),"(blank)"))</f>
        <v>(blank)</v>
      </c>
      <c r="F105" s="58"/>
      <c r="G105" s="58"/>
      <c r="H105" s="58"/>
      <c r="I105" s="58"/>
      <c r="J105" s="58"/>
      <c r="K105" s="58"/>
      <c r="L105" s="58"/>
      <c r="M105" s="58"/>
      <c r="N105" s="58"/>
      <c r="O105" s="58"/>
      <c r="P105" s="58"/>
      <c r="Q105" s="59"/>
      <c r="R105" s="65"/>
      <c r="S105" s="65"/>
      <c r="T105" s="65"/>
      <c r="U105" s="65"/>
      <c r="V105" s="65"/>
      <c r="W105" s="65"/>
      <c r="X105" s="65"/>
    </row>
    <row r="106" spans="1:34" ht="15" x14ac:dyDescent="0.25">
      <c r="C106">
        <f t="shared" si="15"/>
        <v>19</v>
      </c>
      <c r="D106" s="95" t="s">
        <v>347</v>
      </c>
      <c r="E106" s="97" t="str">
        <f>IF(C106="Total","Total",IFERROR(VLOOKUP($E$5&amp;$C106,'HWB select trusts'!A:D,4,0),"(blank)"))</f>
        <v>(blank)</v>
      </c>
      <c r="F106" s="58"/>
      <c r="G106" s="58"/>
      <c r="H106" s="58"/>
      <c r="I106" s="58"/>
      <c r="J106" s="58"/>
      <c r="K106" s="58"/>
      <c r="L106" s="58"/>
      <c r="M106" s="58"/>
      <c r="N106" s="58"/>
      <c r="O106" s="58"/>
      <c r="P106" s="58"/>
      <c r="Q106" s="59"/>
      <c r="R106" s="65"/>
      <c r="S106" s="65"/>
      <c r="T106" s="65"/>
      <c r="U106" s="65"/>
      <c r="V106" s="65"/>
      <c r="W106" s="65"/>
      <c r="X106" s="65"/>
    </row>
    <row r="107" spans="1:34" ht="15" x14ac:dyDescent="0.25">
      <c r="C107">
        <f t="shared" si="15"/>
        <v>20</v>
      </c>
      <c r="D107" s="95" t="s">
        <v>347</v>
      </c>
      <c r="E107" s="97" t="str">
        <f>IF(C107="Total","Total",IFERROR(VLOOKUP($E$5&amp;$C107,'HWB select trusts'!A:D,4,0),"(blank)"))</f>
        <v>(blank)</v>
      </c>
      <c r="F107" s="58"/>
      <c r="G107" s="58"/>
      <c r="H107" s="58"/>
      <c r="I107" s="58"/>
      <c r="J107" s="58"/>
      <c r="K107" s="58"/>
      <c r="L107" s="58"/>
      <c r="M107" s="58"/>
      <c r="N107" s="58"/>
      <c r="O107" s="58"/>
      <c r="P107" s="58"/>
      <c r="Q107" s="59"/>
      <c r="R107" s="65"/>
      <c r="S107" s="65"/>
      <c r="T107" s="65"/>
      <c r="U107" s="65"/>
      <c r="V107" s="65"/>
      <c r="W107" s="65"/>
      <c r="X107" s="65"/>
    </row>
    <row r="108" spans="1:34" ht="15" x14ac:dyDescent="0.25">
      <c r="C108">
        <f t="shared" si="15"/>
        <v>21</v>
      </c>
      <c r="D108" s="95" t="s">
        <v>347</v>
      </c>
      <c r="E108" s="97" t="str">
        <f>IF(C108="Total","Total",IFERROR(VLOOKUP($E$5&amp;$C108,'HWB select trusts'!A:D,4,0),"(blank)"))</f>
        <v>(blank)</v>
      </c>
      <c r="F108" s="58"/>
      <c r="G108" s="58"/>
      <c r="H108" s="58"/>
      <c r="I108" s="58"/>
      <c r="J108" s="58"/>
      <c r="K108" s="58"/>
      <c r="L108" s="58"/>
      <c r="M108" s="58"/>
      <c r="N108" s="58"/>
      <c r="O108" s="58"/>
      <c r="P108" s="58"/>
      <c r="Q108" s="59"/>
      <c r="R108" s="65"/>
      <c r="S108" s="65"/>
      <c r="T108" s="65"/>
      <c r="U108" s="65"/>
      <c r="V108" s="65"/>
      <c r="W108" s="65"/>
      <c r="X108" s="65"/>
    </row>
    <row r="109" spans="1:34" ht="15" x14ac:dyDescent="0.25">
      <c r="C109">
        <f t="shared" si="15"/>
        <v>22</v>
      </c>
      <c r="D109" s="95" t="s">
        <v>347</v>
      </c>
      <c r="E109" s="97" t="str">
        <f>IF(C109="Total","Total",IFERROR(VLOOKUP($E$5&amp;$C109,'HWB select trusts'!A:D,4,0),"(blank)"))</f>
        <v>(blank)</v>
      </c>
      <c r="F109" s="58"/>
      <c r="G109" s="58"/>
      <c r="H109" s="58"/>
      <c r="I109" s="58"/>
      <c r="J109" s="58"/>
      <c r="K109" s="58"/>
      <c r="L109" s="58"/>
      <c r="M109" s="58"/>
      <c r="N109" s="58"/>
      <c r="O109" s="58"/>
      <c r="P109" s="58"/>
      <c r="Q109" s="59"/>
      <c r="R109" s="65"/>
      <c r="S109" s="65"/>
      <c r="T109" s="65"/>
      <c r="U109" s="65"/>
      <c r="V109" s="65"/>
      <c r="W109" s="65"/>
      <c r="X109" s="65"/>
    </row>
    <row r="110" spans="1:34" ht="15" x14ac:dyDescent="0.25">
      <c r="C110">
        <f t="shared" si="15"/>
        <v>23</v>
      </c>
      <c r="D110" s="95" t="s">
        <v>347</v>
      </c>
      <c r="E110" s="97" t="str">
        <f>IF(C110="Total","Total",IFERROR(VLOOKUP($E$5&amp;$C110,'HWB select trusts'!A:D,4,0),"(blank)"))</f>
        <v>(blank)</v>
      </c>
      <c r="F110" s="58"/>
      <c r="G110" s="58"/>
      <c r="H110" s="58"/>
      <c r="I110" s="58"/>
      <c r="J110" s="58"/>
      <c r="K110" s="58"/>
      <c r="L110" s="58"/>
      <c r="M110" s="58"/>
      <c r="N110" s="58"/>
      <c r="O110" s="58"/>
      <c r="P110" s="58"/>
      <c r="Q110" s="59"/>
      <c r="R110" s="65"/>
      <c r="S110" s="65"/>
      <c r="T110" s="65"/>
      <c r="U110" s="65"/>
      <c r="V110" s="65"/>
      <c r="W110" s="65"/>
      <c r="X110" s="65"/>
    </row>
    <row r="111" spans="1:34" ht="15.75" thickBot="1" x14ac:dyDescent="0.3">
      <c r="C111">
        <f t="shared" si="15"/>
        <v>24</v>
      </c>
      <c r="D111" s="99" t="s">
        <v>347</v>
      </c>
      <c r="E111" s="98" t="str">
        <f>IF(C111="Total","Total",IFERROR(VLOOKUP($E$5&amp;$C111,'HWB select trusts'!A:D,4,0),"(blank)"))</f>
        <v>(blank)</v>
      </c>
      <c r="F111" s="60"/>
      <c r="G111" s="60"/>
      <c r="H111" s="60"/>
      <c r="I111" s="60"/>
      <c r="J111" s="60"/>
      <c r="K111" s="60"/>
      <c r="L111" s="60"/>
      <c r="M111" s="60"/>
      <c r="N111" s="60"/>
      <c r="O111" s="60"/>
      <c r="P111" s="60"/>
      <c r="Q111" s="61"/>
      <c r="R111" s="65"/>
      <c r="S111" s="65"/>
      <c r="T111" s="65"/>
      <c r="U111" s="65"/>
      <c r="V111" s="65"/>
      <c r="W111" s="65"/>
      <c r="X111" s="65"/>
    </row>
    <row r="112" spans="1:34" ht="30" customHeight="1" x14ac:dyDescent="0.25">
      <c r="A112" s="62"/>
      <c r="B112" s="62"/>
      <c r="C112" s="62" t="s">
        <v>335</v>
      </c>
      <c r="D112" s="31" t="s">
        <v>349</v>
      </c>
      <c r="E112" s="96" t="str">
        <f>IF(C112="Total","Total",IFERROR(VLOOKUP($E$5&amp;$C112,'HWB select trusts'!A:D,4,0),"(blank)"))</f>
        <v>Total</v>
      </c>
      <c r="F112" s="55">
        <f t="shared" ref="F112:Q112" si="16">SUM(F113:F136)</f>
        <v>9</v>
      </c>
      <c r="G112" s="55">
        <f t="shared" si="16"/>
        <v>9</v>
      </c>
      <c r="H112" s="55">
        <f t="shared" si="16"/>
        <v>10</v>
      </c>
      <c r="I112" s="55">
        <f t="shared" si="16"/>
        <v>12</v>
      </c>
      <c r="J112" s="55">
        <f t="shared" si="16"/>
        <v>10</v>
      </c>
      <c r="K112" s="55">
        <f t="shared" si="16"/>
        <v>10</v>
      </c>
      <c r="L112" s="55">
        <f t="shared" si="16"/>
        <v>11</v>
      </c>
      <c r="M112" s="55">
        <f t="shared" si="16"/>
        <v>13</v>
      </c>
      <c r="N112" s="55">
        <f t="shared" si="16"/>
        <v>12</v>
      </c>
      <c r="O112" s="55">
        <f t="shared" si="16"/>
        <v>12</v>
      </c>
      <c r="P112" s="55">
        <f t="shared" si="16"/>
        <v>8</v>
      </c>
      <c r="Q112" s="56">
        <f t="shared" si="16"/>
        <v>14</v>
      </c>
      <c r="R112" s="1"/>
      <c r="S112" s="1"/>
      <c r="T112" s="1"/>
      <c r="U112" s="1"/>
      <c r="V112" s="1"/>
      <c r="W112" s="1"/>
      <c r="X112" s="1"/>
      <c r="Y112" s="62"/>
      <c r="Z112" s="62"/>
      <c r="AA112" s="62"/>
      <c r="AB112" s="62"/>
      <c r="AC112" s="62"/>
      <c r="AD112" s="62"/>
      <c r="AE112" s="62"/>
      <c r="AF112" s="62"/>
      <c r="AG112" s="62"/>
      <c r="AH112" s="62"/>
    </row>
    <row r="113" spans="3:24" ht="15" customHeight="1" x14ac:dyDescent="0.25">
      <c r="C113">
        <v>1</v>
      </c>
      <c r="D113" s="100" t="s">
        <v>363</v>
      </c>
      <c r="E113" s="97" t="str">
        <f>IF(C113="Total","Total",IFERROR(VLOOKUP($E$5&amp;$C113,'HWB select trusts'!A:D,4,0),"(blank)"))</f>
        <v>CHELSEA AND WESTMINSTER HOSPITAL NHS FOUNDATION TRUST</v>
      </c>
      <c r="F113" s="58">
        <v>0</v>
      </c>
      <c r="G113" s="58">
        <v>0</v>
      </c>
      <c r="H113" s="58">
        <v>0</v>
      </c>
      <c r="I113" s="58">
        <v>0</v>
      </c>
      <c r="J113" s="58">
        <v>0</v>
      </c>
      <c r="K113" s="58">
        <v>0</v>
      </c>
      <c r="L113" s="58">
        <v>0</v>
      </c>
      <c r="M113" s="58">
        <v>0</v>
      </c>
      <c r="N113" s="58">
        <v>0</v>
      </c>
      <c r="O113" s="58">
        <v>0</v>
      </c>
      <c r="P113" s="58">
        <v>0</v>
      </c>
      <c r="Q113" s="58">
        <v>0</v>
      </c>
      <c r="R113" s="1"/>
      <c r="S113" s="1"/>
      <c r="T113" s="1"/>
      <c r="U113" s="1"/>
      <c r="V113" s="1"/>
      <c r="W113" s="1"/>
      <c r="X113" s="1"/>
    </row>
    <row r="114" spans="3:24" ht="15" customHeight="1" x14ac:dyDescent="0.25">
      <c r="C114">
        <f>C113+1</f>
        <v>2</v>
      </c>
      <c r="D114" s="100" t="s">
        <v>363</v>
      </c>
      <c r="E114" s="97" t="str">
        <f>IF(C114="Total","Total",IFERROR(VLOOKUP($E$5&amp;$C114,'HWB select trusts'!A:D,4,0),"(blank)"))</f>
        <v>IMPERIAL COLLEGE HEALTHCARE NHS TRUST</v>
      </c>
      <c r="F114" s="58">
        <v>1</v>
      </c>
      <c r="G114" s="58">
        <v>0</v>
      </c>
      <c r="H114" s="58">
        <v>0</v>
      </c>
      <c r="I114" s="58">
        <v>0</v>
      </c>
      <c r="J114" s="58">
        <v>0</v>
      </c>
      <c r="K114" s="58">
        <v>0</v>
      </c>
      <c r="L114" s="58">
        <v>0</v>
      </c>
      <c r="M114" s="58">
        <v>1</v>
      </c>
      <c r="N114" s="58">
        <v>0</v>
      </c>
      <c r="O114" s="58">
        <v>0</v>
      </c>
      <c r="P114" s="58">
        <v>0</v>
      </c>
      <c r="Q114" s="58">
        <v>1</v>
      </c>
      <c r="R114" s="1"/>
      <c r="S114" s="1"/>
      <c r="T114" s="1"/>
      <c r="U114" s="1"/>
      <c r="V114" s="1"/>
      <c r="W114" s="1"/>
      <c r="X114" s="1"/>
    </row>
    <row r="115" spans="3:24" ht="15" customHeight="1" x14ac:dyDescent="0.25">
      <c r="C115">
        <f t="shared" ref="C115:C136" si="17">C114+1</f>
        <v>3</v>
      </c>
      <c r="D115" s="100" t="s">
        <v>363</v>
      </c>
      <c r="E115" s="97" t="str">
        <f>IF(C115="Total","Total",IFERROR(VLOOKUP($E$5&amp;$C115,'HWB select trusts'!A:D,4,0),"(blank)"))</f>
        <v>LONDON NORTH WEST UNIVERSITY HEALTHCARE NHS TRUST</v>
      </c>
      <c r="F115" s="58">
        <v>1</v>
      </c>
      <c r="G115" s="58">
        <v>1</v>
      </c>
      <c r="H115" s="58">
        <v>1</v>
      </c>
      <c r="I115" s="58">
        <v>2</v>
      </c>
      <c r="J115" s="58">
        <v>1</v>
      </c>
      <c r="K115" s="58">
        <v>1</v>
      </c>
      <c r="L115" s="58">
        <v>3</v>
      </c>
      <c r="M115" s="58">
        <v>1</v>
      </c>
      <c r="N115" s="58">
        <v>3</v>
      </c>
      <c r="O115" s="58">
        <v>2</v>
      </c>
      <c r="P115" s="58">
        <v>2</v>
      </c>
      <c r="Q115" s="58">
        <v>3</v>
      </c>
      <c r="R115" s="1"/>
      <c r="S115" s="1"/>
      <c r="T115" s="1"/>
      <c r="U115" s="1"/>
      <c r="V115" s="1"/>
      <c r="W115" s="1"/>
      <c r="X115" s="1"/>
    </row>
    <row r="116" spans="3:24" ht="15" customHeight="1" x14ac:dyDescent="0.25">
      <c r="C116">
        <f t="shared" si="17"/>
        <v>4</v>
      </c>
      <c r="D116" s="100" t="s">
        <v>363</v>
      </c>
      <c r="E116" s="97" t="str">
        <f>IF(C116="Total","Total",IFERROR(VLOOKUP($E$5&amp;$C116,'HWB select trusts'!A:D,4,0),"(blank)"))</f>
        <v>THE HILLINGDON HOSPITALS NHS FOUNDATION TRUST</v>
      </c>
      <c r="F116" s="58">
        <v>7</v>
      </c>
      <c r="G116" s="58">
        <v>8</v>
      </c>
      <c r="H116" s="58">
        <v>9</v>
      </c>
      <c r="I116" s="58">
        <v>10</v>
      </c>
      <c r="J116" s="58">
        <v>9</v>
      </c>
      <c r="K116" s="58">
        <v>9</v>
      </c>
      <c r="L116" s="58">
        <v>8</v>
      </c>
      <c r="M116" s="58">
        <v>11</v>
      </c>
      <c r="N116" s="58">
        <v>9</v>
      </c>
      <c r="O116" s="58">
        <v>10</v>
      </c>
      <c r="P116" s="58">
        <v>6</v>
      </c>
      <c r="Q116" s="58">
        <v>10</v>
      </c>
      <c r="R116" s="1"/>
      <c r="S116" s="1"/>
      <c r="T116" s="1"/>
      <c r="U116" s="1"/>
      <c r="V116" s="1"/>
      <c r="W116" s="1"/>
      <c r="X116" s="1"/>
    </row>
    <row r="117" spans="3:24" ht="15" customHeight="1" x14ac:dyDescent="0.25">
      <c r="C117">
        <f t="shared" si="17"/>
        <v>5</v>
      </c>
      <c r="D117" s="100" t="s">
        <v>363</v>
      </c>
      <c r="E117" s="97" t="str">
        <f>IF(C117="Total","Total",IFERROR(VLOOKUP($E$5&amp;$C117,'HWB select trusts'!A:D,4,0),"(blank)"))</f>
        <v>OTHER</v>
      </c>
      <c r="F117" s="58">
        <v>0</v>
      </c>
      <c r="G117" s="58">
        <v>0</v>
      </c>
      <c r="H117" s="58">
        <v>0</v>
      </c>
      <c r="I117" s="58">
        <v>0</v>
      </c>
      <c r="J117" s="58">
        <v>0</v>
      </c>
      <c r="K117" s="58">
        <v>0</v>
      </c>
      <c r="L117" s="58">
        <v>0</v>
      </c>
      <c r="M117" s="58">
        <v>0</v>
      </c>
      <c r="N117" s="58">
        <v>0</v>
      </c>
      <c r="O117" s="58">
        <v>0</v>
      </c>
      <c r="P117" s="58">
        <v>0</v>
      </c>
      <c r="Q117" s="58">
        <v>0</v>
      </c>
      <c r="R117" s="1"/>
      <c r="S117" s="1"/>
      <c r="T117" s="1"/>
      <c r="U117" s="1"/>
      <c r="V117" s="1"/>
      <c r="W117" s="1"/>
      <c r="X117" s="1"/>
    </row>
    <row r="118" spans="3:24" ht="15" customHeight="1" x14ac:dyDescent="0.25">
      <c r="C118">
        <f t="shared" si="17"/>
        <v>6</v>
      </c>
      <c r="D118" s="100" t="s">
        <v>363</v>
      </c>
      <c r="E118" s="97" t="str">
        <f>IF(C118="Total","Total",IFERROR(VLOOKUP($E$5&amp;$C118,'HWB select trusts'!A:D,4,0),"(blank)"))</f>
        <v>(blank)</v>
      </c>
      <c r="F118" s="58"/>
      <c r="G118" s="58"/>
      <c r="H118" s="58"/>
      <c r="I118" s="58"/>
      <c r="J118" s="58"/>
      <c r="K118" s="58"/>
      <c r="L118" s="58"/>
      <c r="M118" s="58"/>
      <c r="N118" s="58"/>
      <c r="O118" s="58"/>
      <c r="P118" s="58"/>
      <c r="Q118" s="59"/>
      <c r="R118" s="1"/>
      <c r="S118" s="1"/>
      <c r="T118" s="1"/>
      <c r="U118" s="1"/>
      <c r="V118" s="1"/>
      <c r="W118" s="1"/>
      <c r="X118" s="1"/>
    </row>
    <row r="119" spans="3:24" ht="15" customHeight="1" x14ac:dyDescent="0.25">
      <c r="C119">
        <f t="shared" si="17"/>
        <v>7</v>
      </c>
      <c r="D119" s="100" t="s">
        <v>363</v>
      </c>
      <c r="E119" s="97" t="str">
        <f>IF(C119="Total","Total",IFERROR(VLOOKUP($E$5&amp;$C119,'HWB select trusts'!A:D,4,0),"(blank)"))</f>
        <v>(blank)</v>
      </c>
      <c r="F119" s="58"/>
      <c r="G119" s="58"/>
      <c r="H119" s="58"/>
      <c r="I119" s="58"/>
      <c r="J119" s="58"/>
      <c r="K119" s="58"/>
      <c r="L119" s="58"/>
      <c r="M119" s="58"/>
      <c r="N119" s="58"/>
      <c r="O119" s="58"/>
      <c r="P119" s="58"/>
      <c r="Q119" s="59"/>
      <c r="R119" s="1"/>
      <c r="S119" s="1"/>
      <c r="T119" s="1"/>
      <c r="U119" s="1"/>
      <c r="V119" s="1"/>
      <c r="W119" s="1"/>
      <c r="X119" s="1"/>
    </row>
    <row r="120" spans="3:24" ht="15" customHeight="1" x14ac:dyDescent="0.25">
      <c r="C120">
        <f t="shared" si="17"/>
        <v>8</v>
      </c>
      <c r="D120" s="100" t="s">
        <v>363</v>
      </c>
      <c r="E120" s="97" t="str">
        <f>IF(C120="Total","Total",IFERROR(VLOOKUP($E$5&amp;$C120,'HWB select trusts'!A:D,4,0),"(blank)"))</f>
        <v>(blank)</v>
      </c>
      <c r="F120" s="58"/>
      <c r="G120" s="58"/>
      <c r="H120" s="58"/>
      <c r="I120" s="58"/>
      <c r="J120" s="58"/>
      <c r="K120" s="58"/>
      <c r="L120" s="58"/>
      <c r="M120" s="58"/>
      <c r="N120" s="58"/>
      <c r="O120" s="58"/>
      <c r="P120" s="58"/>
      <c r="Q120" s="59"/>
      <c r="R120" s="1"/>
      <c r="S120" s="1"/>
      <c r="T120" s="1"/>
      <c r="U120" s="1"/>
      <c r="V120" s="1"/>
      <c r="W120" s="1"/>
      <c r="X120" s="1"/>
    </row>
    <row r="121" spans="3:24" ht="15" customHeight="1" x14ac:dyDescent="0.25">
      <c r="C121">
        <f t="shared" si="17"/>
        <v>9</v>
      </c>
      <c r="D121" s="100" t="s">
        <v>363</v>
      </c>
      <c r="E121" s="97" t="str">
        <f>IF(C121="Total","Total",IFERROR(VLOOKUP($E$5&amp;$C121,'HWB select trusts'!A:D,4,0),"(blank)"))</f>
        <v>(blank)</v>
      </c>
      <c r="F121" s="58"/>
      <c r="G121" s="58"/>
      <c r="H121" s="58"/>
      <c r="I121" s="58"/>
      <c r="J121" s="58"/>
      <c r="K121" s="58"/>
      <c r="L121" s="58"/>
      <c r="M121" s="58"/>
      <c r="N121" s="58"/>
      <c r="O121" s="58"/>
      <c r="P121" s="58"/>
      <c r="Q121" s="59"/>
      <c r="R121" s="1"/>
      <c r="S121" s="1"/>
      <c r="T121" s="1"/>
      <c r="U121" s="1"/>
      <c r="V121" s="1"/>
      <c r="W121" s="1"/>
      <c r="X121" s="1"/>
    </row>
    <row r="122" spans="3:24" ht="15" customHeight="1" x14ac:dyDescent="0.25">
      <c r="C122">
        <f t="shared" si="17"/>
        <v>10</v>
      </c>
      <c r="D122" s="100" t="s">
        <v>363</v>
      </c>
      <c r="E122" s="97" t="str">
        <f>IF(C122="Total","Total",IFERROR(VLOOKUP($E$5&amp;$C122,'HWB select trusts'!A:D,4,0),"(blank)"))</f>
        <v>(blank)</v>
      </c>
      <c r="F122" s="58"/>
      <c r="G122" s="58"/>
      <c r="H122" s="58"/>
      <c r="I122" s="58"/>
      <c r="J122" s="58"/>
      <c r="K122" s="58"/>
      <c r="L122" s="58"/>
      <c r="M122" s="58"/>
      <c r="N122" s="58"/>
      <c r="O122" s="58"/>
      <c r="P122" s="58"/>
      <c r="Q122" s="59"/>
      <c r="R122" s="1"/>
      <c r="S122" s="1"/>
      <c r="T122" s="1"/>
      <c r="U122" s="1"/>
      <c r="V122" s="1"/>
      <c r="W122" s="1"/>
      <c r="X122" s="1"/>
    </row>
    <row r="123" spans="3:24" ht="15" customHeight="1" x14ac:dyDescent="0.25">
      <c r="C123">
        <f t="shared" si="17"/>
        <v>11</v>
      </c>
      <c r="D123" s="100" t="s">
        <v>363</v>
      </c>
      <c r="E123" s="97" t="str">
        <f>IF(C123="Total","Total",IFERROR(VLOOKUP($E$5&amp;$C123,'HWB select trusts'!A:D,4,0),"(blank)"))</f>
        <v>(blank)</v>
      </c>
      <c r="F123" s="58"/>
      <c r="G123" s="58"/>
      <c r="H123" s="58"/>
      <c r="I123" s="58"/>
      <c r="J123" s="58"/>
      <c r="K123" s="58"/>
      <c r="L123" s="58"/>
      <c r="M123" s="58"/>
      <c r="N123" s="58"/>
      <c r="O123" s="58"/>
      <c r="P123" s="58"/>
      <c r="Q123" s="59"/>
      <c r="R123" s="1"/>
      <c r="S123" s="1"/>
      <c r="T123" s="1"/>
      <c r="U123" s="1"/>
      <c r="V123" s="1"/>
      <c r="W123" s="1"/>
      <c r="X123" s="1"/>
    </row>
    <row r="124" spans="3:24" ht="15" customHeight="1" x14ac:dyDescent="0.25">
      <c r="C124">
        <f t="shared" si="17"/>
        <v>12</v>
      </c>
      <c r="D124" s="100" t="s">
        <v>363</v>
      </c>
      <c r="E124" s="97" t="str">
        <f>IF(C124="Total","Total",IFERROR(VLOOKUP($E$5&amp;$C124,'HWB select trusts'!A:D,4,0),"(blank)"))</f>
        <v>(blank)</v>
      </c>
      <c r="F124" s="58"/>
      <c r="G124" s="58"/>
      <c r="H124" s="58"/>
      <c r="I124" s="58"/>
      <c r="J124" s="58"/>
      <c r="K124" s="58"/>
      <c r="L124" s="58"/>
      <c r="M124" s="58"/>
      <c r="N124" s="58"/>
      <c r="O124" s="58"/>
      <c r="P124" s="58"/>
      <c r="Q124" s="59"/>
      <c r="R124" s="1"/>
      <c r="S124" s="1"/>
      <c r="T124" s="1"/>
      <c r="U124" s="1"/>
      <c r="V124" s="1"/>
      <c r="W124" s="1"/>
      <c r="X124" s="1"/>
    </row>
    <row r="125" spans="3:24" ht="15" customHeight="1" x14ac:dyDescent="0.25">
      <c r="C125">
        <f t="shared" si="17"/>
        <v>13</v>
      </c>
      <c r="D125" s="100" t="s">
        <v>363</v>
      </c>
      <c r="E125" s="97" t="str">
        <f>IF(C125="Total","Total",IFERROR(VLOOKUP($E$5&amp;$C125,'HWB select trusts'!A:D,4,0),"(blank)"))</f>
        <v>(blank)</v>
      </c>
      <c r="F125" s="58"/>
      <c r="G125" s="58"/>
      <c r="H125" s="58"/>
      <c r="I125" s="58"/>
      <c r="J125" s="58"/>
      <c r="K125" s="58"/>
      <c r="L125" s="58"/>
      <c r="M125" s="58"/>
      <c r="N125" s="58"/>
      <c r="O125" s="58"/>
      <c r="P125" s="58"/>
      <c r="Q125" s="59"/>
      <c r="R125" s="1"/>
      <c r="S125" s="1"/>
      <c r="T125" s="1"/>
      <c r="U125" s="1"/>
      <c r="V125" s="1"/>
      <c r="W125" s="1"/>
      <c r="X125" s="1"/>
    </row>
    <row r="126" spans="3:24" ht="15" customHeight="1" x14ac:dyDescent="0.25">
      <c r="C126">
        <f t="shared" si="17"/>
        <v>14</v>
      </c>
      <c r="D126" s="100" t="s">
        <v>363</v>
      </c>
      <c r="E126" s="97" t="str">
        <f>IF(C126="Total","Total",IFERROR(VLOOKUP($E$5&amp;$C126,'HWB select trusts'!A:D,4,0),"(blank)"))</f>
        <v>(blank)</v>
      </c>
      <c r="F126" s="58"/>
      <c r="G126" s="58"/>
      <c r="H126" s="58"/>
      <c r="I126" s="58"/>
      <c r="J126" s="58"/>
      <c r="K126" s="58"/>
      <c r="L126" s="58"/>
      <c r="M126" s="58"/>
      <c r="N126" s="58"/>
      <c r="O126" s="58"/>
      <c r="P126" s="58"/>
      <c r="Q126" s="59"/>
      <c r="R126" s="1"/>
      <c r="S126" s="1"/>
      <c r="T126" s="1"/>
      <c r="U126" s="1"/>
      <c r="V126" s="1"/>
      <c r="W126" s="1"/>
      <c r="X126" s="1"/>
    </row>
    <row r="127" spans="3:24" ht="15" customHeight="1" x14ac:dyDescent="0.25">
      <c r="C127">
        <f t="shared" si="17"/>
        <v>15</v>
      </c>
      <c r="D127" s="100" t="s">
        <v>363</v>
      </c>
      <c r="E127" s="97" t="str">
        <f>IF(C127="Total","Total",IFERROR(VLOOKUP($E$5&amp;$C127,'HWB select trusts'!A:D,4,0),"(blank)"))</f>
        <v>(blank)</v>
      </c>
      <c r="F127" s="58"/>
      <c r="G127" s="58"/>
      <c r="H127" s="58"/>
      <c r="I127" s="58"/>
      <c r="J127" s="58"/>
      <c r="K127" s="58"/>
      <c r="L127" s="58"/>
      <c r="M127" s="58"/>
      <c r="N127" s="58"/>
      <c r="O127" s="58"/>
      <c r="P127" s="58"/>
      <c r="Q127" s="59"/>
      <c r="R127" s="1"/>
      <c r="S127" s="1"/>
      <c r="T127" s="1"/>
      <c r="U127" s="1"/>
      <c r="V127" s="1"/>
      <c r="W127" s="1"/>
      <c r="X127" s="1"/>
    </row>
    <row r="128" spans="3:24" ht="15" customHeight="1" x14ac:dyDescent="0.25">
      <c r="C128">
        <f t="shared" si="17"/>
        <v>16</v>
      </c>
      <c r="D128" s="100" t="s">
        <v>363</v>
      </c>
      <c r="E128" s="97" t="str">
        <f>IF(C128="Total","Total",IFERROR(VLOOKUP($E$5&amp;$C128,'HWB select trusts'!A:D,4,0),"(blank)"))</f>
        <v>(blank)</v>
      </c>
      <c r="F128" s="58"/>
      <c r="G128" s="58"/>
      <c r="H128" s="58"/>
      <c r="I128" s="58"/>
      <c r="J128" s="58"/>
      <c r="K128" s="58"/>
      <c r="L128" s="58"/>
      <c r="M128" s="58"/>
      <c r="N128" s="58"/>
      <c r="O128" s="58"/>
      <c r="P128" s="58"/>
      <c r="Q128" s="59"/>
      <c r="R128" s="1"/>
      <c r="S128" s="1"/>
      <c r="T128" s="1"/>
      <c r="U128" s="1"/>
      <c r="V128" s="1"/>
      <c r="W128" s="1"/>
      <c r="X128" s="1"/>
    </row>
    <row r="129" spans="3:24" ht="15" customHeight="1" x14ac:dyDescent="0.25">
      <c r="C129">
        <f t="shared" si="17"/>
        <v>17</v>
      </c>
      <c r="D129" s="100" t="s">
        <v>363</v>
      </c>
      <c r="E129" s="97" t="str">
        <f>IF(C129="Total","Total",IFERROR(VLOOKUP($E$5&amp;$C129,'HWB select trusts'!A:D,4,0),"(blank)"))</f>
        <v>(blank)</v>
      </c>
      <c r="F129" s="58"/>
      <c r="G129" s="58"/>
      <c r="H129" s="58"/>
      <c r="I129" s="58"/>
      <c r="J129" s="58"/>
      <c r="K129" s="58"/>
      <c r="L129" s="58"/>
      <c r="M129" s="58"/>
      <c r="N129" s="58"/>
      <c r="O129" s="58"/>
      <c r="P129" s="58"/>
      <c r="Q129" s="59"/>
      <c r="R129" s="1"/>
      <c r="S129" s="1"/>
      <c r="T129" s="1"/>
      <c r="U129" s="1"/>
      <c r="V129" s="1"/>
      <c r="W129" s="1"/>
      <c r="X129" s="1"/>
    </row>
    <row r="130" spans="3:24" ht="15" customHeight="1" x14ac:dyDescent="0.25">
      <c r="C130">
        <f t="shared" si="17"/>
        <v>18</v>
      </c>
      <c r="D130" s="100" t="s">
        <v>363</v>
      </c>
      <c r="E130" s="97" t="str">
        <f>IF(C130="Total","Total",IFERROR(VLOOKUP($E$5&amp;$C130,'HWB select trusts'!A:D,4,0),"(blank)"))</f>
        <v>(blank)</v>
      </c>
      <c r="F130" s="58"/>
      <c r="G130" s="58"/>
      <c r="H130" s="58"/>
      <c r="I130" s="58"/>
      <c r="J130" s="58"/>
      <c r="K130" s="58"/>
      <c r="L130" s="58"/>
      <c r="M130" s="58"/>
      <c r="N130" s="58"/>
      <c r="O130" s="58"/>
      <c r="P130" s="58"/>
      <c r="Q130" s="59"/>
      <c r="R130" s="1"/>
      <c r="S130" s="1"/>
      <c r="T130" s="1"/>
      <c r="U130" s="1"/>
      <c r="V130" s="1"/>
      <c r="W130" s="1"/>
      <c r="X130" s="1"/>
    </row>
    <row r="131" spans="3:24" ht="15" customHeight="1" x14ac:dyDescent="0.25">
      <c r="C131">
        <f t="shared" si="17"/>
        <v>19</v>
      </c>
      <c r="D131" s="100" t="s">
        <v>363</v>
      </c>
      <c r="E131" s="97" t="str">
        <f>IF(C131="Total","Total",IFERROR(VLOOKUP($E$5&amp;$C131,'HWB select trusts'!A:D,4,0),"(blank)"))</f>
        <v>(blank)</v>
      </c>
      <c r="F131" s="58"/>
      <c r="G131" s="58"/>
      <c r="H131" s="58"/>
      <c r="I131" s="58"/>
      <c r="J131" s="58"/>
      <c r="K131" s="58"/>
      <c r="L131" s="58"/>
      <c r="M131" s="58"/>
      <c r="N131" s="58"/>
      <c r="O131" s="58"/>
      <c r="P131" s="58"/>
      <c r="Q131" s="59"/>
      <c r="R131" s="1"/>
      <c r="S131" s="1"/>
      <c r="T131" s="1"/>
      <c r="U131" s="1"/>
      <c r="V131" s="1"/>
      <c r="W131" s="1"/>
      <c r="X131" s="1"/>
    </row>
    <row r="132" spans="3:24" ht="15" customHeight="1" x14ac:dyDescent="0.25">
      <c r="C132">
        <f t="shared" si="17"/>
        <v>20</v>
      </c>
      <c r="D132" s="100" t="s">
        <v>363</v>
      </c>
      <c r="E132" s="97" t="str">
        <f>IF(C132="Total","Total",IFERROR(VLOOKUP($E$5&amp;$C132,'HWB select trusts'!A:D,4,0),"(blank)"))</f>
        <v>(blank)</v>
      </c>
      <c r="F132" s="58"/>
      <c r="G132" s="58"/>
      <c r="H132" s="58"/>
      <c r="I132" s="58"/>
      <c r="J132" s="58"/>
      <c r="K132" s="58"/>
      <c r="L132" s="58"/>
      <c r="M132" s="58"/>
      <c r="N132" s="58"/>
      <c r="O132" s="58"/>
      <c r="P132" s="58"/>
      <c r="Q132" s="59"/>
      <c r="R132" s="1"/>
      <c r="S132" s="1"/>
      <c r="T132" s="1"/>
      <c r="U132" s="1"/>
      <c r="V132" s="1"/>
      <c r="W132" s="1"/>
      <c r="X132" s="1"/>
    </row>
    <row r="133" spans="3:24" ht="15" customHeight="1" x14ac:dyDescent="0.25">
      <c r="C133">
        <f t="shared" si="17"/>
        <v>21</v>
      </c>
      <c r="D133" s="100" t="s">
        <v>363</v>
      </c>
      <c r="E133" s="97" t="str">
        <f>IF(C133="Total","Total",IFERROR(VLOOKUP($E$5&amp;$C133,'HWB select trusts'!A:D,4,0),"(blank)"))</f>
        <v>(blank)</v>
      </c>
      <c r="F133" s="58"/>
      <c r="G133" s="58"/>
      <c r="H133" s="58"/>
      <c r="I133" s="58"/>
      <c r="J133" s="58"/>
      <c r="K133" s="58"/>
      <c r="L133" s="58"/>
      <c r="M133" s="58"/>
      <c r="N133" s="58"/>
      <c r="O133" s="58"/>
      <c r="P133" s="58"/>
      <c r="Q133" s="59"/>
      <c r="R133" s="1"/>
      <c r="S133" s="1"/>
      <c r="T133" s="1"/>
      <c r="U133" s="1"/>
      <c r="V133" s="1"/>
      <c r="W133" s="1"/>
      <c r="X133" s="1"/>
    </row>
    <row r="134" spans="3:24" ht="15" customHeight="1" x14ac:dyDescent="0.25">
      <c r="C134">
        <f t="shared" si="17"/>
        <v>22</v>
      </c>
      <c r="D134" s="100" t="s">
        <v>363</v>
      </c>
      <c r="E134" s="97" t="str">
        <f>IF(C134="Total","Total",IFERROR(VLOOKUP($E$5&amp;$C134,'HWB select trusts'!A:D,4,0),"(blank)"))</f>
        <v>(blank)</v>
      </c>
      <c r="F134" s="58"/>
      <c r="G134" s="58"/>
      <c r="H134" s="58"/>
      <c r="I134" s="58"/>
      <c r="J134" s="58"/>
      <c r="K134" s="58"/>
      <c r="L134" s="58"/>
      <c r="M134" s="58"/>
      <c r="N134" s="58"/>
      <c r="O134" s="58"/>
      <c r="P134" s="58"/>
      <c r="Q134" s="59"/>
      <c r="R134" s="1"/>
      <c r="S134" s="1"/>
      <c r="T134" s="1"/>
      <c r="U134" s="1"/>
      <c r="V134" s="1"/>
      <c r="W134" s="1"/>
      <c r="X134" s="1"/>
    </row>
    <row r="135" spans="3:24" ht="15" customHeight="1" x14ac:dyDescent="0.25">
      <c r="C135">
        <f t="shared" si="17"/>
        <v>23</v>
      </c>
      <c r="D135" s="100" t="s">
        <v>363</v>
      </c>
      <c r="E135" s="97" t="str">
        <f>IF(C135="Total","Total",IFERROR(VLOOKUP($E$5&amp;$C135,'HWB select trusts'!A:D,4,0),"(blank)"))</f>
        <v>(blank)</v>
      </c>
      <c r="F135" s="58"/>
      <c r="G135" s="58"/>
      <c r="H135" s="58"/>
      <c r="I135" s="58"/>
      <c r="J135" s="58"/>
      <c r="K135" s="58"/>
      <c r="L135" s="58"/>
      <c r="M135" s="58"/>
      <c r="N135" s="58"/>
      <c r="O135" s="58"/>
      <c r="P135" s="58"/>
      <c r="Q135" s="59"/>
      <c r="R135" s="1"/>
      <c r="S135" s="1"/>
      <c r="T135" s="1"/>
      <c r="U135" s="1"/>
      <c r="V135" s="1"/>
      <c r="W135" s="1"/>
      <c r="X135" s="1"/>
    </row>
    <row r="136" spans="3:24" ht="15" customHeight="1" thickBot="1" x14ac:dyDescent="0.3">
      <c r="C136">
        <f t="shared" si="17"/>
        <v>24</v>
      </c>
      <c r="D136" s="100" t="s">
        <v>363</v>
      </c>
      <c r="E136" s="98" t="str">
        <f>IF(C136="Total","Total",IFERROR(VLOOKUP($E$5&amp;$C136,'HWB select trusts'!A:D,4,0),"(blank)"))</f>
        <v>(blank)</v>
      </c>
      <c r="F136" s="60"/>
      <c r="G136" s="60"/>
      <c r="H136" s="60"/>
      <c r="I136" s="60"/>
      <c r="J136" s="60"/>
      <c r="K136" s="60"/>
      <c r="L136" s="60"/>
      <c r="M136" s="60"/>
      <c r="N136" s="60"/>
      <c r="O136" s="60"/>
      <c r="P136" s="60"/>
      <c r="Q136" s="61"/>
      <c r="R136" s="1"/>
      <c r="S136" s="1"/>
      <c r="T136" s="1"/>
      <c r="U136" s="1"/>
      <c r="V136" s="1"/>
      <c r="W136" s="1"/>
      <c r="X136" s="1"/>
    </row>
    <row r="137" spans="3:24" ht="33.75" customHeight="1" x14ac:dyDescent="0.25">
      <c r="C137" s="62" t="s">
        <v>335</v>
      </c>
      <c r="D137" s="31" t="s">
        <v>350</v>
      </c>
      <c r="E137" s="96" t="str">
        <f>IF(C137="Total","Total",IFERROR(VLOOKUP($E$5&amp;$C137,'HWB select trusts'!A:D,4,0),"(blank)"))</f>
        <v>Total</v>
      </c>
      <c r="F137" s="55">
        <f t="shared" ref="F137:Q137" si="18">SUM(F138:F161)</f>
        <v>14</v>
      </c>
      <c r="G137" s="55">
        <f t="shared" si="18"/>
        <v>8</v>
      </c>
      <c r="H137" s="55">
        <f t="shared" si="18"/>
        <v>14</v>
      </c>
      <c r="I137" s="55">
        <f t="shared" si="18"/>
        <v>11</v>
      </c>
      <c r="J137" s="55">
        <f t="shared" si="18"/>
        <v>11</v>
      </c>
      <c r="K137" s="55">
        <f t="shared" si="18"/>
        <v>8</v>
      </c>
      <c r="L137" s="55">
        <f t="shared" si="18"/>
        <v>18</v>
      </c>
      <c r="M137" s="55">
        <f t="shared" si="18"/>
        <v>10</v>
      </c>
      <c r="N137" s="55">
        <f t="shared" si="18"/>
        <v>22</v>
      </c>
      <c r="O137" s="55">
        <f t="shared" si="18"/>
        <v>15</v>
      </c>
      <c r="P137" s="55">
        <f t="shared" si="18"/>
        <v>22</v>
      </c>
      <c r="Q137" s="56">
        <f t="shared" si="18"/>
        <v>11</v>
      </c>
    </row>
    <row r="138" spans="3:24" ht="15" customHeight="1" x14ac:dyDescent="0.25">
      <c r="C138">
        <v>1</v>
      </c>
      <c r="D138" s="100" t="s">
        <v>350</v>
      </c>
      <c r="E138" s="97" t="str">
        <f>IF(C138="Total","Total",IFERROR(VLOOKUP($E$5&amp;$C138,'HWB select trusts'!A:D,4,0),"(blank)"))</f>
        <v>CHELSEA AND WESTMINSTER HOSPITAL NHS FOUNDATION TRUST</v>
      </c>
      <c r="F138" s="58">
        <v>0</v>
      </c>
      <c r="G138" s="58">
        <v>0</v>
      </c>
      <c r="H138" s="58">
        <v>0</v>
      </c>
      <c r="I138" s="58">
        <v>0</v>
      </c>
      <c r="J138" s="58">
        <v>0</v>
      </c>
      <c r="K138" s="58">
        <v>0</v>
      </c>
      <c r="L138" s="58">
        <v>0</v>
      </c>
      <c r="M138" s="58">
        <v>0</v>
      </c>
      <c r="N138" s="58">
        <v>0</v>
      </c>
      <c r="O138" s="58">
        <v>0</v>
      </c>
      <c r="P138" s="58">
        <v>0</v>
      </c>
      <c r="Q138" s="59">
        <v>0</v>
      </c>
    </row>
    <row r="139" spans="3:24" ht="15" customHeight="1" x14ac:dyDescent="0.25">
      <c r="C139">
        <f>C138+1</f>
        <v>2</v>
      </c>
      <c r="D139" s="100" t="s">
        <v>350</v>
      </c>
      <c r="E139" s="97" t="str">
        <f>IF(C139="Total","Total",IFERROR(VLOOKUP($E$5&amp;$C139,'HWB select trusts'!A:D,4,0),"(blank)"))</f>
        <v>IMPERIAL COLLEGE HEALTHCARE NHS TRUST</v>
      </c>
      <c r="F139" s="58">
        <v>4</v>
      </c>
      <c r="G139" s="58">
        <v>1</v>
      </c>
      <c r="H139" s="58">
        <v>1</v>
      </c>
      <c r="I139" s="58">
        <v>2</v>
      </c>
      <c r="J139" s="58">
        <v>0</v>
      </c>
      <c r="K139" s="58">
        <v>1</v>
      </c>
      <c r="L139" s="58">
        <v>2</v>
      </c>
      <c r="M139" s="58">
        <v>0</v>
      </c>
      <c r="N139" s="58">
        <v>2</v>
      </c>
      <c r="O139" s="58">
        <v>0</v>
      </c>
      <c r="P139" s="58">
        <v>0</v>
      </c>
      <c r="Q139" s="59">
        <v>1</v>
      </c>
    </row>
    <row r="140" spans="3:24" ht="15" customHeight="1" x14ac:dyDescent="0.25">
      <c r="C140">
        <f t="shared" ref="C140:C161" si="19">C139+1</f>
        <v>3</v>
      </c>
      <c r="D140" s="100" t="s">
        <v>350</v>
      </c>
      <c r="E140" s="97" t="str">
        <f>IF(C140="Total","Total",IFERROR(VLOOKUP($E$5&amp;$C140,'HWB select trusts'!A:D,4,0),"(blank)"))</f>
        <v>LONDON NORTH WEST UNIVERSITY HEALTHCARE NHS TRUST</v>
      </c>
      <c r="F140" s="58">
        <v>5</v>
      </c>
      <c r="G140" s="58">
        <v>4</v>
      </c>
      <c r="H140" s="58">
        <v>6</v>
      </c>
      <c r="I140" s="58">
        <v>3</v>
      </c>
      <c r="J140" s="58">
        <v>4</v>
      </c>
      <c r="K140" s="58">
        <v>2</v>
      </c>
      <c r="L140" s="58">
        <v>8</v>
      </c>
      <c r="M140" s="58">
        <v>4</v>
      </c>
      <c r="N140" s="58">
        <v>4</v>
      </c>
      <c r="O140" s="58">
        <v>7</v>
      </c>
      <c r="P140" s="58">
        <v>6</v>
      </c>
      <c r="Q140" s="59">
        <v>6</v>
      </c>
    </row>
    <row r="141" spans="3:24" ht="15" customHeight="1" x14ac:dyDescent="0.25">
      <c r="C141">
        <f t="shared" si="19"/>
        <v>4</v>
      </c>
      <c r="D141" s="100" t="s">
        <v>350</v>
      </c>
      <c r="E141" s="97" t="str">
        <f>IF(C141="Total","Total",IFERROR(VLOOKUP($E$5&amp;$C141,'HWB select trusts'!A:D,4,0),"(blank)"))</f>
        <v>THE HILLINGDON HOSPITALS NHS FOUNDATION TRUST</v>
      </c>
      <c r="F141" s="58">
        <v>5</v>
      </c>
      <c r="G141" s="58">
        <v>3</v>
      </c>
      <c r="H141" s="58">
        <v>7</v>
      </c>
      <c r="I141" s="58">
        <v>6</v>
      </c>
      <c r="J141" s="58">
        <v>7</v>
      </c>
      <c r="K141" s="58">
        <v>5</v>
      </c>
      <c r="L141" s="58">
        <v>8</v>
      </c>
      <c r="M141" s="58">
        <v>6</v>
      </c>
      <c r="N141" s="58">
        <v>16</v>
      </c>
      <c r="O141" s="58">
        <v>8</v>
      </c>
      <c r="P141" s="58">
        <v>16</v>
      </c>
      <c r="Q141" s="59">
        <v>4</v>
      </c>
    </row>
    <row r="142" spans="3:24" ht="15" customHeight="1" x14ac:dyDescent="0.25">
      <c r="C142">
        <f t="shared" si="19"/>
        <v>5</v>
      </c>
      <c r="D142" s="100" t="s">
        <v>350</v>
      </c>
      <c r="E142" s="97" t="str">
        <f>IF(C142="Total","Total",IFERROR(VLOOKUP($E$5&amp;$C142,'HWB select trusts'!A:D,4,0),"(blank)"))</f>
        <v>OTHER</v>
      </c>
      <c r="F142" s="58">
        <v>0</v>
      </c>
      <c r="G142" s="58">
        <v>0</v>
      </c>
      <c r="H142" s="58">
        <v>0</v>
      </c>
      <c r="I142" s="58">
        <v>0</v>
      </c>
      <c r="J142" s="58">
        <v>0</v>
      </c>
      <c r="K142" s="58">
        <v>0</v>
      </c>
      <c r="L142" s="58">
        <v>0</v>
      </c>
      <c r="M142" s="58">
        <v>0</v>
      </c>
      <c r="N142" s="58">
        <v>0</v>
      </c>
      <c r="O142" s="58">
        <v>0</v>
      </c>
      <c r="P142" s="58">
        <v>0</v>
      </c>
      <c r="Q142" s="59">
        <v>0</v>
      </c>
    </row>
    <row r="143" spans="3:24" ht="15" customHeight="1" x14ac:dyDescent="0.25">
      <c r="C143">
        <f t="shared" si="19"/>
        <v>6</v>
      </c>
      <c r="D143" s="100" t="s">
        <v>350</v>
      </c>
      <c r="E143" s="97" t="str">
        <f>IF(C143="Total","Total",IFERROR(VLOOKUP($E$5&amp;$C143,'HWB select trusts'!A:D,4,0),"(blank)"))</f>
        <v>(blank)</v>
      </c>
      <c r="F143" s="58"/>
      <c r="G143" s="58"/>
      <c r="H143" s="58"/>
      <c r="I143" s="58"/>
      <c r="J143" s="58"/>
      <c r="K143" s="58"/>
      <c r="L143" s="58"/>
      <c r="M143" s="58"/>
      <c r="N143" s="58"/>
      <c r="O143" s="58"/>
      <c r="P143" s="58"/>
      <c r="Q143" s="59"/>
    </row>
    <row r="144" spans="3:24" ht="15" customHeight="1" x14ac:dyDescent="0.25">
      <c r="C144">
        <f t="shared" si="19"/>
        <v>7</v>
      </c>
      <c r="D144" s="100" t="s">
        <v>350</v>
      </c>
      <c r="E144" s="97" t="str">
        <f>IF(C144="Total","Total",IFERROR(VLOOKUP($E$5&amp;$C144,'HWB select trusts'!A:D,4,0),"(blank)"))</f>
        <v>(blank)</v>
      </c>
      <c r="F144" s="58"/>
      <c r="G144" s="58"/>
      <c r="H144" s="58"/>
      <c r="I144" s="58"/>
      <c r="J144" s="58"/>
      <c r="K144" s="58"/>
      <c r="L144" s="58"/>
      <c r="M144" s="58"/>
      <c r="N144" s="58"/>
      <c r="O144" s="58"/>
      <c r="P144" s="58"/>
      <c r="Q144" s="59"/>
    </row>
    <row r="145" spans="3:17" ht="15" customHeight="1" x14ac:dyDescent="0.25">
      <c r="C145">
        <f t="shared" si="19"/>
        <v>8</v>
      </c>
      <c r="D145" s="100" t="s">
        <v>350</v>
      </c>
      <c r="E145" s="97" t="str">
        <f>IF(C145="Total","Total",IFERROR(VLOOKUP($E$5&amp;$C145,'HWB select trusts'!A:D,4,0),"(blank)"))</f>
        <v>(blank)</v>
      </c>
      <c r="F145" s="58"/>
      <c r="G145" s="58"/>
      <c r="H145" s="58"/>
      <c r="I145" s="58"/>
      <c r="J145" s="58"/>
      <c r="K145" s="58"/>
      <c r="L145" s="58"/>
      <c r="M145" s="58"/>
      <c r="N145" s="58"/>
      <c r="O145" s="58"/>
      <c r="P145" s="58"/>
      <c r="Q145" s="59"/>
    </row>
    <row r="146" spans="3:17" ht="15" customHeight="1" x14ac:dyDescent="0.25">
      <c r="C146">
        <f t="shared" si="19"/>
        <v>9</v>
      </c>
      <c r="D146" s="100" t="s">
        <v>350</v>
      </c>
      <c r="E146" s="97" t="str">
        <f>IF(C146="Total","Total",IFERROR(VLOOKUP($E$5&amp;$C146,'HWB select trusts'!A:D,4,0),"(blank)"))</f>
        <v>(blank)</v>
      </c>
      <c r="F146" s="58"/>
      <c r="G146" s="58"/>
      <c r="H146" s="58"/>
      <c r="I146" s="58"/>
      <c r="J146" s="58"/>
      <c r="K146" s="58"/>
      <c r="L146" s="58"/>
      <c r="M146" s="58"/>
      <c r="N146" s="58"/>
      <c r="O146" s="58"/>
      <c r="P146" s="58"/>
      <c r="Q146" s="59"/>
    </row>
    <row r="147" spans="3:17" ht="15" customHeight="1" x14ac:dyDescent="0.25">
      <c r="C147">
        <f t="shared" si="19"/>
        <v>10</v>
      </c>
      <c r="D147" s="100" t="s">
        <v>350</v>
      </c>
      <c r="E147" s="97" t="str">
        <f>IF(C147="Total","Total",IFERROR(VLOOKUP($E$5&amp;$C147,'HWB select trusts'!A:D,4,0),"(blank)"))</f>
        <v>(blank)</v>
      </c>
      <c r="F147" s="58"/>
      <c r="G147" s="58"/>
      <c r="H147" s="58"/>
      <c r="I147" s="58"/>
      <c r="J147" s="58"/>
      <c r="K147" s="58"/>
      <c r="L147" s="58"/>
      <c r="M147" s="58"/>
      <c r="N147" s="58"/>
      <c r="O147" s="58"/>
      <c r="P147" s="58"/>
      <c r="Q147" s="59"/>
    </row>
    <row r="148" spans="3:17" ht="15" customHeight="1" x14ac:dyDescent="0.25">
      <c r="C148">
        <f t="shared" si="19"/>
        <v>11</v>
      </c>
      <c r="D148" s="100" t="s">
        <v>350</v>
      </c>
      <c r="E148" s="97" t="str">
        <f>IF(C148="Total","Total",IFERROR(VLOOKUP($E$5&amp;$C148,'HWB select trusts'!A:D,4,0),"(blank)"))</f>
        <v>(blank)</v>
      </c>
      <c r="F148" s="58"/>
      <c r="G148" s="58"/>
      <c r="H148" s="58"/>
      <c r="I148" s="58"/>
      <c r="J148" s="58"/>
      <c r="K148" s="58"/>
      <c r="L148" s="58"/>
      <c r="M148" s="58"/>
      <c r="N148" s="58"/>
      <c r="O148" s="58"/>
      <c r="P148" s="58"/>
      <c r="Q148" s="59"/>
    </row>
    <row r="149" spans="3:17" ht="15" customHeight="1" x14ac:dyDescent="0.25">
      <c r="C149">
        <f t="shared" si="19"/>
        <v>12</v>
      </c>
      <c r="D149" s="100" t="s">
        <v>350</v>
      </c>
      <c r="E149" s="97" t="str">
        <f>IF(C149="Total","Total",IFERROR(VLOOKUP($E$5&amp;$C149,'HWB select trusts'!A:D,4,0),"(blank)"))</f>
        <v>(blank)</v>
      </c>
      <c r="F149" s="58"/>
      <c r="G149" s="58"/>
      <c r="H149" s="58"/>
      <c r="I149" s="58"/>
      <c r="J149" s="58"/>
      <c r="K149" s="58"/>
      <c r="L149" s="58"/>
      <c r="M149" s="58"/>
      <c r="N149" s="58"/>
      <c r="O149" s="58"/>
      <c r="P149" s="58"/>
      <c r="Q149" s="59"/>
    </row>
    <row r="150" spans="3:17" ht="15" customHeight="1" x14ac:dyDescent="0.25">
      <c r="C150">
        <f t="shared" si="19"/>
        <v>13</v>
      </c>
      <c r="D150" s="100" t="s">
        <v>350</v>
      </c>
      <c r="E150" s="97" t="str">
        <f>IF(C150="Total","Total",IFERROR(VLOOKUP($E$5&amp;$C150,'HWB select trusts'!A:D,4,0),"(blank)"))</f>
        <v>(blank)</v>
      </c>
      <c r="F150" s="58"/>
      <c r="G150" s="58"/>
      <c r="H150" s="58"/>
      <c r="I150" s="58"/>
      <c r="J150" s="58"/>
      <c r="K150" s="58"/>
      <c r="L150" s="58"/>
      <c r="M150" s="58"/>
      <c r="N150" s="58"/>
      <c r="O150" s="58"/>
      <c r="P150" s="58"/>
      <c r="Q150" s="59"/>
    </row>
    <row r="151" spans="3:17" ht="15" customHeight="1" x14ac:dyDescent="0.25">
      <c r="C151">
        <f t="shared" si="19"/>
        <v>14</v>
      </c>
      <c r="D151" s="100" t="s">
        <v>350</v>
      </c>
      <c r="E151" s="97" t="str">
        <f>IF(C151="Total","Total",IFERROR(VLOOKUP($E$5&amp;$C151,'HWB select trusts'!A:D,4,0),"(blank)"))</f>
        <v>(blank)</v>
      </c>
      <c r="F151" s="58"/>
      <c r="G151" s="58"/>
      <c r="H151" s="58"/>
      <c r="I151" s="58"/>
      <c r="J151" s="58"/>
      <c r="K151" s="58"/>
      <c r="L151" s="58"/>
      <c r="M151" s="58"/>
      <c r="N151" s="58"/>
      <c r="O151" s="58"/>
      <c r="P151" s="58"/>
      <c r="Q151" s="59"/>
    </row>
    <row r="152" spans="3:17" ht="15" customHeight="1" x14ac:dyDescent="0.25">
      <c r="C152">
        <f t="shared" si="19"/>
        <v>15</v>
      </c>
      <c r="D152" s="100" t="s">
        <v>350</v>
      </c>
      <c r="E152" s="97" t="str">
        <f>IF(C152="Total","Total",IFERROR(VLOOKUP($E$5&amp;$C152,'HWB select trusts'!A:D,4,0),"(blank)"))</f>
        <v>(blank)</v>
      </c>
      <c r="F152" s="58"/>
      <c r="G152" s="58"/>
      <c r="H152" s="58"/>
      <c r="I152" s="58"/>
      <c r="J152" s="58"/>
      <c r="K152" s="58"/>
      <c r="L152" s="58"/>
      <c r="M152" s="58"/>
      <c r="N152" s="58"/>
      <c r="O152" s="58"/>
      <c r="P152" s="58"/>
      <c r="Q152" s="59"/>
    </row>
    <row r="153" spans="3:17" ht="15" customHeight="1" x14ac:dyDescent="0.25">
      <c r="C153">
        <f t="shared" si="19"/>
        <v>16</v>
      </c>
      <c r="D153" s="100" t="s">
        <v>350</v>
      </c>
      <c r="E153" s="97" t="str">
        <f>IF(C153="Total","Total",IFERROR(VLOOKUP($E$5&amp;$C153,'HWB select trusts'!A:D,4,0),"(blank)"))</f>
        <v>(blank)</v>
      </c>
      <c r="F153" s="58"/>
      <c r="G153" s="58"/>
      <c r="H153" s="58"/>
      <c r="I153" s="58"/>
      <c r="J153" s="58"/>
      <c r="K153" s="58"/>
      <c r="L153" s="58"/>
      <c r="M153" s="58"/>
      <c r="N153" s="58"/>
      <c r="O153" s="58"/>
      <c r="P153" s="58"/>
      <c r="Q153" s="59"/>
    </row>
    <row r="154" spans="3:17" ht="15" customHeight="1" x14ac:dyDescent="0.25">
      <c r="C154">
        <f t="shared" si="19"/>
        <v>17</v>
      </c>
      <c r="D154" s="100" t="s">
        <v>350</v>
      </c>
      <c r="E154" s="97" t="str">
        <f>IF(C154="Total","Total",IFERROR(VLOOKUP($E$5&amp;$C154,'HWB select trusts'!A:D,4,0),"(blank)"))</f>
        <v>(blank)</v>
      </c>
      <c r="F154" s="58"/>
      <c r="G154" s="58"/>
      <c r="H154" s="58"/>
      <c r="I154" s="58"/>
      <c r="J154" s="58"/>
      <c r="K154" s="58"/>
      <c r="L154" s="58"/>
      <c r="M154" s="58"/>
      <c r="N154" s="58"/>
      <c r="O154" s="58"/>
      <c r="P154" s="58"/>
      <c r="Q154" s="59"/>
    </row>
    <row r="155" spans="3:17" ht="15" customHeight="1" x14ac:dyDescent="0.25">
      <c r="C155">
        <f t="shared" si="19"/>
        <v>18</v>
      </c>
      <c r="D155" s="100" t="s">
        <v>350</v>
      </c>
      <c r="E155" s="97" t="str">
        <f>IF(C155="Total","Total",IFERROR(VLOOKUP($E$5&amp;$C155,'HWB select trusts'!A:D,4,0),"(blank)"))</f>
        <v>(blank)</v>
      </c>
      <c r="F155" s="58"/>
      <c r="G155" s="58"/>
      <c r="H155" s="58"/>
      <c r="I155" s="58"/>
      <c r="J155" s="58"/>
      <c r="K155" s="58"/>
      <c r="L155" s="58"/>
      <c r="M155" s="58"/>
      <c r="N155" s="58"/>
      <c r="O155" s="58"/>
      <c r="P155" s="58"/>
      <c r="Q155" s="59"/>
    </row>
    <row r="156" spans="3:17" ht="0" hidden="1" customHeight="1" x14ac:dyDescent="0.25">
      <c r="C156">
        <f t="shared" si="19"/>
        <v>19</v>
      </c>
      <c r="D156" s="100" t="s">
        <v>363</v>
      </c>
      <c r="E156" s="97" t="str">
        <f>IF(C156="Total","Total",IFERROR(VLOOKUP($E$5&amp;$C156,'HWB select trusts'!A:D,4,0),"(blank)"))</f>
        <v>(blank)</v>
      </c>
      <c r="F156" s="58"/>
      <c r="G156" s="58"/>
      <c r="H156" s="58"/>
      <c r="I156" s="58"/>
      <c r="J156" s="58"/>
      <c r="K156" s="58"/>
      <c r="L156" s="58"/>
      <c r="M156" s="58"/>
      <c r="N156" s="58"/>
      <c r="O156" s="58"/>
      <c r="P156" s="58"/>
      <c r="Q156" s="59"/>
    </row>
    <row r="157" spans="3:17" ht="0" hidden="1" customHeight="1" x14ac:dyDescent="0.25">
      <c r="C157">
        <f t="shared" si="19"/>
        <v>20</v>
      </c>
      <c r="D157" s="100" t="s">
        <v>363</v>
      </c>
      <c r="E157" s="97" t="str">
        <f>IF(C157="Total","Total",IFERROR(VLOOKUP($E$5&amp;$C157,'HWB select trusts'!A:D,4,0),"(blank)"))</f>
        <v>(blank)</v>
      </c>
      <c r="F157" s="58"/>
      <c r="G157" s="58"/>
      <c r="H157" s="58"/>
      <c r="I157" s="58"/>
      <c r="J157" s="58"/>
      <c r="K157" s="58"/>
      <c r="L157" s="58"/>
      <c r="M157" s="58"/>
      <c r="N157" s="58"/>
      <c r="O157" s="58"/>
      <c r="P157" s="58"/>
      <c r="Q157" s="59"/>
    </row>
    <row r="158" spans="3:17" ht="0" hidden="1" customHeight="1" x14ac:dyDescent="0.25">
      <c r="C158">
        <f t="shared" si="19"/>
        <v>21</v>
      </c>
      <c r="D158" s="100" t="s">
        <v>363</v>
      </c>
      <c r="E158" s="97" t="str">
        <f>IF(C158="Total","Total",IFERROR(VLOOKUP($E$5&amp;$C158,'HWB select trusts'!A:D,4,0),"(blank)"))</f>
        <v>(blank)</v>
      </c>
      <c r="F158" s="58"/>
      <c r="G158" s="58"/>
      <c r="H158" s="58"/>
      <c r="I158" s="58"/>
      <c r="J158" s="58"/>
      <c r="K158" s="58"/>
      <c r="L158" s="58"/>
      <c r="M158" s="58"/>
      <c r="N158" s="58"/>
      <c r="O158" s="58"/>
      <c r="P158" s="58"/>
      <c r="Q158" s="59"/>
    </row>
    <row r="159" spans="3:17" ht="0" hidden="1" customHeight="1" x14ac:dyDescent="0.25">
      <c r="C159">
        <f t="shared" si="19"/>
        <v>22</v>
      </c>
      <c r="D159" s="100" t="s">
        <v>363</v>
      </c>
      <c r="E159" s="97" t="str">
        <f>IF(C159="Total","Total",IFERROR(VLOOKUP($E$5&amp;$C159,'HWB select trusts'!A:D,4,0),"(blank)"))</f>
        <v>(blank)</v>
      </c>
      <c r="F159" s="58"/>
      <c r="G159" s="58"/>
      <c r="H159" s="58"/>
      <c r="I159" s="58"/>
      <c r="J159" s="58"/>
      <c r="K159" s="58"/>
      <c r="L159" s="58"/>
      <c r="M159" s="58"/>
      <c r="N159" s="58"/>
      <c r="O159" s="58"/>
      <c r="P159" s="58"/>
      <c r="Q159" s="59"/>
    </row>
    <row r="160" spans="3:17" ht="0" hidden="1" customHeight="1" x14ac:dyDescent="0.25">
      <c r="C160">
        <f t="shared" si="19"/>
        <v>23</v>
      </c>
      <c r="D160" s="100" t="s">
        <v>363</v>
      </c>
      <c r="E160" s="97" t="str">
        <f>IF(C160="Total","Total",IFERROR(VLOOKUP($E$5&amp;$C160,'HWB select trusts'!A:D,4,0),"(blank)"))</f>
        <v>(blank)</v>
      </c>
      <c r="F160" s="58"/>
      <c r="G160" s="58"/>
      <c r="H160" s="58"/>
      <c r="I160" s="58"/>
      <c r="J160" s="58"/>
      <c r="K160" s="58"/>
      <c r="L160" s="58"/>
      <c r="M160" s="58"/>
      <c r="N160" s="58"/>
      <c r="O160" s="58"/>
      <c r="P160" s="58"/>
      <c r="Q160" s="59"/>
    </row>
    <row r="161" spans="3:17" ht="0" hidden="1" customHeight="1" x14ac:dyDescent="0.25">
      <c r="C161">
        <f t="shared" si="19"/>
        <v>24</v>
      </c>
      <c r="D161" s="100" t="s">
        <v>363</v>
      </c>
      <c r="E161" s="97" t="str">
        <f>IF(C161="Total","Total",IFERROR(VLOOKUP($E$5&amp;$C161,'HWB select trusts'!A:D,4,0),"(blank)"))</f>
        <v>(blank)</v>
      </c>
      <c r="F161" s="60"/>
      <c r="G161" s="60"/>
      <c r="H161" s="60"/>
      <c r="I161" s="60"/>
      <c r="J161" s="60"/>
      <c r="K161" s="60"/>
      <c r="L161" s="60"/>
      <c r="M161" s="60"/>
      <c r="N161" s="60"/>
      <c r="O161" s="60"/>
      <c r="P161" s="60"/>
      <c r="Q161" s="61"/>
    </row>
  </sheetData>
  <sheetProtection algorithmName="SHA-512" hashValue="XjvbaxiGtGjXyr6R3ecIH38sBwuWsRs9yZCMUJqMZxnkhVCAnpmMUFqflmZ5QYjHiEc4U59+DoylgbfNJYHeGA==" saltValue="ZplPtMS5kqoD1mSmtNTxGA==" spinCount="100000" sheet="1" objects="1" scenarios="1" formatColumns="0" formatRows="0" autoFilter="0"/>
  <mergeCells count="7">
    <mergeCell ref="AG9:AH9"/>
    <mergeCell ref="D2:E2"/>
    <mergeCell ref="D34:E34"/>
    <mergeCell ref="F9:Q9"/>
    <mergeCell ref="R9:AC9"/>
    <mergeCell ref="F19:Q19"/>
    <mergeCell ref="R19:AC19"/>
  </mergeCells>
  <conditionalFormatting sqref="E41 E65 E89 E113">
    <cfRule type="expression" priority="8">
      <formula>IF(E40&lt;&gt;"(blank)",1,0)</formula>
    </cfRule>
  </conditionalFormatting>
  <conditionalFormatting sqref="E138">
    <cfRule type="expression" priority="4">
      <formula>IF(E137&lt;&gt;"(blank)",1,0)</formula>
    </cfRule>
  </conditionalFormatting>
  <conditionalFormatting sqref="E37:Q161 E36">
    <cfRule type="expression" dxfId="1" priority="5">
      <formula>IF($E36="(blank)",1,0)</formula>
    </cfRule>
  </conditionalFormatting>
  <conditionalFormatting sqref="F36:Q161">
    <cfRule type="expression" dxfId="0" priority="3">
      <formula>IF(AND($E36&lt;&gt;"(blank)",$E36&lt;&gt;"Total"),1,0)</formula>
    </cfRule>
  </conditionalFormatting>
  <dataValidations count="2">
    <dataValidation type="decimal" operator="greaterThan" allowBlank="1" showInputMessage="1" showErrorMessage="1" error="Please enter a non-negative number" sqref="AE30 AE26 AE28 F26:AD30" xr:uid="{CD72FBA2-91DE-8247-8C52-49F443E56E71}">
      <formula1>-1</formula1>
    </dataValidation>
    <dataValidation type="decimal" operator="greaterThan" allowBlank="1" showInputMessage="1" showErrorMessage="1" sqref="AG11:AG15" xr:uid="{B8E6598A-26B1-4088-88A1-0E20AB4F8681}">
      <formula1>-1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A1972-BCE6-490E-A556-2E170470182D}">
  <sheetPr codeName="Sheet21">
    <tabColor rgb="FFFFFF00"/>
  </sheetPr>
  <dimension ref="A1:D466"/>
  <sheetViews>
    <sheetView workbookViewId="0"/>
  </sheetViews>
  <sheetFormatPr defaultRowHeight="15" x14ac:dyDescent="0.25"/>
  <cols>
    <col min="1" max="1" width="22.85546875" bestFit="1" customWidth="1"/>
    <col min="2" max="2" width="13.28515625" bestFit="1" customWidth="1"/>
    <col min="3" max="3" width="35.42578125" bestFit="1" customWidth="1"/>
    <col min="4" max="4" width="82.140625" bestFit="1" customWidth="1"/>
  </cols>
  <sheetData>
    <row r="1" spans="1:4" x14ac:dyDescent="0.25">
      <c r="A1" s="1" t="s">
        <v>364</v>
      </c>
      <c r="B1" s="25" t="s">
        <v>365</v>
      </c>
      <c r="C1" s="25" t="s">
        <v>366</v>
      </c>
      <c r="D1" s="25" t="s">
        <v>367</v>
      </c>
    </row>
    <row r="2" spans="1:4" x14ac:dyDescent="0.25">
      <c r="A2" t="str">
        <f>CONCATENATE(C2, B2)</f>
        <v>Barking and Dagenham1</v>
      </c>
      <c r="B2" s="24">
        <v>1</v>
      </c>
      <c r="C2" s="24" t="s">
        <v>16</v>
      </c>
      <c r="D2" s="24" t="s">
        <v>368</v>
      </c>
    </row>
    <row r="3" spans="1:4" x14ac:dyDescent="0.25">
      <c r="A3" t="str">
        <f t="shared" ref="A3:A66" si="0">CONCATENATE(C3, B3)</f>
        <v>Barking and Dagenham2</v>
      </c>
      <c r="B3" s="24">
        <v>2</v>
      </c>
      <c r="C3" s="24" t="s">
        <v>16</v>
      </c>
      <c r="D3" s="24" t="s">
        <v>369</v>
      </c>
    </row>
    <row r="4" spans="1:4" x14ac:dyDescent="0.25">
      <c r="A4" t="str">
        <f t="shared" si="0"/>
        <v>Barnet1</v>
      </c>
      <c r="B4" s="24">
        <v>1</v>
      </c>
      <c r="C4" s="24" t="s">
        <v>20</v>
      </c>
      <c r="D4" s="24" t="s">
        <v>370</v>
      </c>
    </row>
    <row r="5" spans="1:4" x14ac:dyDescent="0.25">
      <c r="A5" t="str">
        <f t="shared" si="0"/>
        <v>Barnet2</v>
      </c>
      <c r="B5" s="24">
        <v>2</v>
      </c>
      <c r="C5" s="24" t="s">
        <v>20</v>
      </c>
      <c r="D5" s="24" t="s">
        <v>371</v>
      </c>
    </row>
    <row r="6" spans="1:4" x14ac:dyDescent="0.25">
      <c r="A6" t="str">
        <f t="shared" si="0"/>
        <v>Barnet3</v>
      </c>
      <c r="B6" s="24">
        <v>3</v>
      </c>
      <c r="C6" s="24" t="s">
        <v>20</v>
      </c>
      <c r="D6" s="24" t="s">
        <v>372</v>
      </c>
    </row>
    <row r="7" spans="1:4" x14ac:dyDescent="0.25">
      <c r="A7" t="str">
        <f t="shared" si="0"/>
        <v>Barnet4</v>
      </c>
      <c r="B7" s="24">
        <v>4</v>
      </c>
      <c r="C7" s="24" t="s">
        <v>20</v>
      </c>
      <c r="D7" s="24" t="s">
        <v>373</v>
      </c>
    </row>
    <row r="8" spans="1:4" x14ac:dyDescent="0.25">
      <c r="A8" t="str">
        <f t="shared" si="0"/>
        <v>Barnet5</v>
      </c>
      <c r="B8" s="24">
        <v>5</v>
      </c>
      <c r="C8" s="24" t="s">
        <v>20</v>
      </c>
      <c r="D8" s="24" t="s">
        <v>369</v>
      </c>
    </row>
    <row r="9" spans="1:4" x14ac:dyDescent="0.25">
      <c r="A9" t="str">
        <f t="shared" si="0"/>
        <v>Barnsley1</v>
      </c>
      <c r="B9" s="24">
        <v>1</v>
      </c>
      <c r="C9" s="24" t="s">
        <v>24</v>
      </c>
      <c r="D9" s="24" t="s">
        <v>374</v>
      </c>
    </row>
    <row r="10" spans="1:4" x14ac:dyDescent="0.25">
      <c r="A10" t="str">
        <f t="shared" si="0"/>
        <v>Barnsley2</v>
      </c>
      <c r="B10" s="24">
        <v>2</v>
      </c>
      <c r="C10" s="24" t="s">
        <v>24</v>
      </c>
      <c r="D10" s="24" t="s">
        <v>369</v>
      </c>
    </row>
    <row r="11" spans="1:4" x14ac:dyDescent="0.25">
      <c r="A11" t="str">
        <f t="shared" si="0"/>
        <v>Bath and North East Somerset1</v>
      </c>
      <c r="B11" s="24">
        <v>1</v>
      </c>
      <c r="C11" s="24" t="s">
        <v>27</v>
      </c>
      <c r="D11" s="24" t="s">
        <v>375</v>
      </c>
    </row>
    <row r="12" spans="1:4" x14ac:dyDescent="0.25">
      <c r="A12" t="str">
        <f t="shared" si="0"/>
        <v>Bath and North East Somerset2</v>
      </c>
      <c r="B12" s="24">
        <v>2</v>
      </c>
      <c r="C12" s="24" t="s">
        <v>27</v>
      </c>
      <c r="D12" s="24" t="s">
        <v>369</v>
      </c>
    </row>
    <row r="13" spans="1:4" x14ac:dyDescent="0.25">
      <c r="A13" t="str">
        <f t="shared" si="0"/>
        <v>Bedford1</v>
      </c>
      <c r="B13" s="24">
        <v>1</v>
      </c>
      <c r="C13" s="24" t="s">
        <v>29</v>
      </c>
      <c r="D13" s="24" t="s">
        <v>376</v>
      </c>
    </row>
    <row r="14" spans="1:4" x14ac:dyDescent="0.25">
      <c r="A14" t="str">
        <f t="shared" si="0"/>
        <v>Bedford2</v>
      </c>
      <c r="B14" s="24">
        <v>2</v>
      </c>
      <c r="C14" s="24" t="s">
        <v>29</v>
      </c>
      <c r="D14" s="24" t="s">
        <v>369</v>
      </c>
    </row>
    <row r="15" spans="1:4" x14ac:dyDescent="0.25">
      <c r="A15" t="str">
        <f t="shared" si="0"/>
        <v>Bexley1</v>
      </c>
      <c r="B15" s="24">
        <v>1</v>
      </c>
      <c r="C15" s="24" t="s">
        <v>31</v>
      </c>
      <c r="D15" s="24" t="s">
        <v>377</v>
      </c>
    </row>
    <row r="16" spans="1:4" x14ac:dyDescent="0.25">
      <c r="A16" t="str">
        <f t="shared" si="0"/>
        <v>Bexley2</v>
      </c>
      <c r="B16" s="24">
        <v>2</v>
      </c>
      <c r="C16" s="24" t="s">
        <v>31</v>
      </c>
      <c r="D16" s="24" t="s">
        <v>378</v>
      </c>
    </row>
    <row r="17" spans="1:4" x14ac:dyDescent="0.25">
      <c r="A17" t="str">
        <f t="shared" si="0"/>
        <v>Bexley3</v>
      </c>
      <c r="B17" s="24">
        <v>3</v>
      </c>
      <c r="C17" s="24" t="s">
        <v>31</v>
      </c>
      <c r="D17" s="24" t="s">
        <v>379</v>
      </c>
    </row>
    <row r="18" spans="1:4" x14ac:dyDescent="0.25">
      <c r="A18" t="str">
        <f t="shared" si="0"/>
        <v>Bexley4</v>
      </c>
      <c r="B18" s="24">
        <v>4</v>
      </c>
      <c r="C18" s="24" t="s">
        <v>31</v>
      </c>
      <c r="D18" s="24" t="s">
        <v>380</v>
      </c>
    </row>
    <row r="19" spans="1:4" x14ac:dyDescent="0.25">
      <c r="A19" t="str">
        <f t="shared" si="0"/>
        <v>Bexley5</v>
      </c>
      <c r="B19" s="24">
        <v>5</v>
      </c>
      <c r="C19" s="24" t="s">
        <v>31</v>
      </c>
      <c r="D19" s="24" t="s">
        <v>369</v>
      </c>
    </row>
    <row r="20" spans="1:4" x14ac:dyDescent="0.25">
      <c r="A20" t="str">
        <f t="shared" si="0"/>
        <v>Birmingham1</v>
      </c>
      <c r="B20" s="24">
        <v>1</v>
      </c>
      <c r="C20" s="24" t="s">
        <v>33</v>
      </c>
      <c r="D20" s="24" t="s">
        <v>381</v>
      </c>
    </row>
    <row r="21" spans="1:4" x14ac:dyDescent="0.25">
      <c r="A21" t="str">
        <f t="shared" si="0"/>
        <v>Birmingham2</v>
      </c>
      <c r="B21" s="24">
        <v>2</v>
      </c>
      <c r="C21" s="24" t="s">
        <v>33</v>
      </c>
      <c r="D21" s="24" t="s">
        <v>369</v>
      </c>
    </row>
    <row r="22" spans="1:4" x14ac:dyDescent="0.25">
      <c r="A22" t="str">
        <f t="shared" si="0"/>
        <v>Blackburn with Darwen1</v>
      </c>
      <c r="B22" s="24">
        <v>1</v>
      </c>
      <c r="C22" s="24" t="s">
        <v>35</v>
      </c>
      <c r="D22" s="24" t="s">
        <v>382</v>
      </c>
    </row>
    <row r="23" spans="1:4" x14ac:dyDescent="0.25">
      <c r="A23" t="str">
        <f t="shared" si="0"/>
        <v>Blackburn with Darwen2</v>
      </c>
      <c r="B23" s="24">
        <v>2</v>
      </c>
      <c r="C23" s="24" t="s">
        <v>35</v>
      </c>
      <c r="D23" s="24" t="s">
        <v>369</v>
      </c>
    </row>
    <row r="24" spans="1:4" x14ac:dyDescent="0.25">
      <c r="A24" t="str">
        <f t="shared" si="0"/>
        <v>Blackpool1</v>
      </c>
      <c r="B24" s="24">
        <v>1</v>
      </c>
      <c r="C24" s="24" t="s">
        <v>37</v>
      </c>
      <c r="D24" s="24" t="s">
        <v>383</v>
      </c>
    </row>
    <row r="25" spans="1:4" x14ac:dyDescent="0.25">
      <c r="A25" t="str">
        <f t="shared" si="0"/>
        <v>Blackpool2</v>
      </c>
      <c r="B25" s="24">
        <v>2</v>
      </c>
      <c r="C25" s="24" t="s">
        <v>37</v>
      </c>
      <c r="D25" s="24" t="s">
        <v>369</v>
      </c>
    </row>
    <row r="26" spans="1:4" x14ac:dyDescent="0.25">
      <c r="A26" t="str">
        <f t="shared" si="0"/>
        <v>Bolton1</v>
      </c>
      <c r="B26" s="24">
        <v>1</v>
      </c>
      <c r="C26" s="24" t="s">
        <v>39</v>
      </c>
      <c r="D26" s="24" t="s">
        <v>384</v>
      </c>
    </row>
    <row r="27" spans="1:4" x14ac:dyDescent="0.25">
      <c r="A27" t="str">
        <f t="shared" si="0"/>
        <v>Bolton2</v>
      </c>
      <c r="B27" s="24">
        <v>2</v>
      </c>
      <c r="C27" s="24" t="s">
        <v>39</v>
      </c>
      <c r="D27" s="24" t="s">
        <v>369</v>
      </c>
    </row>
    <row r="28" spans="1:4" x14ac:dyDescent="0.25">
      <c r="A28" t="str">
        <f t="shared" si="0"/>
        <v>Bournemouth, Christchurch and Poole1</v>
      </c>
      <c r="B28" s="24">
        <v>1</v>
      </c>
      <c r="C28" s="24" t="s">
        <v>41</v>
      </c>
      <c r="D28" s="24" t="s">
        <v>385</v>
      </c>
    </row>
    <row r="29" spans="1:4" x14ac:dyDescent="0.25">
      <c r="A29" t="str">
        <f t="shared" si="0"/>
        <v>Bournemouth, Christchurch and Poole2</v>
      </c>
      <c r="B29" s="24">
        <v>2</v>
      </c>
      <c r="C29" s="24" t="s">
        <v>41</v>
      </c>
      <c r="D29" s="24" t="s">
        <v>386</v>
      </c>
    </row>
    <row r="30" spans="1:4" x14ac:dyDescent="0.25">
      <c r="A30" t="str">
        <f t="shared" si="0"/>
        <v>Bournemouth, Christchurch and Poole3</v>
      </c>
      <c r="B30" s="24">
        <v>3</v>
      </c>
      <c r="C30" s="24" t="s">
        <v>41</v>
      </c>
      <c r="D30" s="24" t="s">
        <v>369</v>
      </c>
    </row>
    <row r="31" spans="1:4" x14ac:dyDescent="0.25">
      <c r="A31" t="str">
        <f t="shared" si="0"/>
        <v>Bracknell Forest1</v>
      </c>
      <c r="B31" s="24">
        <v>1</v>
      </c>
      <c r="C31" s="24" t="s">
        <v>43</v>
      </c>
      <c r="D31" s="24" t="s">
        <v>387</v>
      </c>
    </row>
    <row r="32" spans="1:4" x14ac:dyDescent="0.25">
      <c r="A32" t="str">
        <f t="shared" si="0"/>
        <v>Bracknell Forest2</v>
      </c>
      <c r="B32" s="24">
        <v>2</v>
      </c>
      <c r="C32" s="24" t="s">
        <v>43</v>
      </c>
      <c r="D32" s="24" t="s">
        <v>388</v>
      </c>
    </row>
    <row r="33" spans="1:4" x14ac:dyDescent="0.25">
      <c r="A33" t="str">
        <f t="shared" si="0"/>
        <v>Bracknell Forest3</v>
      </c>
      <c r="B33" s="24">
        <v>3</v>
      </c>
      <c r="C33" s="24" t="s">
        <v>43</v>
      </c>
      <c r="D33" s="24" t="s">
        <v>369</v>
      </c>
    </row>
    <row r="34" spans="1:4" x14ac:dyDescent="0.25">
      <c r="A34" t="str">
        <f t="shared" si="0"/>
        <v>Bradford1</v>
      </c>
      <c r="B34" s="24">
        <v>1</v>
      </c>
      <c r="C34" s="24" t="s">
        <v>45</v>
      </c>
      <c r="D34" s="24" t="s">
        <v>389</v>
      </c>
    </row>
    <row r="35" spans="1:4" x14ac:dyDescent="0.25">
      <c r="A35" t="str">
        <f t="shared" si="0"/>
        <v>Bradford2</v>
      </c>
      <c r="B35" s="24">
        <v>2</v>
      </c>
      <c r="C35" s="24" t="s">
        <v>45</v>
      </c>
      <c r="D35" s="24" t="s">
        <v>390</v>
      </c>
    </row>
    <row r="36" spans="1:4" x14ac:dyDescent="0.25">
      <c r="A36" t="str">
        <f t="shared" si="0"/>
        <v>Bradford3</v>
      </c>
      <c r="B36" s="24">
        <v>3</v>
      </c>
      <c r="C36" s="24" t="s">
        <v>45</v>
      </c>
      <c r="D36" s="24" t="s">
        <v>369</v>
      </c>
    </row>
    <row r="37" spans="1:4" x14ac:dyDescent="0.25">
      <c r="A37" t="str">
        <f t="shared" si="0"/>
        <v>Brent1</v>
      </c>
      <c r="B37" s="24">
        <v>1</v>
      </c>
      <c r="C37" s="24" t="s">
        <v>47</v>
      </c>
      <c r="D37" s="24" t="s">
        <v>391</v>
      </c>
    </row>
    <row r="38" spans="1:4" x14ac:dyDescent="0.25">
      <c r="A38" t="str">
        <f t="shared" si="0"/>
        <v>Brent2</v>
      </c>
      <c r="B38" s="24">
        <v>2</v>
      </c>
      <c r="C38" s="24" t="s">
        <v>47</v>
      </c>
      <c r="D38" s="24" t="s">
        <v>392</v>
      </c>
    </row>
    <row r="39" spans="1:4" x14ac:dyDescent="0.25">
      <c r="A39" t="str">
        <f t="shared" si="0"/>
        <v>Brent3</v>
      </c>
      <c r="B39" s="24">
        <v>3</v>
      </c>
      <c r="C39" s="24" t="s">
        <v>47</v>
      </c>
      <c r="D39" s="24" t="s">
        <v>393</v>
      </c>
    </row>
    <row r="40" spans="1:4" x14ac:dyDescent="0.25">
      <c r="A40" t="str">
        <f t="shared" si="0"/>
        <v>Brent4</v>
      </c>
      <c r="B40" s="24">
        <v>4</v>
      </c>
      <c r="C40" s="24" t="s">
        <v>47</v>
      </c>
      <c r="D40" s="24" t="s">
        <v>394</v>
      </c>
    </row>
    <row r="41" spans="1:4" x14ac:dyDescent="0.25">
      <c r="A41" t="str">
        <f t="shared" si="0"/>
        <v>Brent5</v>
      </c>
      <c r="B41" s="24">
        <v>5</v>
      </c>
      <c r="C41" s="24" t="s">
        <v>47</v>
      </c>
      <c r="D41" s="24" t="s">
        <v>369</v>
      </c>
    </row>
    <row r="42" spans="1:4" x14ac:dyDescent="0.25">
      <c r="A42" t="str">
        <f t="shared" si="0"/>
        <v>Brighton and Hove1</v>
      </c>
      <c r="B42" s="24">
        <v>1</v>
      </c>
      <c r="C42" s="24" t="s">
        <v>49</v>
      </c>
      <c r="D42" s="24" t="s">
        <v>395</v>
      </c>
    </row>
    <row r="43" spans="1:4" x14ac:dyDescent="0.25">
      <c r="A43" t="str">
        <f t="shared" si="0"/>
        <v>Brighton and Hove2</v>
      </c>
      <c r="B43" s="24">
        <v>2</v>
      </c>
      <c r="C43" s="24" t="s">
        <v>49</v>
      </c>
      <c r="D43" s="24" t="s">
        <v>396</v>
      </c>
    </row>
    <row r="44" spans="1:4" x14ac:dyDescent="0.25">
      <c r="A44" t="str">
        <f t="shared" si="0"/>
        <v>Brighton and Hove3</v>
      </c>
      <c r="B44" s="24">
        <v>3</v>
      </c>
      <c r="C44" s="24" t="s">
        <v>49</v>
      </c>
      <c r="D44" s="24" t="s">
        <v>397</v>
      </c>
    </row>
    <row r="45" spans="1:4" x14ac:dyDescent="0.25">
      <c r="A45" t="str">
        <f t="shared" si="0"/>
        <v>Brighton and Hove4</v>
      </c>
      <c r="B45" s="24">
        <v>4</v>
      </c>
      <c r="C45" s="24" t="s">
        <v>49</v>
      </c>
      <c r="D45" s="24" t="s">
        <v>369</v>
      </c>
    </row>
    <row r="46" spans="1:4" x14ac:dyDescent="0.25">
      <c r="A46" t="str">
        <f t="shared" si="0"/>
        <v>Bristol, City of1</v>
      </c>
      <c r="B46" s="24">
        <v>1</v>
      </c>
      <c r="C46" s="24" t="s">
        <v>51</v>
      </c>
      <c r="D46" s="24" t="s">
        <v>398</v>
      </c>
    </row>
    <row r="47" spans="1:4" x14ac:dyDescent="0.25">
      <c r="A47" t="str">
        <f t="shared" si="0"/>
        <v>Bristol, City of2</v>
      </c>
      <c r="B47" s="24">
        <v>2</v>
      </c>
      <c r="C47" s="24" t="s">
        <v>51</v>
      </c>
      <c r="D47" s="24" t="s">
        <v>399</v>
      </c>
    </row>
    <row r="48" spans="1:4" x14ac:dyDescent="0.25">
      <c r="A48" t="str">
        <f t="shared" si="0"/>
        <v>Bristol, City of3</v>
      </c>
      <c r="B48" s="24">
        <v>3</v>
      </c>
      <c r="C48" s="24" t="s">
        <v>51</v>
      </c>
      <c r="D48" s="24" t="s">
        <v>369</v>
      </c>
    </row>
    <row r="49" spans="1:4" x14ac:dyDescent="0.25">
      <c r="A49" t="str">
        <f t="shared" si="0"/>
        <v>Bromley1</v>
      </c>
      <c r="B49" s="24">
        <v>1</v>
      </c>
      <c r="C49" s="24" t="s">
        <v>53</v>
      </c>
      <c r="D49" s="24" t="s">
        <v>379</v>
      </c>
    </row>
    <row r="50" spans="1:4" x14ac:dyDescent="0.25">
      <c r="A50" t="str">
        <f t="shared" si="0"/>
        <v>Bromley2</v>
      </c>
      <c r="B50" s="24">
        <v>2</v>
      </c>
      <c r="C50" s="24" t="s">
        <v>53</v>
      </c>
      <c r="D50" s="24" t="s">
        <v>369</v>
      </c>
    </row>
    <row r="51" spans="1:4" x14ac:dyDescent="0.25">
      <c r="A51" t="str">
        <f t="shared" si="0"/>
        <v>Buckinghamshire1</v>
      </c>
      <c r="B51" s="24">
        <v>1</v>
      </c>
      <c r="C51" s="24" t="s">
        <v>55</v>
      </c>
      <c r="D51" s="24" t="s">
        <v>400</v>
      </c>
    </row>
    <row r="52" spans="1:4" x14ac:dyDescent="0.25">
      <c r="A52" t="str">
        <f t="shared" si="0"/>
        <v>Buckinghamshire2</v>
      </c>
      <c r="B52" s="24">
        <v>2</v>
      </c>
      <c r="C52" s="24" t="s">
        <v>55</v>
      </c>
      <c r="D52" s="24" t="s">
        <v>387</v>
      </c>
    </row>
    <row r="53" spans="1:4" x14ac:dyDescent="0.25">
      <c r="A53" t="str">
        <f t="shared" si="0"/>
        <v>Buckinghamshire3</v>
      </c>
      <c r="B53" s="24">
        <v>3</v>
      </c>
      <c r="C53" s="24" t="s">
        <v>55</v>
      </c>
      <c r="D53" s="24" t="s">
        <v>369</v>
      </c>
    </row>
    <row r="54" spans="1:4" x14ac:dyDescent="0.25">
      <c r="A54" t="str">
        <f t="shared" si="0"/>
        <v>Bury1</v>
      </c>
      <c r="B54" s="24">
        <v>1</v>
      </c>
      <c r="C54" s="24" t="s">
        <v>57</v>
      </c>
      <c r="D54" s="24" t="s">
        <v>401</v>
      </c>
    </row>
    <row r="55" spans="1:4" x14ac:dyDescent="0.25">
      <c r="A55" t="str">
        <f t="shared" si="0"/>
        <v>Bury2</v>
      </c>
      <c r="B55" s="24">
        <v>2</v>
      </c>
      <c r="C55" s="24" t="s">
        <v>57</v>
      </c>
      <c r="D55" s="24" t="s">
        <v>369</v>
      </c>
    </row>
    <row r="56" spans="1:4" x14ac:dyDescent="0.25">
      <c r="A56" t="str">
        <f t="shared" si="0"/>
        <v>Calderdale1</v>
      </c>
      <c r="B56" s="24">
        <v>1</v>
      </c>
      <c r="C56" s="24" t="s">
        <v>59</v>
      </c>
      <c r="D56" s="24" t="s">
        <v>402</v>
      </c>
    </row>
    <row r="57" spans="1:4" x14ac:dyDescent="0.25">
      <c r="A57" t="str">
        <f t="shared" si="0"/>
        <v>Calderdale2</v>
      </c>
      <c r="B57" s="24">
        <v>2</v>
      </c>
      <c r="C57" s="24" t="s">
        <v>59</v>
      </c>
      <c r="D57" s="24" t="s">
        <v>369</v>
      </c>
    </row>
    <row r="58" spans="1:4" x14ac:dyDescent="0.25">
      <c r="A58" t="str">
        <f t="shared" si="0"/>
        <v>Cambridgeshire1</v>
      </c>
      <c r="B58" s="24">
        <v>1</v>
      </c>
      <c r="C58" s="24" t="s">
        <v>61</v>
      </c>
      <c r="D58" s="24" t="s">
        <v>403</v>
      </c>
    </row>
    <row r="59" spans="1:4" x14ac:dyDescent="0.25">
      <c r="A59" t="str">
        <f t="shared" si="0"/>
        <v>Cambridgeshire2</v>
      </c>
      <c r="B59" s="24">
        <v>2</v>
      </c>
      <c r="C59" s="24" t="s">
        <v>61</v>
      </c>
      <c r="D59" s="24" t="s">
        <v>404</v>
      </c>
    </row>
    <row r="60" spans="1:4" x14ac:dyDescent="0.25">
      <c r="A60" t="str">
        <f t="shared" si="0"/>
        <v>Cambridgeshire3</v>
      </c>
      <c r="B60" s="24">
        <v>3</v>
      </c>
      <c r="C60" s="24" t="s">
        <v>61</v>
      </c>
      <c r="D60" s="24" t="s">
        <v>369</v>
      </c>
    </row>
    <row r="61" spans="1:4" x14ac:dyDescent="0.25">
      <c r="A61" t="str">
        <f t="shared" si="0"/>
        <v>Camden1</v>
      </c>
      <c r="B61" s="24">
        <v>1</v>
      </c>
      <c r="C61" s="24" t="s">
        <v>63</v>
      </c>
      <c r="D61" s="24" t="s">
        <v>405</v>
      </c>
    </row>
    <row r="62" spans="1:4" x14ac:dyDescent="0.25">
      <c r="A62" t="str">
        <f t="shared" si="0"/>
        <v>Camden2</v>
      </c>
      <c r="B62" s="24">
        <v>2</v>
      </c>
      <c r="C62" s="24" t="s">
        <v>63</v>
      </c>
      <c r="D62" s="24" t="s">
        <v>371</v>
      </c>
    </row>
    <row r="63" spans="1:4" x14ac:dyDescent="0.25">
      <c r="A63" t="str">
        <f t="shared" si="0"/>
        <v>Camden3</v>
      </c>
      <c r="B63" s="24">
        <v>3</v>
      </c>
      <c r="C63" s="24" t="s">
        <v>63</v>
      </c>
      <c r="D63" s="24" t="s">
        <v>372</v>
      </c>
    </row>
    <row r="64" spans="1:4" x14ac:dyDescent="0.25">
      <c r="A64" t="str">
        <f t="shared" si="0"/>
        <v>Camden4</v>
      </c>
      <c r="B64" s="24">
        <v>4</v>
      </c>
      <c r="C64" s="24" t="s">
        <v>63</v>
      </c>
      <c r="D64" s="24" t="s">
        <v>373</v>
      </c>
    </row>
    <row r="65" spans="1:4" x14ac:dyDescent="0.25">
      <c r="A65" t="str">
        <f t="shared" si="0"/>
        <v>Camden5</v>
      </c>
      <c r="B65" s="24">
        <v>5</v>
      </c>
      <c r="C65" s="24" t="s">
        <v>63</v>
      </c>
      <c r="D65" s="24" t="s">
        <v>369</v>
      </c>
    </row>
    <row r="66" spans="1:4" x14ac:dyDescent="0.25">
      <c r="A66" t="str">
        <f t="shared" si="0"/>
        <v>Central Bedfordshire1</v>
      </c>
      <c r="B66" s="24">
        <v>1</v>
      </c>
      <c r="C66" s="24" t="s">
        <v>65</v>
      </c>
      <c r="D66" s="24" t="s">
        <v>376</v>
      </c>
    </row>
    <row r="67" spans="1:4" x14ac:dyDescent="0.25">
      <c r="A67" t="str">
        <f t="shared" ref="A67:A129" si="1">CONCATENATE(C67, B67)</f>
        <v>Central Bedfordshire2</v>
      </c>
      <c r="B67" s="24">
        <v>2</v>
      </c>
      <c r="C67" s="24" t="s">
        <v>65</v>
      </c>
      <c r="D67" s="24" t="s">
        <v>369</v>
      </c>
    </row>
    <row r="68" spans="1:4" x14ac:dyDescent="0.25">
      <c r="A68" t="str">
        <f t="shared" si="1"/>
        <v>Cheshire East1</v>
      </c>
      <c r="B68" s="24">
        <v>1</v>
      </c>
      <c r="C68" s="93" t="s">
        <v>67</v>
      </c>
      <c r="D68" s="24" t="s">
        <v>369</v>
      </c>
    </row>
    <row r="69" spans="1:4" x14ac:dyDescent="0.25">
      <c r="A69" t="str">
        <f t="shared" si="1"/>
        <v>Cheshire West and Chester1</v>
      </c>
      <c r="B69" s="24">
        <v>1</v>
      </c>
      <c r="C69" s="24" t="s">
        <v>69</v>
      </c>
      <c r="D69" s="24" t="s">
        <v>406</v>
      </c>
    </row>
    <row r="70" spans="1:4" x14ac:dyDescent="0.25">
      <c r="A70" t="str">
        <f t="shared" si="1"/>
        <v>Cheshire West and Chester2</v>
      </c>
      <c r="B70" s="24">
        <v>2</v>
      </c>
      <c r="C70" s="24" t="s">
        <v>69</v>
      </c>
      <c r="D70" s="24" t="s">
        <v>407</v>
      </c>
    </row>
    <row r="71" spans="1:4" x14ac:dyDescent="0.25">
      <c r="A71" t="str">
        <f t="shared" si="1"/>
        <v>Cheshire West and Chester3</v>
      </c>
      <c r="B71" s="24">
        <v>3</v>
      </c>
      <c r="C71" s="24" t="s">
        <v>69</v>
      </c>
      <c r="D71" s="24" t="s">
        <v>369</v>
      </c>
    </row>
    <row r="72" spans="1:4" x14ac:dyDescent="0.25">
      <c r="A72" t="str">
        <f t="shared" si="1"/>
        <v>City of London1</v>
      </c>
      <c r="B72" s="24">
        <v>1</v>
      </c>
      <c r="C72" s="24" t="s">
        <v>71</v>
      </c>
      <c r="D72" s="24" t="s">
        <v>408</v>
      </c>
    </row>
    <row r="73" spans="1:4" x14ac:dyDescent="0.25">
      <c r="A73" t="str">
        <f t="shared" si="1"/>
        <v>City of London2</v>
      </c>
      <c r="B73" s="24">
        <v>2</v>
      </c>
      <c r="C73" s="24" t="s">
        <v>71</v>
      </c>
      <c r="D73" s="24" t="s">
        <v>378</v>
      </c>
    </row>
    <row r="74" spans="1:4" x14ac:dyDescent="0.25">
      <c r="A74" t="str">
        <f t="shared" si="1"/>
        <v>City of London3</v>
      </c>
      <c r="B74" s="24">
        <v>3</v>
      </c>
      <c r="C74" s="24" t="s">
        <v>71</v>
      </c>
      <c r="D74" s="24" t="s">
        <v>409</v>
      </c>
    </row>
    <row r="75" spans="1:4" x14ac:dyDescent="0.25">
      <c r="A75" t="str">
        <f t="shared" si="1"/>
        <v>City of London4</v>
      </c>
      <c r="B75" s="24">
        <v>4</v>
      </c>
      <c r="C75" s="24" t="s">
        <v>71</v>
      </c>
      <c r="D75" s="24" t="s">
        <v>372</v>
      </c>
    </row>
    <row r="76" spans="1:4" x14ac:dyDescent="0.25">
      <c r="A76" t="str">
        <f t="shared" si="1"/>
        <v>City of London5</v>
      </c>
      <c r="B76" s="24">
        <v>5</v>
      </c>
      <c r="C76" s="24" t="s">
        <v>71</v>
      </c>
      <c r="D76" s="24" t="s">
        <v>369</v>
      </c>
    </row>
    <row r="77" spans="1:4" x14ac:dyDescent="0.25">
      <c r="A77" t="str">
        <f t="shared" si="1"/>
        <v>Cornwall &amp; Scilly1</v>
      </c>
      <c r="B77" s="24">
        <v>1</v>
      </c>
      <c r="C77" s="24" t="s">
        <v>73</v>
      </c>
      <c r="D77" s="24" t="s">
        <v>410</v>
      </c>
    </row>
    <row r="78" spans="1:4" x14ac:dyDescent="0.25">
      <c r="A78" t="str">
        <f t="shared" si="1"/>
        <v>Cornwall &amp; Scilly2</v>
      </c>
      <c r="B78" s="24">
        <v>2</v>
      </c>
      <c r="C78" s="24" t="s">
        <v>73</v>
      </c>
      <c r="D78" s="24" t="s">
        <v>411</v>
      </c>
    </row>
    <row r="79" spans="1:4" x14ac:dyDescent="0.25">
      <c r="A79" t="str">
        <f t="shared" si="1"/>
        <v>Cornwall &amp; Scilly3</v>
      </c>
      <c r="B79" s="24">
        <v>3</v>
      </c>
      <c r="C79" s="24" t="s">
        <v>73</v>
      </c>
      <c r="D79" s="24" t="s">
        <v>412</v>
      </c>
    </row>
    <row r="80" spans="1:4" x14ac:dyDescent="0.25">
      <c r="A80" t="str">
        <f t="shared" si="1"/>
        <v>Cornwall &amp; Scilly4</v>
      </c>
      <c r="B80" s="24">
        <v>4</v>
      </c>
      <c r="C80" s="24" t="s">
        <v>73</v>
      </c>
      <c r="D80" s="24" t="s">
        <v>369</v>
      </c>
    </row>
    <row r="81" spans="1:4" x14ac:dyDescent="0.25">
      <c r="A81" t="str">
        <f t="shared" si="1"/>
        <v>County Durham1</v>
      </c>
      <c r="B81" s="24">
        <v>1</v>
      </c>
      <c r="C81" s="24" t="s">
        <v>75</v>
      </c>
      <c r="D81" s="24" t="s">
        <v>413</v>
      </c>
    </row>
    <row r="82" spans="1:4" x14ac:dyDescent="0.25">
      <c r="A82" t="str">
        <f t="shared" si="1"/>
        <v>County Durham2</v>
      </c>
      <c r="B82" s="24">
        <v>2</v>
      </c>
      <c r="C82" s="24" t="s">
        <v>75</v>
      </c>
      <c r="D82" s="24" t="s">
        <v>414</v>
      </c>
    </row>
    <row r="83" spans="1:4" x14ac:dyDescent="0.25">
      <c r="A83" t="str">
        <f t="shared" si="1"/>
        <v>County Durham3</v>
      </c>
      <c r="B83" s="24">
        <v>3</v>
      </c>
      <c r="C83" s="24" t="s">
        <v>75</v>
      </c>
      <c r="D83" s="24" t="s">
        <v>369</v>
      </c>
    </row>
    <row r="84" spans="1:4" x14ac:dyDescent="0.25">
      <c r="A84" t="str">
        <f t="shared" si="1"/>
        <v>Coventry1</v>
      </c>
      <c r="B84" s="24">
        <v>1</v>
      </c>
      <c r="C84" s="24" t="s">
        <v>77</v>
      </c>
      <c r="D84" s="24" t="s">
        <v>415</v>
      </c>
    </row>
    <row r="85" spans="1:4" x14ac:dyDescent="0.25">
      <c r="A85" t="str">
        <f t="shared" si="1"/>
        <v>Coventry2</v>
      </c>
      <c r="B85" s="24">
        <v>2</v>
      </c>
      <c r="C85" s="24" t="s">
        <v>77</v>
      </c>
      <c r="D85" s="24" t="s">
        <v>416</v>
      </c>
    </row>
    <row r="86" spans="1:4" x14ac:dyDescent="0.25">
      <c r="A86" t="str">
        <f t="shared" si="1"/>
        <v>Coventry3</v>
      </c>
      <c r="B86" s="24">
        <v>3</v>
      </c>
      <c r="C86" s="24" t="s">
        <v>77</v>
      </c>
      <c r="D86" s="24" t="s">
        <v>417</v>
      </c>
    </row>
    <row r="87" spans="1:4" x14ac:dyDescent="0.25">
      <c r="A87" t="str">
        <f t="shared" si="1"/>
        <v>Coventry4</v>
      </c>
      <c r="B87" s="24">
        <v>4</v>
      </c>
      <c r="C87" s="24" t="s">
        <v>77</v>
      </c>
      <c r="D87" s="24" t="s">
        <v>369</v>
      </c>
    </row>
    <row r="88" spans="1:4" x14ac:dyDescent="0.25">
      <c r="A88" t="str">
        <f t="shared" si="1"/>
        <v>Croydon1</v>
      </c>
      <c r="B88" s="24">
        <v>1</v>
      </c>
      <c r="C88" s="24" t="s">
        <v>79</v>
      </c>
      <c r="D88" s="24" t="s">
        <v>418</v>
      </c>
    </row>
    <row r="89" spans="1:4" x14ac:dyDescent="0.25">
      <c r="A89" t="str">
        <f t="shared" si="1"/>
        <v>Croydon2</v>
      </c>
      <c r="B89" s="24">
        <v>2</v>
      </c>
      <c r="C89" s="24" t="s">
        <v>79</v>
      </c>
      <c r="D89" s="24" t="s">
        <v>419</v>
      </c>
    </row>
    <row r="90" spans="1:4" x14ac:dyDescent="0.25">
      <c r="A90" t="str">
        <f t="shared" si="1"/>
        <v>Croydon3</v>
      </c>
      <c r="B90" s="24">
        <v>3</v>
      </c>
      <c r="C90" s="24" t="s">
        <v>79</v>
      </c>
      <c r="D90" s="24" t="s">
        <v>379</v>
      </c>
    </row>
    <row r="91" spans="1:4" x14ac:dyDescent="0.25">
      <c r="A91" t="str">
        <f t="shared" si="1"/>
        <v>Croydon4</v>
      </c>
      <c r="B91" s="24">
        <v>4</v>
      </c>
      <c r="C91" s="24" t="s">
        <v>79</v>
      </c>
      <c r="D91" s="24" t="s">
        <v>420</v>
      </c>
    </row>
    <row r="92" spans="1:4" x14ac:dyDescent="0.25">
      <c r="A92" t="str">
        <f t="shared" si="1"/>
        <v>Croydon5</v>
      </c>
      <c r="B92" s="24">
        <v>5</v>
      </c>
      <c r="C92" s="24" t="s">
        <v>79</v>
      </c>
      <c r="D92" s="24" t="s">
        <v>421</v>
      </c>
    </row>
    <row r="93" spans="1:4" x14ac:dyDescent="0.25">
      <c r="A93" t="str">
        <f t="shared" si="1"/>
        <v>Croydon6</v>
      </c>
      <c r="B93" s="24">
        <v>6</v>
      </c>
      <c r="C93" s="24" t="s">
        <v>79</v>
      </c>
      <c r="D93" s="24" t="s">
        <v>369</v>
      </c>
    </row>
    <row r="94" spans="1:4" x14ac:dyDescent="0.25">
      <c r="A94" t="str">
        <f t="shared" si="1"/>
        <v>Cumberland1</v>
      </c>
      <c r="B94" s="24">
        <v>1</v>
      </c>
      <c r="C94" s="24" t="s">
        <v>81</v>
      </c>
      <c r="D94" s="24" t="s">
        <v>422</v>
      </c>
    </row>
    <row r="95" spans="1:4" x14ac:dyDescent="0.25">
      <c r="A95" t="str">
        <f t="shared" si="1"/>
        <v>Cumberland2</v>
      </c>
      <c r="B95" s="24">
        <v>2</v>
      </c>
      <c r="C95" s="24" t="s">
        <v>81</v>
      </c>
      <c r="D95" s="24" t="s">
        <v>423</v>
      </c>
    </row>
    <row r="96" spans="1:4" x14ac:dyDescent="0.25">
      <c r="A96" t="str">
        <f t="shared" si="1"/>
        <v>Cumberland3</v>
      </c>
      <c r="B96" s="24">
        <v>3</v>
      </c>
      <c r="C96" s="24" t="s">
        <v>81</v>
      </c>
      <c r="D96" s="24" t="s">
        <v>369</v>
      </c>
    </row>
    <row r="97" spans="1:4" x14ac:dyDescent="0.25">
      <c r="A97" t="str">
        <f t="shared" si="1"/>
        <v>Darlington1</v>
      </c>
      <c r="B97" s="24">
        <v>1</v>
      </c>
      <c r="C97" s="24" t="s">
        <v>83</v>
      </c>
      <c r="D97" s="24" t="s">
        <v>413</v>
      </c>
    </row>
    <row r="98" spans="1:4" x14ac:dyDescent="0.25">
      <c r="A98" t="str">
        <f t="shared" si="1"/>
        <v>Darlington2</v>
      </c>
      <c r="B98" s="24">
        <v>2</v>
      </c>
      <c r="C98" s="24" t="s">
        <v>83</v>
      </c>
      <c r="D98" s="24" t="s">
        <v>369</v>
      </c>
    </row>
    <row r="99" spans="1:4" x14ac:dyDescent="0.25">
      <c r="A99" t="str">
        <f t="shared" si="1"/>
        <v>Derby1</v>
      </c>
      <c r="B99" s="24">
        <v>1</v>
      </c>
      <c r="C99" s="24" t="s">
        <v>85</v>
      </c>
      <c r="D99" s="24" t="s">
        <v>424</v>
      </c>
    </row>
    <row r="100" spans="1:4" x14ac:dyDescent="0.25">
      <c r="A100" t="str">
        <f t="shared" si="1"/>
        <v>Derby2</v>
      </c>
      <c r="B100" s="24">
        <v>2</v>
      </c>
      <c r="C100" s="24" t="s">
        <v>85</v>
      </c>
      <c r="D100" s="24" t="s">
        <v>425</v>
      </c>
    </row>
    <row r="101" spans="1:4" x14ac:dyDescent="0.25">
      <c r="A101" t="str">
        <f t="shared" si="1"/>
        <v>Derby3</v>
      </c>
      <c r="B101" s="24">
        <v>3</v>
      </c>
      <c r="C101" s="24" t="s">
        <v>85</v>
      </c>
      <c r="D101" s="24" t="s">
        <v>426</v>
      </c>
    </row>
    <row r="102" spans="1:4" x14ac:dyDescent="0.25">
      <c r="A102" t="str">
        <f t="shared" si="1"/>
        <v>Derby4</v>
      </c>
      <c r="B102" s="24">
        <v>4</v>
      </c>
      <c r="C102" s="24" t="s">
        <v>85</v>
      </c>
      <c r="D102" s="24" t="s">
        <v>369</v>
      </c>
    </row>
    <row r="103" spans="1:4" x14ac:dyDescent="0.25">
      <c r="A103" t="str">
        <f t="shared" si="1"/>
        <v>Derbyshire1</v>
      </c>
      <c r="B103" s="24">
        <v>1</v>
      </c>
      <c r="C103" s="24" t="s">
        <v>87</v>
      </c>
      <c r="D103" s="24" t="s">
        <v>424</v>
      </c>
    </row>
    <row r="104" spans="1:4" x14ac:dyDescent="0.25">
      <c r="A104" t="str">
        <f t="shared" si="1"/>
        <v>Derbyshire2</v>
      </c>
      <c r="B104" s="24">
        <v>2</v>
      </c>
      <c r="C104" s="24" t="s">
        <v>87</v>
      </c>
      <c r="D104" s="24" t="s">
        <v>425</v>
      </c>
    </row>
    <row r="105" spans="1:4" x14ac:dyDescent="0.25">
      <c r="A105" t="str">
        <f t="shared" si="1"/>
        <v>Derbyshire3</v>
      </c>
      <c r="B105" s="24">
        <v>3</v>
      </c>
      <c r="C105" s="24" t="s">
        <v>87</v>
      </c>
      <c r="D105" s="24" t="s">
        <v>426</v>
      </c>
    </row>
    <row r="106" spans="1:4" x14ac:dyDescent="0.25">
      <c r="A106" t="str">
        <f t="shared" si="1"/>
        <v>Derbyshire4</v>
      </c>
      <c r="B106" s="24">
        <v>4</v>
      </c>
      <c r="C106" s="24" t="s">
        <v>87</v>
      </c>
      <c r="D106" s="24" t="s">
        <v>369</v>
      </c>
    </row>
    <row r="107" spans="1:4" x14ac:dyDescent="0.25">
      <c r="A107" t="str">
        <f t="shared" si="1"/>
        <v>Devon1</v>
      </c>
      <c r="B107" s="24">
        <v>1</v>
      </c>
      <c r="C107" s="24" t="s">
        <v>89</v>
      </c>
      <c r="D107" s="24" t="s">
        <v>427</v>
      </c>
    </row>
    <row r="108" spans="1:4" x14ac:dyDescent="0.25">
      <c r="A108" t="str">
        <f t="shared" si="1"/>
        <v>Devon2</v>
      </c>
      <c r="B108" s="24">
        <v>2</v>
      </c>
      <c r="C108" s="24" t="s">
        <v>89</v>
      </c>
      <c r="D108" s="24" t="s">
        <v>428</v>
      </c>
    </row>
    <row r="109" spans="1:4" x14ac:dyDescent="0.25">
      <c r="A109" t="str">
        <f t="shared" si="1"/>
        <v>Devon3</v>
      </c>
      <c r="B109" s="24">
        <v>3</v>
      </c>
      <c r="C109" s="24" t="s">
        <v>89</v>
      </c>
      <c r="D109" s="24" t="s">
        <v>412</v>
      </c>
    </row>
    <row r="110" spans="1:4" x14ac:dyDescent="0.25">
      <c r="A110" t="str">
        <f t="shared" si="1"/>
        <v>Devon4</v>
      </c>
      <c r="B110" s="24">
        <v>4</v>
      </c>
      <c r="C110" s="24" t="s">
        <v>89</v>
      </c>
      <c r="D110" s="24" t="s">
        <v>369</v>
      </c>
    </row>
    <row r="111" spans="1:4" x14ac:dyDescent="0.25">
      <c r="A111" t="str">
        <f t="shared" si="1"/>
        <v>Doncaster1</v>
      </c>
      <c r="B111" s="24">
        <v>1</v>
      </c>
      <c r="C111" s="24" t="s">
        <v>91</v>
      </c>
      <c r="D111" s="24" t="s">
        <v>429</v>
      </c>
    </row>
    <row r="112" spans="1:4" x14ac:dyDescent="0.25">
      <c r="A112" t="str">
        <f t="shared" si="1"/>
        <v>Doncaster2</v>
      </c>
      <c r="B112" s="24">
        <v>2</v>
      </c>
      <c r="C112" s="24" t="s">
        <v>91</v>
      </c>
      <c r="D112" s="24" t="s">
        <v>369</v>
      </c>
    </row>
    <row r="113" spans="1:4" x14ac:dyDescent="0.25">
      <c r="A113" t="str">
        <f t="shared" si="1"/>
        <v>Dorset1</v>
      </c>
      <c r="B113" s="24">
        <v>1</v>
      </c>
      <c r="C113" s="24" t="s">
        <v>93</v>
      </c>
      <c r="D113" s="24" t="s">
        <v>430</v>
      </c>
    </row>
    <row r="114" spans="1:4" x14ac:dyDescent="0.25">
      <c r="A114" t="str">
        <f t="shared" si="1"/>
        <v>Dorset2</v>
      </c>
      <c r="B114" s="24">
        <v>2</v>
      </c>
      <c r="C114" s="24" t="s">
        <v>93</v>
      </c>
      <c r="D114" s="24" t="s">
        <v>385</v>
      </c>
    </row>
    <row r="115" spans="1:4" x14ac:dyDescent="0.25">
      <c r="A115" t="str">
        <f t="shared" si="1"/>
        <v>Dorset3</v>
      </c>
      <c r="B115" s="24">
        <v>3</v>
      </c>
      <c r="C115" s="24" t="s">
        <v>93</v>
      </c>
      <c r="D115" s="24" t="s">
        <v>431</v>
      </c>
    </row>
    <row r="116" spans="1:4" x14ac:dyDescent="0.25">
      <c r="A116" t="str">
        <f t="shared" si="1"/>
        <v>Dorset4</v>
      </c>
      <c r="B116" s="24">
        <v>4</v>
      </c>
      <c r="C116" s="24" t="s">
        <v>93</v>
      </c>
      <c r="D116" s="24" t="s">
        <v>386</v>
      </c>
    </row>
    <row r="117" spans="1:4" x14ac:dyDescent="0.25">
      <c r="A117" t="str">
        <f t="shared" si="1"/>
        <v>Dorset5</v>
      </c>
      <c r="B117" s="24">
        <v>5</v>
      </c>
      <c r="C117" s="24" t="s">
        <v>93</v>
      </c>
      <c r="D117" s="24" t="s">
        <v>432</v>
      </c>
    </row>
    <row r="118" spans="1:4" x14ac:dyDescent="0.25">
      <c r="A118" t="str">
        <f t="shared" si="1"/>
        <v>Dorset6</v>
      </c>
      <c r="B118" s="24">
        <v>6</v>
      </c>
      <c r="C118" s="24" t="s">
        <v>93</v>
      </c>
      <c r="D118" s="24" t="s">
        <v>369</v>
      </c>
    </row>
    <row r="119" spans="1:4" x14ac:dyDescent="0.25">
      <c r="A119" t="str">
        <f t="shared" si="1"/>
        <v>Dudley1</v>
      </c>
      <c r="B119" s="24">
        <v>1</v>
      </c>
      <c r="C119" s="24" t="s">
        <v>95</v>
      </c>
      <c r="D119" s="24" t="s">
        <v>433</v>
      </c>
    </row>
    <row r="120" spans="1:4" x14ac:dyDescent="0.25">
      <c r="A120" t="str">
        <f t="shared" si="1"/>
        <v>Dudley2</v>
      </c>
      <c r="B120" s="24">
        <v>2</v>
      </c>
      <c r="C120" s="24" t="s">
        <v>95</v>
      </c>
      <c r="D120" s="24" t="s">
        <v>369</v>
      </c>
    </row>
    <row r="121" spans="1:4" x14ac:dyDescent="0.25">
      <c r="A121" t="str">
        <f t="shared" si="1"/>
        <v>Ealing1</v>
      </c>
      <c r="B121" s="24">
        <v>1</v>
      </c>
      <c r="C121" s="24" t="s">
        <v>97</v>
      </c>
      <c r="D121" s="24" t="s">
        <v>391</v>
      </c>
    </row>
    <row r="122" spans="1:4" x14ac:dyDescent="0.25">
      <c r="A122" t="str">
        <f t="shared" si="1"/>
        <v>Ealing2</v>
      </c>
      <c r="B122" s="24">
        <v>2</v>
      </c>
      <c r="C122" s="24" t="s">
        <v>97</v>
      </c>
      <c r="D122" s="24" t="s">
        <v>392</v>
      </c>
    </row>
    <row r="123" spans="1:4" x14ac:dyDescent="0.25">
      <c r="A123" t="str">
        <f t="shared" si="1"/>
        <v>Ealing3</v>
      </c>
      <c r="B123" s="24">
        <v>3</v>
      </c>
      <c r="C123" s="24" t="s">
        <v>97</v>
      </c>
      <c r="D123" s="24" t="s">
        <v>393</v>
      </c>
    </row>
    <row r="124" spans="1:4" x14ac:dyDescent="0.25">
      <c r="A124" t="str">
        <f t="shared" si="1"/>
        <v>Ealing4</v>
      </c>
      <c r="B124" s="24">
        <v>4</v>
      </c>
      <c r="C124" s="24" t="s">
        <v>97</v>
      </c>
      <c r="D124" s="24" t="s">
        <v>394</v>
      </c>
    </row>
    <row r="125" spans="1:4" x14ac:dyDescent="0.25">
      <c r="A125" t="str">
        <f t="shared" si="1"/>
        <v>Ealing5</v>
      </c>
      <c r="B125" s="24">
        <v>5</v>
      </c>
      <c r="C125" s="24" t="s">
        <v>97</v>
      </c>
      <c r="D125" s="24" t="s">
        <v>369</v>
      </c>
    </row>
    <row r="126" spans="1:4" x14ac:dyDescent="0.25">
      <c r="A126" t="str">
        <f t="shared" si="1"/>
        <v>East Riding of Yorkshire1</v>
      </c>
      <c r="B126" s="24">
        <v>1</v>
      </c>
      <c r="C126" s="24" t="s">
        <v>99</v>
      </c>
      <c r="D126" s="24" t="s">
        <v>434</v>
      </c>
    </row>
    <row r="127" spans="1:4" x14ac:dyDescent="0.25">
      <c r="A127" t="str">
        <f t="shared" si="1"/>
        <v>East Riding of Yorkshire2</v>
      </c>
      <c r="B127" s="24">
        <v>2</v>
      </c>
      <c r="C127" s="24" t="s">
        <v>99</v>
      </c>
      <c r="D127" s="24" t="s">
        <v>435</v>
      </c>
    </row>
    <row r="128" spans="1:4" x14ac:dyDescent="0.25">
      <c r="A128" t="str">
        <f t="shared" si="1"/>
        <v>East Riding of Yorkshire3</v>
      </c>
      <c r="B128" s="24">
        <v>3</v>
      </c>
      <c r="C128" s="24" t="s">
        <v>99</v>
      </c>
      <c r="D128" s="24" t="s">
        <v>436</v>
      </c>
    </row>
    <row r="129" spans="1:4" x14ac:dyDescent="0.25">
      <c r="A129" t="str">
        <f t="shared" si="1"/>
        <v>East Riding of Yorkshire4</v>
      </c>
      <c r="B129" s="24">
        <v>4</v>
      </c>
      <c r="C129" s="24" t="s">
        <v>99</v>
      </c>
      <c r="D129" s="24" t="s">
        <v>369</v>
      </c>
    </row>
    <row r="130" spans="1:4" x14ac:dyDescent="0.25">
      <c r="A130" t="str">
        <f t="shared" ref="A130:A193" si="2">CONCATENATE(C130, B130)</f>
        <v>East Sussex1</v>
      </c>
      <c r="B130" s="24">
        <v>1</v>
      </c>
      <c r="C130" s="24" t="s">
        <v>101</v>
      </c>
      <c r="D130" s="24" t="s">
        <v>395</v>
      </c>
    </row>
    <row r="131" spans="1:4" x14ac:dyDescent="0.25">
      <c r="A131" t="str">
        <f t="shared" si="2"/>
        <v>East Sussex2</v>
      </c>
      <c r="B131" s="24">
        <v>2</v>
      </c>
      <c r="C131" s="24" t="s">
        <v>101</v>
      </c>
      <c r="D131" s="24" t="s">
        <v>437</v>
      </c>
    </row>
    <row r="132" spans="1:4" x14ac:dyDescent="0.25">
      <c r="A132" t="str">
        <f t="shared" si="2"/>
        <v>East Sussex3</v>
      </c>
      <c r="B132" s="24">
        <v>3</v>
      </c>
      <c r="C132" s="24" t="s">
        <v>101</v>
      </c>
      <c r="D132" s="24" t="s">
        <v>396</v>
      </c>
    </row>
    <row r="133" spans="1:4" x14ac:dyDescent="0.25">
      <c r="A133" t="str">
        <f t="shared" si="2"/>
        <v>East Sussex4</v>
      </c>
      <c r="B133" s="24">
        <v>4</v>
      </c>
      <c r="C133" s="24" t="s">
        <v>101</v>
      </c>
      <c r="D133" s="24" t="s">
        <v>397</v>
      </c>
    </row>
    <row r="134" spans="1:4" x14ac:dyDescent="0.25">
      <c r="A134" t="str">
        <f t="shared" si="2"/>
        <v>East Sussex5</v>
      </c>
      <c r="B134" s="24">
        <v>5</v>
      </c>
      <c r="C134" s="24" t="s">
        <v>101</v>
      </c>
      <c r="D134" s="24" t="s">
        <v>369</v>
      </c>
    </row>
    <row r="135" spans="1:4" x14ac:dyDescent="0.25">
      <c r="A135" t="str">
        <f t="shared" si="2"/>
        <v>Enfield1</v>
      </c>
      <c r="B135" s="24">
        <v>1</v>
      </c>
      <c r="C135" s="24" t="s">
        <v>103</v>
      </c>
      <c r="D135" s="24" t="s">
        <v>370</v>
      </c>
    </row>
    <row r="136" spans="1:4" x14ac:dyDescent="0.25">
      <c r="A136" t="str">
        <f t="shared" si="2"/>
        <v>Enfield2</v>
      </c>
      <c r="B136" s="24">
        <v>2</v>
      </c>
      <c r="C136" s="24" t="s">
        <v>103</v>
      </c>
      <c r="D136" s="24" t="s">
        <v>371</v>
      </c>
    </row>
    <row r="137" spans="1:4" x14ac:dyDescent="0.25">
      <c r="A137" t="str">
        <f t="shared" si="2"/>
        <v>Enfield3</v>
      </c>
      <c r="B137" s="24">
        <v>3</v>
      </c>
      <c r="C137" s="24" t="s">
        <v>103</v>
      </c>
      <c r="D137" s="24" t="s">
        <v>372</v>
      </c>
    </row>
    <row r="138" spans="1:4" x14ac:dyDescent="0.25">
      <c r="A138" t="str">
        <f t="shared" si="2"/>
        <v>Enfield4</v>
      </c>
      <c r="B138" s="24">
        <v>4</v>
      </c>
      <c r="C138" s="24" t="s">
        <v>103</v>
      </c>
      <c r="D138" s="24" t="s">
        <v>373</v>
      </c>
    </row>
    <row r="139" spans="1:4" x14ac:dyDescent="0.25">
      <c r="A139" t="str">
        <f t="shared" si="2"/>
        <v>Enfield5</v>
      </c>
      <c r="B139" s="24">
        <v>5</v>
      </c>
      <c r="C139" s="24" t="s">
        <v>103</v>
      </c>
      <c r="D139" s="24" t="s">
        <v>369</v>
      </c>
    </row>
    <row r="140" spans="1:4" x14ac:dyDescent="0.25">
      <c r="A140" t="str">
        <f t="shared" si="2"/>
        <v>Essex1</v>
      </c>
      <c r="B140" s="24">
        <v>1</v>
      </c>
      <c r="C140" s="24" t="s">
        <v>105</v>
      </c>
      <c r="D140" s="24" t="s">
        <v>438</v>
      </c>
    </row>
    <row r="141" spans="1:4" x14ac:dyDescent="0.25">
      <c r="A141" t="str">
        <f t="shared" si="2"/>
        <v>Essex2</v>
      </c>
      <c r="B141" s="24">
        <v>2</v>
      </c>
      <c r="C141" s="24" t="s">
        <v>105</v>
      </c>
      <c r="D141" s="24" t="s">
        <v>439</v>
      </c>
    </row>
    <row r="142" spans="1:4" x14ac:dyDescent="0.25">
      <c r="A142" t="str">
        <f t="shared" si="2"/>
        <v>Essex3</v>
      </c>
      <c r="B142" s="24">
        <v>3</v>
      </c>
      <c r="C142" s="24" t="s">
        <v>105</v>
      </c>
      <c r="D142" s="24" t="s">
        <v>440</v>
      </c>
    </row>
    <row r="143" spans="1:4" x14ac:dyDescent="0.25">
      <c r="A143" t="str">
        <f t="shared" si="2"/>
        <v>Essex4</v>
      </c>
      <c r="B143" s="24">
        <v>4</v>
      </c>
      <c r="C143" s="24" t="s">
        <v>105</v>
      </c>
      <c r="D143" s="24" t="s">
        <v>369</v>
      </c>
    </row>
    <row r="144" spans="1:4" x14ac:dyDescent="0.25">
      <c r="A144" t="str">
        <f t="shared" si="2"/>
        <v>Gateshead1</v>
      </c>
      <c r="B144" s="24">
        <v>1</v>
      </c>
      <c r="C144" s="24" t="s">
        <v>107</v>
      </c>
      <c r="D144" s="24" t="s">
        <v>441</v>
      </c>
    </row>
    <row r="145" spans="1:4" x14ac:dyDescent="0.25">
      <c r="A145" t="str">
        <f t="shared" si="2"/>
        <v>Gateshead2</v>
      </c>
      <c r="B145" s="24">
        <v>2</v>
      </c>
      <c r="C145" s="24" t="s">
        <v>107</v>
      </c>
      <c r="D145" s="24" t="s">
        <v>369</v>
      </c>
    </row>
    <row r="146" spans="1:4" x14ac:dyDescent="0.25">
      <c r="A146" t="str">
        <f t="shared" si="2"/>
        <v>Gloucestershire1</v>
      </c>
      <c r="B146" s="24">
        <v>1</v>
      </c>
      <c r="C146" s="24" t="s">
        <v>109</v>
      </c>
      <c r="D146" s="24" t="s">
        <v>442</v>
      </c>
    </row>
    <row r="147" spans="1:4" x14ac:dyDescent="0.25">
      <c r="A147" t="str">
        <f t="shared" si="2"/>
        <v>Gloucestershire2</v>
      </c>
      <c r="B147" s="24">
        <v>2</v>
      </c>
      <c r="C147" s="24" t="s">
        <v>109</v>
      </c>
      <c r="D147" s="24" t="s">
        <v>443</v>
      </c>
    </row>
    <row r="148" spans="1:4" x14ac:dyDescent="0.25">
      <c r="A148" t="str">
        <f t="shared" si="2"/>
        <v>Gloucestershire3</v>
      </c>
      <c r="B148" s="24">
        <v>3</v>
      </c>
      <c r="C148" s="24" t="s">
        <v>109</v>
      </c>
      <c r="D148" s="24" t="s">
        <v>369</v>
      </c>
    </row>
    <row r="149" spans="1:4" x14ac:dyDescent="0.25">
      <c r="A149" t="str">
        <f t="shared" si="2"/>
        <v>Greenwich1</v>
      </c>
      <c r="B149" s="24">
        <v>1</v>
      </c>
      <c r="C149" s="24" t="s">
        <v>111</v>
      </c>
      <c r="D149" s="24" t="s">
        <v>378</v>
      </c>
    </row>
    <row r="150" spans="1:4" x14ac:dyDescent="0.25">
      <c r="A150" t="str">
        <f t="shared" si="2"/>
        <v>Greenwich2</v>
      </c>
      <c r="B150" s="24">
        <v>2</v>
      </c>
      <c r="C150" s="24" t="s">
        <v>111</v>
      </c>
      <c r="D150" s="24" t="s">
        <v>379</v>
      </c>
    </row>
    <row r="151" spans="1:4" x14ac:dyDescent="0.25">
      <c r="A151" t="str">
        <f t="shared" si="2"/>
        <v>Greenwich3</v>
      </c>
      <c r="B151" s="24">
        <v>3</v>
      </c>
      <c r="C151" s="24" t="s">
        <v>111</v>
      </c>
      <c r="D151" s="24" t="s">
        <v>380</v>
      </c>
    </row>
    <row r="152" spans="1:4" x14ac:dyDescent="0.25">
      <c r="A152" t="str">
        <f t="shared" si="2"/>
        <v>Greenwich4</v>
      </c>
      <c r="B152" s="24">
        <v>4</v>
      </c>
      <c r="C152" s="24" t="s">
        <v>111</v>
      </c>
      <c r="D152" s="24" t="s">
        <v>369</v>
      </c>
    </row>
    <row r="153" spans="1:4" x14ac:dyDescent="0.25">
      <c r="A153" t="str">
        <f t="shared" si="2"/>
        <v>Hackney1</v>
      </c>
      <c r="B153" s="24">
        <v>1</v>
      </c>
      <c r="C153" s="24" t="s">
        <v>113</v>
      </c>
      <c r="D153" s="24" t="s">
        <v>408</v>
      </c>
    </row>
    <row r="154" spans="1:4" x14ac:dyDescent="0.25">
      <c r="A154" t="str">
        <f t="shared" si="2"/>
        <v>Hackney2</v>
      </c>
      <c r="B154" s="24">
        <v>2</v>
      </c>
      <c r="C154" s="24" t="s">
        <v>113</v>
      </c>
      <c r="D154" s="24" t="s">
        <v>409</v>
      </c>
    </row>
    <row r="155" spans="1:4" x14ac:dyDescent="0.25">
      <c r="A155" t="str">
        <f t="shared" si="2"/>
        <v>Hackney3</v>
      </c>
      <c r="B155" s="24">
        <v>3</v>
      </c>
      <c r="C155" s="24" t="s">
        <v>113</v>
      </c>
      <c r="D155" s="24" t="s">
        <v>369</v>
      </c>
    </row>
    <row r="156" spans="1:4" x14ac:dyDescent="0.25">
      <c r="A156" t="str">
        <f t="shared" si="2"/>
        <v>Halton1</v>
      </c>
      <c r="B156" s="24">
        <v>1</v>
      </c>
      <c r="C156" s="24" t="s">
        <v>115</v>
      </c>
      <c r="D156" s="24" t="s">
        <v>444</v>
      </c>
    </row>
    <row r="157" spans="1:4" x14ac:dyDescent="0.25">
      <c r="A157" t="str">
        <f t="shared" si="2"/>
        <v>Halton2</v>
      </c>
      <c r="B157" s="24">
        <v>2</v>
      </c>
      <c r="C157" s="24" t="s">
        <v>115</v>
      </c>
      <c r="D157" s="24" t="s">
        <v>445</v>
      </c>
    </row>
    <row r="158" spans="1:4" x14ac:dyDescent="0.25">
      <c r="A158" t="str">
        <f t="shared" si="2"/>
        <v>Halton3</v>
      </c>
      <c r="B158" s="24">
        <v>3</v>
      </c>
      <c r="C158" s="24" t="s">
        <v>115</v>
      </c>
      <c r="D158" s="24" t="s">
        <v>369</v>
      </c>
    </row>
    <row r="159" spans="1:4" x14ac:dyDescent="0.25">
      <c r="A159" t="str">
        <f t="shared" si="2"/>
        <v>Hammersmith and Fulham1</v>
      </c>
      <c r="B159" s="24">
        <v>1</v>
      </c>
      <c r="C159" s="24" t="s">
        <v>117</v>
      </c>
      <c r="D159" s="24" t="s">
        <v>391</v>
      </c>
    </row>
    <row r="160" spans="1:4" x14ac:dyDescent="0.25">
      <c r="A160" t="str">
        <f t="shared" si="2"/>
        <v>Hammersmith and Fulham2</v>
      </c>
      <c r="B160" s="24">
        <v>2</v>
      </c>
      <c r="C160" s="24" t="s">
        <v>117</v>
      </c>
      <c r="D160" s="24" t="s">
        <v>446</v>
      </c>
    </row>
    <row r="161" spans="1:4" x14ac:dyDescent="0.25">
      <c r="A161" t="str">
        <f t="shared" si="2"/>
        <v>Hammersmith and Fulham3</v>
      </c>
      <c r="B161" s="24">
        <v>3</v>
      </c>
      <c r="C161" s="24" t="s">
        <v>117</v>
      </c>
      <c r="D161" s="24" t="s">
        <v>392</v>
      </c>
    </row>
    <row r="162" spans="1:4" x14ac:dyDescent="0.25">
      <c r="A162" t="str">
        <f t="shared" si="2"/>
        <v>Hammersmith and Fulham4</v>
      </c>
      <c r="B162" s="24">
        <v>4</v>
      </c>
      <c r="C162" s="24" t="s">
        <v>117</v>
      </c>
      <c r="D162" s="24" t="s">
        <v>393</v>
      </c>
    </row>
    <row r="163" spans="1:4" x14ac:dyDescent="0.25">
      <c r="A163" t="str">
        <f t="shared" si="2"/>
        <v>Hammersmith and Fulham5</v>
      </c>
      <c r="B163" s="24">
        <v>5</v>
      </c>
      <c r="C163" s="24" t="s">
        <v>117</v>
      </c>
      <c r="D163" s="24" t="s">
        <v>394</v>
      </c>
    </row>
    <row r="164" spans="1:4" x14ac:dyDescent="0.25">
      <c r="A164" t="str">
        <f t="shared" si="2"/>
        <v>Hammersmith and Fulham6</v>
      </c>
      <c r="B164" s="24">
        <v>6</v>
      </c>
      <c r="C164" s="24" t="s">
        <v>117</v>
      </c>
      <c r="D164" s="24" t="s">
        <v>369</v>
      </c>
    </row>
    <row r="165" spans="1:4" x14ac:dyDescent="0.25">
      <c r="A165" t="str">
        <f t="shared" si="2"/>
        <v>Hampshire1</v>
      </c>
      <c r="B165" s="24">
        <v>1</v>
      </c>
      <c r="C165" s="24" t="s">
        <v>119</v>
      </c>
      <c r="D165" s="24" t="s">
        <v>387</v>
      </c>
    </row>
    <row r="166" spans="1:4" x14ac:dyDescent="0.25">
      <c r="A166" t="str">
        <f t="shared" si="2"/>
        <v>Hampshire2</v>
      </c>
      <c r="B166" s="24">
        <v>2</v>
      </c>
      <c r="C166" s="24" t="s">
        <v>119</v>
      </c>
      <c r="D166" s="24" t="s">
        <v>447</v>
      </c>
    </row>
    <row r="167" spans="1:4" x14ac:dyDescent="0.25">
      <c r="A167" t="str">
        <f t="shared" si="2"/>
        <v>Hampshire3</v>
      </c>
      <c r="B167" s="24">
        <v>3</v>
      </c>
      <c r="C167" s="24" t="s">
        <v>119</v>
      </c>
      <c r="D167" s="24" t="s">
        <v>448</v>
      </c>
    </row>
    <row r="168" spans="1:4" x14ac:dyDescent="0.25">
      <c r="A168" t="str">
        <f t="shared" si="2"/>
        <v>Hampshire4</v>
      </c>
      <c r="B168" s="24">
        <v>4</v>
      </c>
      <c r="C168" s="24" t="s">
        <v>119</v>
      </c>
      <c r="D168" s="24" t="s">
        <v>449</v>
      </c>
    </row>
    <row r="169" spans="1:4" x14ac:dyDescent="0.25">
      <c r="A169" t="str">
        <f t="shared" si="2"/>
        <v>Hampshire5</v>
      </c>
      <c r="B169" s="24">
        <v>5</v>
      </c>
      <c r="C169" s="24" t="s">
        <v>119</v>
      </c>
      <c r="D169" s="24" t="s">
        <v>450</v>
      </c>
    </row>
    <row r="170" spans="1:4" x14ac:dyDescent="0.25">
      <c r="A170" t="str">
        <f t="shared" si="2"/>
        <v>Hampshire6</v>
      </c>
      <c r="B170" s="24">
        <v>6</v>
      </c>
      <c r="C170" s="24" t="s">
        <v>119</v>
      </c>
      <c r="D170" s="24" t="s">
        <v>369</v>
      </c>
    </row>
    <row r="171" spans="1:4" x14ac:dyDescent="0.25">
      <c r="A171" t="str">
        <f t="shared" si="2"/>
        <v>Haringey1</v>
      </c>
      <c r="B171" s="24">
        <v>1</v>
      </c>
      <c r="C171" s="24" t="s">
        <v>121</v>
      </c>
      <c r="D171" s="24" t="s">
        <v>370</v>
      </c>
    </row>
    <row r="172" spans="1:4" x14ac:dyDescent="0.25">
      <c r="A172" t="str">
        <f t="shared" si="2"/>
        <v>Haringey2</v>
      </c>
      <c r="B172" s="24">
        <v>2</v>
      </c>
      <c r="C172" s="24" t="s">
        <v>121</v>
      </c>
      <c r="D172" s="24" t="s">
        <v>371</v>
      </c>
    </row>
    <row r="173" spans="1:4" x14ac:dyDescent="0.25">
      <c r="A173" t="str">
        <f t="shared" si="2"/>
        <v>Haringey3</v>
      </c>
      <c r="B173" s="24">
        <v>3</v>
      </c>
      <c r="C173" s="24" t="s">
        <v>121</v>
      </c>
      <c r="D173" s="24" t="s">
        <v>372</v>
      </c>
    </row>
    <row r="174" spans="1:4" x14ac:dyDescent="0.25">
      <c r="A174" t="str">
        <f t="shared" si="2"/>
        <v>Haringey4</v>
      </c>
      <c r="B174" s="24">
        <v>4</v>
      </c>
      <c r="C174" s="24" t="s">
        <v>121</v>
      </c>
      <c r="D174" s="24" t="s">
        <v>373</v>
      </c>
    </row>
    <row r="175" spans="1:4" x14ac:dyDescent="0.25">
      <c r="A175" t="str">
        <f t="shared" si="2"/>
        <v>Haringey5</v>
      </c>
      <c r="B175" s="24">
        <v>5</v>
      </c>
      <c r="C175" s="24" t="s">
        <v>121</v>
      </c>
      <c r="D175" s="24" t="s">
        <v>369</v>
      </c>
    </row>
    <row r="176" spans="1:4" x14ac:dyDescent="0.25">
      <c r="A176" t="str">
        <f t="shared" si="2"/>
        <v>Harrow1</v>
      </c>
      <c r="B176" s="24">
        <v>1</v>
      </c>
      <c r="C176" s="24" t="s">
        <v>123</v>
      </c>
      <c r="D176" s="24" t="s">
        <v>391</v>
      </c>
    </row>
    <row r="177" spans="1:4" x14ac:dyDescent="0.25">
      <c r="A177" t="str">
        <f t="shared" si="2"/>
        <v>Harrow2</v>
      </c>
      <c r="B177" s="24">
        <v>2</v>
      </c>
      <c r="C177" s="24" t="s">
        <v>123</v>
      </c>
      <c r="D177" s="24" t="s">
        <v>392</v>
      </c>
    </row>
    <row r="178" spans="1:4" x14ac:dyDescent="0.25">
      <c r="A178" t="str">
        <f t="shared" si="2"/>
        <v>Harrow3</v>
      </c>
      <c r="B178" s="24">
        <v>3</v>
      </c>
      <c r="C178" s="24" t="s">
        <v>123</v>
      </c>
      <c r="D178" s="24" t="s">
        <v>393</v>
      </c>
    </row>
    <row r="179" spans="1:4" x14ac:dyDescent="0.25">
      <c r="A179" t="str">
        <f t="shared" si="2"/>
        <v>Harrow4</v>
      </c>
      <c r="B179" s="24">
        <v>4</v>
      </c>
      <c r="C179" s="24" t="s">
        <v>123</v>
      </c>
      <c r="D179" s="24" t="s">
        <v>394</v>
      </c>
    </row>
    <row r="180" spans="1:4" x14ac:dyDescent="0.25">
      <c r="A180" t="str">
        <f t="shared" si="2"/>
        <v>Harrow5</v>
      </c>
      <c r="B180" s="24">
        <v>5</v>
      </c>
      <c r="C180" s="24" t="s">
        <v>123</v>
      </c>
      <c r="D180" s="24" t="s">
        <v>369</v>
      </c>
    </row>
    <row r="181" spans="1:4" x14ac:dyDescent="0.25">
      <c r="A181" t="str">
        <f t="shared" si="2"/>
        <v>Hartlepool1</v>
      </c>
      <c r="B181" s="24">
        <v>1</v>
      </c>
      <c r="C181" s="24" t="s">
        <v>125</v>
      </c>
      <c r="D181" s="24" t="s">
        <v>451</v>
      </c>
    </row>
    <row r="182" spans="1:4" x14ac:dyDescent="0.25">
      <c r="A182" t="str">
        <f t="shared" si="2"/>
        <v>Hartlepool2</v>
      </c>
      <c r="B182" s="24">
        <v>2</v>
      </c>
      <c r="C182" s="24" t="s">
        <v>125</v>
      </c>
      <c r="D182" s="24" t="s">
        <v>369</v>
      </c>
    </row>
    <row r="183" spans="1:4" x14ac:dyDescent="0.25">
      <c r="A183" t="str">
        <f t="shared" si="2"/>
        <v>Havering1</v>
      </c>
      <c r="B183" s="24">
        <v>1</v>
      </c>
      <c r="C183" s="24" t="s">
        <v>127</v>
      </c>
      <c r="D183" s="24" t="s">
        <v>368</v>
      </c>
    </row>
    <row r="184" spans="1:4" x14ac:dyDescent="0.25">
      <c r="A184" t="str">
        <f t="shared" si="2"/>
        <v>Havering2</v>
      </c>
      <c r="B184" s="24">
        <v>2</v>
      </c>
      <c r="C184" s="24" t="s">
        <v>127</v>
      </c>
      <c r="D184" s="24" t="s">
        <v>369</v>
      </c>
    </row>
    <row r="185" spans="1:4" x14ac:dyDescent="0.25">
      <c r="A185" t="str">
        <f t="shared" si="2"/>
        <v>Herefordshire, County of1</v>
      </c>
      <c r="B185" s="24">
        <v>1</v>
      </c>
      <c r="C185" s="24" t="s">
        <v>129</v>
      </c>
      <c r="D185" s="24" t="s">
        <v>452</v>
      </c>
    </row>
    <row r="186" spans="1:4" x14ac:dyDescent="0.25">
      <c r="A186" t="str">
        <f t="shared" si="2"/>
        <v>Herefordshire, County of2</v>
      </c>
      <c r="B186" s="24">
        <v>2</v>
      </c>
      <c r="C186" s="24" t="s">
        <v>129</v>
      </c>
      <c r="D186" s="24" t="s">
        <v>369</v>
      </c>
    </row>
    <row r="187" spans="1:4" x14ac:dyDescent="0.25">
      <c r="A187" t="str">
        <f t="shared" si="2"/>
        <v>Hertfordshire1</v>
      </c>
      <c r="B187" s="24">
        <v>1</v>
      </c>
      <c r="C187" s="24" t="s">
        <v>131</v>
      </c>
      <c r="D187" s="24" t="s">
        <v>453</v>
      </c>
    </row>
    <row r="188" spans="1:4" x14ac:dyDescent="0.25">
      <c r="A188" t="str">
        <f t="shared" si="2"/>
        <v>Hertfordshire2</v>
      </c>
      <c r="B188" s="24">
        <v>2</v>
      </c>
      <c r="C188" s="24" t="s">
        <v>131</v>
      </c>
      <c r="D188" s="24" t="s">
        <v>440</v>
      </c>
    </row>
    <row r="189" spans="1:4" x14ac:dyDescent="0.25">
      <c r="A189" t="str">
        <f t="shared" si="2"/>
        <v>Hertfordshire3</v>
      </c>
      <c r="B189" s="24">
        <v>3</v>
      </c>
      <c r="C189" s="24" t="s">
        <v>131</v>
      </c>
      <c r="D189" s="24" t="s">
        <v>454</v>
      </c>
    </row>
    <row r="190" spans="1:4" x14ac:dyDescent="0.25">
      <c r="A190" t="str">
        <f t="shared" si="2"/>
        <v>Hertfordshire4</v>
      </c>
      <c r="B190" s="24">
        <v>4</v>
      </c>
      <c r="C190" s="24" t="s">
        <v>131</v>
      </c>
      <c r="D190" s="24" t="s">
        <v>369</v>
      </c>
    </row>
    <row r="191" spans="1:4" x14ac:dyDescent="0.25">
      <c r="A191" t="str">
        <f t="shared" si="2"/>
        <v>Hillingdon1</v>
      </c>
      <c r="B191" s="24">
        <v>1</v>
      </c>
      <c r="C191" s="24" t="s">
        <v>133</v>
      </c>
      <c r="D191" s="24" t="s">
        <v>391</v>
      </c>
    </row>
    <row r="192" spans="1:4" x14ac:dyDescent="0.25">
      <c r="A192" t="str">
        <f t="shared" si="2"/>
        <v>Hillingdon2</v>
      </c>
      <c r="B192" s="24">
        <v>2</v>
      </c>
      <c r="C192" s="24" t="s">
        <v>133</v>
      </c>
      <c r="D192" s="24" t="s">
        <v>392</v>
      </c>
    </row>
    <row r="193" spans="1:4" x14ac:dyDescent="0.25">
      <c r="A193" t="str">
        <f t="shared" si="2"/>
        <v>Hillingdon3</v>
      </c>
      <c r="B193" s="24">
        <v>3</v>
      </c>
      <c r="C193" s="24" t="s">
        <v>133</v>
      </c>
      <c r="D193" s="24" t="s">
        <v>393</v>
      </c>
    </row>
    <row r="194" spans="1:4" x14ac:dyDescent="0.25">
      <c r="A194" t="str">
        <f t="shared" ref="A194:A256" si="3">CONCATENATE(C194, B194)</f>
        <v>Hillingdon4</v>
      </c>
      <c r="B194" s="24">
        <v>4</v>
      </c>
      <c r="C194" s="24" t="s">
        <v>133</v>
      </c>
      <c r="D194" s="24" t="s">
        <v>394</v>
      </c>
    </row>
    <row r="195" spans="1:4" x14ac:dyDescent="0.25">
      <c r="A195" t="str">
        <f t="shared" si="3"/>
        <v>Hillingdon5</v>
      </c>
      <c r="B195" s="24">
        <v>5</v>
      </c>
      <c r="C195" s="24" t="s">
        <v>133</v>
      </c>
      <c r="D195" s="24" t="s">
        <v>369</v>
      </c>
    </row>
    <row r="196" spans="1:4" x14ac:dyDescent="0.25">
      <c r="A196" t="str">
        <f t="shared" si="3"/>
        <v>Hounslow1</v>
      </c>
      <c r="B196" s="24">
        <v>1</v>
      </c>
      <c r="C196" s="24" t="s">
        <v>135</v>
      </c>
      <c r="D196" s="24" t="s">
        <v>391</v>
      </c>
    </row>
    <row r="197" spans="1:4" x14ac:dyDescent="0.25">
      <c r="A197" t="str">
        <f t="shared" si="3"/>
        <v>Hounslow2</v>
      </c>
      <c r="B197" s="24">
        <v>2</v>
      </c>
      <c r="C197" s="24" t="s">
        <v>135</v>
      </c>
      <c r="D197" s="24" t="s">
        <v>392</v>
      </c>
    </row>
    <row r="198" spans="1:4" x14ac:dyDescent="0.25">
      <c r="A198" t="str">
        <f t="shared" si="3"/>
        <v>Hounslow3</v>
      </c>
      <c r="B198" s="24">
        <v>3</v>
      </c>
      <c r="C198" s="24" t="s">
        <v>135</v>
      </c>
      <c r="D198" s="24" t="s">
        <v>393</v>
      </c>
    </row>
    <row r="199" spans="1:4" x14ac:dyDescent="0.25">
      <c r="A199" t="str">
        <f t="shared" si="3"/>
        <v>Hounslow4</v>
      </c>
      <c r="B199" s="24">
        <v>4</v>
      </c>
      <c r="C199" s="24" t="s">
        <v>135</v>
      </c>
      <c r="D199" s="24" t="s">
        <v>394</v>
      </c>
    </row>
    <row r="200" spans="1:4" x14ac:dyDescent="0.25">
      <c r="A200" t="str">
        <f t="shared" si="3"/>
        <v>Hounslow5</v>
      </c>
      <c r="B200" s="24">
        <v>5</v>
      </c>
      <c r="C200" s="24" t="s">
        <v>135</v>
      </c>
      <c r="D200" s="24" t="s">
        <v>369</v>
      </c>
    </row>
    <row r="201" spans="1:4" x14ac:dyDescent="0.25">
      <c r="A201" t="str">
        <f t="shared" si="3"/>
        <v>Isle of Wight1</v>
      </c>
      <c r="B201" s="24">
        <v>1</v>
      </c>
      <c r="C201" s="24" t="s">
        <v>137</v>
      </c>
      <c r="D201" s="24" t="s">
        <v>455</v>
      </c>
    </row>
    <row r="202" spans="1:4" x14ac:dyDescent="0.25">
      <c r="A202" t="str">
        <f t="shared" si="3"/>
        <v>Isle of Wight2</v>
      </c>
      <c r="B202" s="24">
        <v>2</v>
      </c>
      <c r="C202" s="24" t="s">
        <v>137</v>
      </c>
      <c r="D202" s="24" t="s">
        <v>369</v>
      </c>
    </row>
    <row r="203" spans="1:4" x14ac:dyDescent="0.25">
      <c r="A203" t="str">
        <f t="shared" si="3"/>
        <v>Islington1</v>
      </c>
      <c r="B203" s="24">
        <v>1</v>
      </c>
      <c r="C203" s="24" t="s">
        <v>139</v>
      </c>
      <c r="D203" s="24" t="s">
        <v>371</v>
      </c>
    </row>
    <row r="204" spans="1:4" x14ac:dyDescent="0.25">
      <c r="A204" t="str">
        <f t="shared" si="3"/>
        <v>Islington2</v>
      </c>
      <c r="B204" s="24">
        <v>2</v>
      </c>
      <c r="C204" s="24" t="s">
        <v>139</v>
      </c>
      <c r="D204" s="24" t="s">
        <v>372</v>
      </c>
    </row>
    <row r="205" spans="1:4" x14ac:dyDescent="0.25">
      <c r="A205" t="str">
        <f t="shared" si="3"/>
        <v>Islington3</v>
      </c>
      <c r="B205" s="24">
        <v>3</v>
      </c>
      <c r="C205" s="24" t="s">
        <v>139</v>
      </c>
      <c r="D205" s="24" t="s">
        <v>373</v>
      </c>
    </row>
    <row r="206" spans="1:4" x14ac:dyDescent="0.25">
      <c r="A206" t="str">
        <f t="shared" si="3"/>
        <v>Islington4</v>
      </c>
      <c r="B206" s="24">
        <v>4</v>
      </c>
      <c r="C206" s="24" t="s">
        <v>139</v>
      </c>
      <c r="D206" s="24" t="s">
        <v>369</v>
      </c>
    </row>
    <row r="207" spans="1:4" x14ac:dyDescent="0.25">
      <c r="A207" t="str">
        <f t="shared" si="3"/>
        <v>Kensington and Chelsea1</v>
      </c>
      <c r="B207" s="24">
        <v>1</v>
      </c>
      <c r="C207" s="24" t="s">
        <v>141</v>
      </c>
      <c r="D207" s="24" t="s">
        <v>391</v>
      </c>
    </row>
    <row r="208" spans="1:4" x14ac:dyDescent="0.25">
      <c r="A208" t="str">
        <f t="shared" si="3"/>
        <v>Kensington and Chelsea2</v>
      </c>
      <c r="B208" s="24">
        <v>2</v>
      </c>
      <c r="C208" s="24" t="s">
        <v>141</v>
      </c>
      <c r="D208" s="24" t="s">
        <v>392</v>
      </c>
    </row>
    <row r="209" spans="1:4" x14ac:dyDescent="0.25">
      <c r="A209" t="str">
        <f t="shared" si="3"/>
        <v>Kensington and Chelsea3</v>
      </c>
      <c r="B209" s="24">
        <v>3</v>
      </c>
      <c r="C209" s="24" t="s">
        <v>141</v>
      </c>
      <c r="D209" s="24" t="s">
        <v>393</v>
      </c>
    </row>
    <row r="210" spans="1:4" x14ac:dyDescent="0.25">
      <c r="A210" t="str">
        <f t="shared" si="3"/>
        <v>Kensington and Chelsea4</v>
      </c>
      <c r="B210" s="24">
        <v>4</v>
      </c>
      <c r="C210" s="24" t="s">
        <v>141</v>
      </c>
      <c r="D210" s="24" t="s">
        <v>394</v>
      </c>
    </row>
    <row r="211" spans="1:4" x14ac:dyDescent="0.25">
      <c r="A211" t="str">
        <f t="shared" si="3"/>
        <v>Kensington and Chelsea5</v>
      </c>
      <c r="B211" s="24">
        <v>5</v>
      </c>
      <c r="C211" s="24" t="s">
        <v>141</v>
      </c>
      <c r="D211" s="24" t="s">
        <v>369</v>
      </c>
    </row>
    <row r="212" spans="1:4" x14ac:dyDescent="0.25">
      <c r="A212" t="str">
        <f t="shared" si="3"/>
        <v>Kent1</v>
      </c>
      <c r="B212" s="24">
        <v>1</v>
      </c>
      <c r="C212" s="24" t="s">
        <v>143</v>
      </c>
      <c r="D212" s="24" t="s">
        <v>377</v>
      </c>
    </row>
    <row r="213" spans="1:4" x14ac:dyDescent="0.25">
      <c r="A213" t="str">
        <f t="shared" si="3"/>
        <v>Kent2</v>
      </c>
      <c r="B213" s="24">
        <v>2</v>
      </c>
      <c r="C213" s="24" t="s">
        <v>143</v>
      </c>
      <c r="D213" s="24" t="s">
        <v>456</v>
      </c>
    </row>
    <row r="214" spans="1:4" x14ac:dyDescent="0.25">
      <c r="A214" t="str">
        <f t="shared" si="3"/>
        <v>Kent3</v>
      </c>
      <c r="B214" s="24">
        <v>3</v>
      </c>
      <c r="C214" s="24" t="s">
        <v>143</v>
      </c>
      <c r="D214" s="24" t="s">
        <v>457</v>
      </c>
    </row>
    <row r="215" spans="1:4" x14ac:dyDescent="0.25">
      <c r="A215" t="str">
        <f t="shared" si="3"/>
        <v>Kent4</v>
      </c>
      <c r="B215" s="24">
        <v>4</v>
      </c>
      <c r="C215" s="24" t="s">
        <v>143</v>
      </c>
      <c r="D215" s="24" t="s">
        <v>369</v>
      </c>
    </row>
    <row r="216" spans="1:4" x14ac:dyDescent="0.25">
      <c r="A216" t="str">
        <f t="shared" si="3"/>
        <v>Kingston upon Hull, City of1</v>
      </c>
      <c r="B216" s="24">
        <v>1</v>
      </c>
      <c r="C216" s="24" t="s">
        <v>145</v>
      </c>
      <c r="D216" s="24" t="s">
        <v>434</v>
      </c>
    </row>
    <row r="217" spans="1:4" x14ac:dyDescent="0.25">
      <c r="A217" t="str">
        <f t="shared" si="3"/>
        <v>Kingston upon Hull, City of2</v>
      </c>
      <c r="B217" s="24">
        <v>2</v>
      </c>
      <c r="C217" s="24" t="s">
        <v>145</v>
      </c>
      <c r="D217" s="24" t="s">
        <v>369</v>
      </c>
    </row>
    <row r="218" spans="1:4" x14ac:dyDescent="0.25">
      <c r="A218" t="str">
        <f t="shared" si="3"/>
        <v>Kingston upon Thames1</v>
      </c>
      <c r="B218" s="24">
        <v>1</v>
      </c>
      <c r="C218" s="24" t="s">
        <v>147</v>
      </c>
      <c r="D218" s="24" t="s">
        <v>458</v>
      </c>
    </row>
    <row r="219" spans="1:4" x14ac:dyDescent="0.25">
      <c r="A219" t="str">
        <f t="shared" si="3"/>
        <v>Kingston upon Thames2</v>
      </c>
      <c r="B219" s="24">
        <v>2</v>
      </c>
      <c r="C219" s="24" t="s">
        <v>147</v>
      </c>
      <c r="D219" s="24" t="s">
        <v>459</v>
      </c>
    </row>
    <row r="220" spans="1:4" x14ac:dyDescent="0.25">
      <c r="A220" t="str">
        <f t="shared" si="3"/>
        <v>Kingston upon Thames3</v>
      </c>
      <c r="B220" s="24">
        <v>3</v>
      </c>
      <c r="C220" s="24" t="s">
        <v>147</v>
      </c>
      <c r="D220" s="24" t="s">
        <v>369</v>
      </c>
    </row>
    <row r="221" spans="1:4" x14ac:dyDescent="0.25">
      <c r="A221" t="str">
        <f t="shared" si="3"/>
        <v>Kirklees1</v>
      </c>
      <c r="B221" s="24">
        <v>1</v>
      </c>
      <c r="C221" s="24" t="s">
        <v>149</v>
      </c>
      <c r="D221" s="24" t="s">
        <v>402</v>
      </c>
    </row>
    <row r="222" spans="1:4" x14ac:dyDescent="0.25">
      <c r="A222" t="str">
        <f t="shared" si="3"/>
        <v>Kirklees2</v>
      </c>
      <c r="B222" s="24">
        <v>2</v>
      </c>
      <c r="C222" s="24" t="s">
        <v>149</v>
      </c>
      <c r="D222" s="24" t="s">
        <v>460</v>
      </c>
    </row>
    <row r="223" spans="1:4" x14ac:dyDescent="0.25">
      <c r="A223" t="str">
        <f t="shared" si="3"/>
        <v>Kirklees3</v>
      </c>
      <c r="B223" s="24">
        <v>3</v>
      </c>
      <c r="C223" s="24" t="s">
        <v>149</v>
      </c>
      <c r="D223" s="24" t="s">
        <v>369</v>
      </c>
    </row>
    <row r="224" spans="1:4" x14ac:dyDescent="0.25">
      <c r="A224" t="str">
        <f t="shared" si="3"/>
        <v>Knowsley1</v>
      </c>
      <c r="B224" s="24">
        <v>1</v>
      </c>
      <c r="C224" s="24" t="s">
        <v>151</v>
      </c>
      <c r="D224" s="24" t="s">
        <v>461</v>
      </c>
    </row>
    <row r="225" spans="1:4" x14ac:dyDescent="0.25">
      <c r="A225" t="str">
        <f t="shared" si="3"/>
        <v>Knowsley2</v>
      </c>
      <c r="B225" s="24">
        <v>2</v>
      </c>
      <c r="C225" s="24" t="s">
        <v>151</v>
      </c>
      <c r="D225" s="24" t="s">
        <v>444</v>
      </c>
    </row>
    <row r="226" spans="1:4" x14ac:dyDescent="0.25">
      <c r="A226" t="str">
        <f t="shared" si="3"/>
        <v>Knowsley3</v>
      </c>
      <c r="B226" s="24">
        <v>3</v>
      </c>
      <c r="C226" s="24" t="s">
        <v>151</v>
      </c>
      <c r="D226" s="24" t="s">
        <v>369</v>
      </c>
    </row>
    <row r="227" spans="1:4" x14ac:dyDescent="0.25">
      <c r="A227" t="str">
        <f t="shared" si="3"/>
        <v>Lambeth1</v>
      </c>
      <c r="B227" s="24">
        <v>1</v>
      </c>
      <c r="C227" s="24" t="s">
        <v>153</v>
      </c>
      <c r="D227" s="24" t="s">
        <v>378</v>
      </c>
    </row>
    <row r="228" spans="1:4" x14ac:dyDescent="0.25">
      <c r="A228" t="str">
        <f t="shared" si="3"/>
        <v>Lambeth2</v>
      </c>
      <c r="B228" s="24">
        <v>2</v>
      </c>
      <c r="C228" s="24" t="s">
        <v>153</v>
      </c>
      <c r="D228" s="24" t="s">
        <v>379</v>
      </c>
    </row>
    <row r="229" spans="1:4" x14ac:dyDescent="0.25">
      <c r="A229" t="str">
        <f t="shared" si="3"/>
        <v>Lambeth3</v>
      </c>
      <c r="B229" s="24">
        <v>3</v>
      </c>
      <c r="C229" s="24" t="s">
        <v>153</v>
      </c>
      <c r="D229" s="24" t="s">
        <v>420</v>
      </c>
    </row>
    <row r="230" spans="1:4" x14ac:dyDescent="0.25">
      <c r="A230" t="str">
        <f t="shared" si="3"/>
        <v>Lambeth4</v>
      </c>
      <c r="B230" s="24">
        <v>4</v>
      </c>
      <c r="C230" s="24" t="s">
        <v>153</v>
      </c>
      <c r="D230" s="24" t="s">
        <v>421</v>
      </c>
    </row>
    <row r="231" spans="1:4" x14ac:dyDescent="0.25">
      <c r="A231" t="str">
        <f t="shared" si="3"/>
        <v>Lambeth5</v>
      </c>
      <c r="B231" s="24">
        <v>5</v>
      </c>
      <c r="C231" s="24" t="s">
        <v>153</v>
      </c>
      <c r="D231" s="24" t="s">
        <v>369</v>
      </c>
    </row>
    <row r="232" spans="1:4" x14ac:dyDescent="0.25">
      <c r="A232" t="str">
        <f t="shared" si="3"/>
        <v>Lancashire1</v>
      </c>
      <c r="B232" s="24">
        <v>1</v>
      </c>
      <c r="C232" s="24" t="s">
        <v>155</v>
      </c>
      <c r="D232" s="24" t="s">
        <v>383</v>
      </c>
    </row>
    <row r="233" spans="1:4" x14ac:dyDescent="0.25">
      <c r="A233" t="str">
        <f t="shared" si="3"/>
        <v>Lancashire2</v>
      </c>
      <c r="B233" s="24">
        <v>2</v>
      </c>
      <c r="C233" s="24" t="s">
        <v>155</v>
      </c>
      <c r="D233" s="24" t="s">
        <v>382</v>
      </c>
    </row>
    <row r="234" spans="1:4" x14ac:dyDescent="0.25">
      <c r="A234" t="str">
        <f t="shared" si="3"/>
        <v>Lancashire3</v>
      </c>
      <c r="B234" s="24">
        <v>3</v>
      </c>
      <c r="C234" s="24" t="s">
        <v>155</v>
      </c>
      <c r="D234" s="24" t="s">
        <v>462</v>
      </c>
    </row>
    <row r="235" spans="1:4" x14ac:dyDescent="0.25">
      <c r="A235" t="str">
        <f t="shared" si="3"/>
        <v>Lancashire4</v>
      </c>
      <c r="B235" s="24">
        <v>4</v>
      </c>
      <c r="C235" s="24" t="s">
        <v>155</v>
      </c>
      <c r="D235" s="24" t="s">
        <v>463</v>
      </c>
    </row>
    <row r="236" spans="1:4" x14ac:dyDescent="0.25">
      <c r="A236" t="str">
        <f t="shared" si="3"/>
        <v>Lancashire5</v>
      </c>
      <c r="B236" s="24">
        <v>5</v>
      </c>
      <c r="C236" s="24" t="s">
        <v>155</v>
      </c>
      <c r="D236" s="24" t="s">
        <v>423</v>
      </c>
    </row>
    <row r="237" spans="1:4" x14ac:dyDescent="0.25">
      <c r="A237" t="str">
        <f t="shared" si="3"/>
        <v>Lancashire6</v>
      </c>
      <c r="B237" s="24">
        <v>6</v>
      </c>
      <c r="C237" s="24" t="s">
        <v>155</v>
      </c>
      <c r="D237" s="24" t="s">
        <v>369</v>
      </c>
    </row>
    <row r="238" spans="1:4" x14ac:dyDescent="0.25">
      <c r="A238" t="str">
        <f t="shared" si="3"/>
        <v>Leeds1</v>
      </c>
      <c r="B238" s="24">
        <v>1</v>
      </c>
      <c r="C238" s="93" t="s">
        <v>157</v>
      </c>
      <c r="D238" s="24" t="s">
        <v>369</v>
      </c>
    </row>
    <row r="239" spans="1:4" x14ac:dyDescent="0.25">
      <c r="A239" t="str">
        <f t="shared" si="3"/>
        <v>Leicester1</v>
      </c>
      <c r="B239" s="24">
        <v>1</v>
      </c>
      <c r="C239" s="24" t="s">
        <v>159</v>
      </c>
      <c r="D239" s="24" t="s">
        <v>464</v>
      </c>
    </row>
    <row r="240" spans="1:4" x14ac:dyDescent="0.25">
      <c r="A240" t="str">
        <f t="shared" si="3"/>
        <v>Leicester2</v>
      </c>
      <c r="B240" s="24">
        <v>2</v>
      </c>
      <c r="C240" s="24" t="s">
        <v>159</v>
      </c>
      <c r="D240" s="24" t="s">
        <v>465</v>
      </c>
    </row>
    <row r="241" spans="1:4" x14ac:dyDescent="0.25">
      <c r="A241" t="str">
        <f t="shared" si="3"/>
        <v>Leicester3</v>
      </c>
      <c r="B241" s="24">
        <v>3</v>
      </c>
      <c r="C241" s="24" t="s">
        <v>159</v>
      </c>
      <c r="D241" s="24" t="s">
        <v>369</v>
      </c>
    </row>
    <row r="242" spans="1:4" x14ac:dyDescent="0.25">
      <c r="A242" t="str">
        <f t="shared" si="3"/>
        <v>Leicestershire1</v>
      </c>
      <c r="B242" s="24">
        <v>1</v>
      </c>
      <c r="C242" s="24" t="s">
        <v>161</v>
      </c>
      <c r="D242" s="24" t="s">
        <v>464</v>
      </c>
    </row>
    <row r="243" spans="1:4" x14ac:dyDescent="0.25">
      <c r="A243" t="str">
        <f t="shared" si="3"/>
        <v>Leicestershire2</v>
      </c>
      <c r="B243" s="24">
        <v>2</v>
      </c>
      <c r="C243" s="24" t="s">
        <v>161</v>
      </c>
      <c r="D243" s="24" t="s">
        <v>465</v>
      </c>
    </row>
    <row r="244" spans="1:4" x14ac:dyDescent="0.25">
      <c r="A244" t="str">
        <f t="shared" si="3"/>
        <v>Leicestershire3</v>
      </c>
      <c r="B244" s="24">
        <v>3</v>
      </c>
      <c r="C244" s="24" t="s">
        <v>161</v>
      </c>
      <c r="D244" s="24" t="s">
        <v>369</v>
      </c>
    </row>
    <row r="245" spans="1:4" x14ac:dyDescent="0.25">
      <c r="A245" t="str">
        <f t="shared" si="3"/>
        <v>Lewisham1</v>
      </c>
      <c r="B245" s="24">
        <v>1</v>
      </c>
      <c r="C245" s="24" t="s">
        <v>163</v>
      </c>
      <c r="D245" s="24" t="s">
        <v>378</v>
      </c>
    </row>
    <row r="246" spans="1:4" x14ac:dyDescent="0.25">
      <c r="A246" t="str">
        <f t="shared" si="3"/>
        <v>Lewisham2</v>
      </c>
      <c r="B246" s="24">
        <v>2</v>
      </c>
      <c r="C246" s="24" t="s">
        <v>163</v>
      </c>
      <c r="D246" s="24" t="s">
        <v>369</v>
      </c>
    </row>
    <row r="247" spans="1:4" x14ac:dyDescent="0.25">
      <c r="A247" t="str">
        <f t="shared" si="3"/>
        <v>Lincolnshire1</v>
      </c>
      <c r="B247" s="24">
        <v>1</v>
      </c>
      <c r="C247" s="24" t="s">
        <v>165</v>
      </c>
      <c r="D247" s="24" t="s">
        <v>466</v>
      </c>
    </row>
    <row r="248" spans="1:4" x14ac:dyDescent="0.25">
      <c r="A248" t="str">
        <f t="shared" si="3"/>
        <v>Lincolnshire2</v>
      </c>
      <c r="B248" s="24">
        <v>2</v>
      </c>
      <c r="C248" s="24" t="s">
        <v>165</v>
      </c>
      <c r="D248" s="24" t="s">
        <v>369</v>
      </c>
    </row>
    <row r="249" spans="1:4" x14ac:dyDescent="0.25">
      <c r="A249" t="str">
        <f t="shared" si="3"/>
        <v>Liverpool1</v>
      </c>
      <c r="B249" s="24">
        <v>1</v>
      </c>
      <c r="C249" s="24" t="s">
        <v>167</v>
      </c>
      <c r="D249" s="24" t="s">
        <v>461</v>
      </c>
    </row>
    <row r="250" spans="1:4" x14ac:dyDescent="0.25">
      <c r="A250" t="str">
        <f t="shared" si="3"/>
        <v>Liverpool2</v>
      </c>
      <c r="B250" s="24">
        <v>2</v>
      </c>
      <c r="C250" s="24" t="s">
        <v>167</v>
      </c>
      <c r="D250" s="24" t="s">
        <v>369</v>
      </c>
    </row>
    <row r="251" spans="1:4" x14ac:dyDescent="0.25">
      <c r="A251" t="str">
        <f t="shared" si="3"/>
        <v>Luton1</v>
      </c>
      <c r="B251" s="24">
        <v>1</v>
      </c>
      <c r="C251" s="24" t="s">
        <v>169</v>
      </c>
      <c r="D251" s="24" t="s">
        <v>376</v>
      </c>
    </row>
    <row r="252" spans="1:4" x14ac:dyDescent="0.25">
      <c r="A252" t="str">
        <f t="shared" si="3"/>
        <v>Luton2</v>
      </c>
      <c r="B252" s="24">
        <v>2</v>
      </c>
      <c r="C252" s="24" t="s">
        <v>169</v>
      </c>
      <c r="D252" s="24" t="s">
        <v>369</v>
      </c>
    </row>
    <row r="253" spans="1:4" x14ac:dyDescent="0.25">
      <c r="A253" t="str">
        <f t="shared" si="3"/>
        <v>Manchester1</v>
      </c>
      <c r="B253" s="24">
        <v>1</v>
      </c>
      <c r="C253" s="24" t="s">
        <v>171</v>
      </c>
      <c r="D253" s="24" t="s">
        <v>467</v>
      </c>
    </row>
    <row r="254" spans="1:4" x14ac:dyDescent="0.25">
      <c r="A254" t="str">
        <f t="shared" si="3"/>
        <v>Manchester2</v>
      </c>
      <c r="B254" s="24">
        <v>2</v>
      </c>
      <c r="C254" s="24" t="s">
        <v>171</v>
      </c>
      <c r="D254" s="24" t="s">
        <v>369</v>
      </c>
    </row>
    <row r="255" spans="1:4" x14ac:dyDescent="0.25">
      <c r="A255" t="str">
        <f t="shared" si="3"/>
        <v>Medway1</v>
      </c>
      <c r="B255" s="24">
        <v>1</v>
      </c>
      <c r="C255" s="24" t="s">
        <v>173</v>
      </c>
      <c r="D255" s="24" t="s">
        <v>400</v>
      </c>
    </row>
    <row r="256" spans="1:4" x14ac:dyDescent="0.25">
      <c r="A256" t="str">
        <f t="shared" si="3"/>
        <v>Medway2</v>
      </c>
      <c r="B256" s="24">
        <v>2</v>
      </c>
      <c r="C256" s="24" t="s">
        <v>173</v>
      </c>
      <c r="D256" s="24" t="s">
        <v>377</v>
      </c>
    </row>
    <row r="257" spans="1:4" x14ac:dyDescent="0.25">
      <c r="A257" t="str">
        <f t="shared" ref="A257:A319" si="4">CONCATENATE(C257, B257)</f>
        <v>Medway3</v>
      </c>
      <c r="B257" s="24">
        <v>3</v>
      </c>
      <c r="C257" s="24" t="s">
        <v>173</v>
      </c>
      <c r="D257" s="24" t="s">
        <v>456</v>
      </c>
    </row>
    <row r="258" spans="1:4" x14ac:dyDescent="0.25">
      <c r="A258" t="str">
        <f t="shared" si="4"/>
        <v>Medway4</v>
      </c>
      <c r="B258" s="24">
        <v>4</v>
      </c>
      <c r="C258" s="24" t="s">
        <v>173</v>
      </c>
      <c r="D258" s="24" t="s">
        <v>378</v>
      </c>
    </row>
    <row r="259" spans="1:4" x14ac:dyDescent="0.25">
      <c r="A259" t="str">
        <f t="shared" si="4"/>
        <v>Medway5</v>
      </c>
      <c r="B259" s="24">
        <v>5</v>
      </c>
      <c r="C259" s="24" t="s">
        <v>173</v>
      </c>
      <c r="D259" s="24" t="s">
        <v>468</v>
      </c>
    </row>
    <row r="260" spans="1:4" x14ac:dyDescent="0.25">
      <c r="A260" t="str">
        <f t="shared" si="4"/>
        <v>Medway6</v>
      </c>
      <c r="B260" s="24">
        <v>6</v>
      </c>
      <c r="C260" s="24" t="s">
        <v>173</v>
      </c>
      <c r="D260" s="24" t="s">
        <v>379</v>
      </c>
    </row>
    <row r="261" spans="1:4" x14ac:dyDescent="0.25">
      <c r="A261" t="str">
        <f t="shared" si="4"/>
        <v>Medway7</v>
      </c>
      <c r="B261" s="24">
        <v>7</v>
      </c>
      <c r="C261" s="24" t="s">
        <v>173</v>
      </c>
      <c r="D261" s="24" t="s">
        <v>457</v>
      </c>
    </row>
    <row r="262" spans="1:4" x14ac:dyDescent="0.25">
      <c r="A262" t="str">
        <f t="shared" si="4"/>
        <v>Medway8</v>
      </c>
      <c r="B262" s="24">
        <v>8</v>
      </c>
      <c r="C262" s="24" t="s">
        <v>173</v>
      </c>
      <c r="D262" s="24" t="s">
        <v>469</v>
      </c>
    </row>
    <row r="263" spans="1:4" x14ac:dyDescent="0.25">
      <c r="A263" t="str">
        <f t="shared" si="4"/>
        <v>Medway9</v>
      </c>
      <c r="B263" s="24">
        <v>9</v>
      </c>
      <c r="C263" s="24" t="s">
        <v>173</v>
      </c>
      <c r="D263" s="24" t="s">
        <v>437</v>
      </c>
    </row>
    <row r="264" spans="1:4" x14ac:dyDescent="0.25">
      <c r="A264" t="str">
        <f t="shared" si="4"/>
        <v>Medway10</v>
      </c>
      <c r="B264" s="24">
        <v>10</v>
      </c>
      <c r="C264" s="24" t="s">
        <v>173</v>
      </c>
      <c r="D264" s="24" t="s">
        <v>372</v>
      </c>
    </row>
    <row r="265" spans="1:4" x14ac:dyDescent="0.25">
      <c r="A265" t="str">
        <f t="shared" si="4"/>
        <v>Medway11</v>
      </c>
      <c r="B265" s="24">
        <v>11</v>
      </c>
      <c r="C265" s="24" t="s">
        <v>173</v>
      </c>
      <c r="D265" s="24" t="s">
        <v>369</v>
      </c>
    </row>
    <row r="266" spans="1:4" x14ac:dyDescent="0.25">
      <c r="A266" t="str">
        <f t="shared" si="4"/>
        <v>Merton1</v>
      </c>
      <c r="B266" s="24">
        <v>1</v>
      </c>
      <c r="C266" s="24" t="s">
        <v>175</v>
      </c>
      <c r="D266" s="24" t="s">
        <v>419</v>
      </c>
    </row>
    <row r="267" spans="1:4" x14ac:dyDescent="0.25">
      <c r="A267" t="str">
        <f t="shared" si="4"/>
        <v>Merton2</v>
      </c>
      <c r="B267" s="24">
        <v>2</v>
      </c>
      <c r="C267" s="24" t="s">
        <v>175</v>
      </c>
      <c r="D267" s="24" t="s">
        <v>421</v>
      </c>
    </row>
    <row r="268" spans="1:4" x14ac:dyDescent="0.25">
      <c r="A268" t="str">
        <f t="shared" si="4"/>
        <v>Merton3</v>
      </c>
      <c r="B268" s="24">
        <v>3</v>
      </c>
      <c r="C268" s="24" t="s">
        <v>175</v>
      </c>
      <c r="D268" s="24" t="s">
        <v>369</v>
      </c>
    </row>
    <row r="269" spans="1:4" x14ac:dyDescent="0.25">
      <c r="A269" t="str">
        <f t="shared" si="4"/>
        <v>Middlesbrough1</v>
      </c>
      <c r="B269" s="24">
        <v>1</v>
      </c>
      <c r="C269" s="24" t="s">
        <v>177</v>
      </c>
      <c r="D269" s="24" t="s">
        <v>470</v>
      </c>
    </row>
    <row r="270" spans="1:4" x14ac:dyDescent="0.25">
      <c r="A270" t="str">
        <f t="shared" si="4"/>
        <v>Middlesbrough2</v>
      </c>
      <c r="B270" s="24">
        <v>2</v>
      </c>
      <c r="C270" s="24" t="s">
        <v>177</v>
      </c>
      <c r="D270" s="24" t="s">
        <v>369</v>
      </c>
    </row>
    <row r="271" spans="1:4" x14ac:dyDescent="0.25">
      <c r="A271" t="str">
        <f t="shared" si="4"/>
        <v>Milton Keynes1</v>
      </c>
      <c r="B271" s="24">
        <v>1</v>
      </c>
      <c r="C271" s="24" t="s">
        <v>179</v>
      </c>
      <c r="D271" s="24" t="s">
        <v>471</v>
      </c>
    </row>
    <row r="272" spans="1:4" x14ac:dyDescent="0.25">
      <c r="A272" t="str">
        <f t="shared" si="4"/>
        <v>Milton Keynes2</v>
      </c>
      <c r="B272" s="24">
        <v>2</v>
      </c>
      <c r="C272" s="24" t="s">
        <v>179</v>
      </c>
      <c r="D272" s="24" t="s">
        <v>369</v>
      </c>
    </row>
    <row r="273" spans="1:4" x14ac:dyDescent="0.25">
      <c r="A273" t="str">
        <f t="shared" si="4"/>
        <v>Newcastle upon Tyne1</v>
      </c>
      <c r="B273" s="24">
        <v>1</v>
      </c>
      <c r="C273" s="93" t="s">
        <v>181</v>
      </c>
      <c r="D273" s="24" t="s">
        <v>369</v>
      </c>
    </row>
    <row r="274" spans="1:4" x14ac:dyDescent="0.25">
      <c r="A274" t="str">
        <f t="shared" si="4"/>
        <v>Newham1</v>
      </c>
      <c r="B274" s="24">
        <v>1</v>
      </c>
      <c r="C274" s="24" t="s">
        <v>183</v>
      </c>
      <c r="D274" s="24" t="s">
        <v>368</v>
      </c>
    </row>
    <row r="275" spans="1:4" x14ac:dyDescent="0.25">
      <c r="A275" t="str">
        <f t="shared" si="4"/>
        <v>Newham2</v>
      </c>
      <c r="B275" s="24">
        <v>2</v>
      </c>
      <c r="C275" s="24" t="s">
        <v>183</v>
      </c>
      <c r="D275" s="24" t="s">
        <v>408</v>
      </c>
    </row>
    <row r="276" spans="1:4" x14ac:dyDescent="0.25">
      <c r="A276" t="str">
        <f t="shared" si="4"/>
        <v>Newham3</v>
      </c>
      <c r="B276" s="24">
        <v>3</v>
      </c>
      <c r="C276" s="24" t="s">
        <v>183</v>
      </c>
      <c r="D276" s="24" t="s">
        <v>409</v>
      </c>
    </row>
    <row r="277" spans="1:4" x14ac:dyDescent="0.25">
      <c r="A277" t="str">
        <f t="shared" si="4"/>
        <v>Newham4</v>
      </c>
      <c r="B277" s="24">
        <v>4</v>
      </c>
      <c r="C277" s="24" t="s">
        <v>183</v>
      </c>
      <c r="D277" s="24" t="s">
        <v>369</v>
      </c>
    </row>
    <row r="278" spans="1:4" x14ac:dyDescent="0.25">
      <c r="A278" t="str">
        <f t="shared" si="4"/>
        <v>Norfolk1</v>
      </c>
      <c r="B278" s="24">
        <v>1</v>
      </c>
      <c r="C278" s="24" t="s">
        <v>185</v>
      </c>
      <c r="D278" s="24" t="s">
        <v>472</v>
      </c>
    </row>
    <row r="279" spans="1:4" x14ac:dyDescent="0.25">
      <c r="A279" t="str">
        <f t="shared" si="4"/>
        <v>Norfolk2</v>
      </c>
      <c r="B279" s="24">
        <v>2</v>
      </c>
      <c r="C279" s="24" t="s">
        <v>185</v>
      </c>
      <c r="D279" s="24" t="s">
        <v>473</v>
      </c>
    </row>
    <row r="280" spans="1:4" x14ac:dyDescent="0.25">
      <c r="A280" t="str">
        <f t="shared" si="4"/>
        <v>Norfolk3</v>
      </c>
      <c r="B280" s="24">
        <v>3</v>
      </c>
      <c r="C280" s="24" t="s">
        <v>185</v>
      </c>
      <c r="D280" s="24" t="s">
        <v>474</v>
      </c>
    </row>
    <row r="281" spans="1:4" x14ac:dyDescent="0.25">
      <c r="A281" t="str">
        <f t="shared" si="4"/>
        <v>Norfolk4</v>
      </c>
      <c r="B281" s="24">
        <v>4</v>
      </c>
      <c r="C281" s="24" t="s">
        <v>185</v>
      </c>
      <c r="D281" s="24" t="s">
        <v>369</v>
      </c>
    </row>
    <row r="282" spans="1:4" x14ac:dyDescent="0.25">
      <c r="A282" t="str">
        <f t="shared" si="4"/>
        <v>North East Lincolnshire1</v>
      </c>
      <c r="B282" s="24">
        <v>1</v>
      </c>
      <c r="C282" s="24" t="s">
        <v>187</v>
      </c>
      <c r="D282" s="24" t="s">
        <v>435</v>
      </c>
    </row>
    <row r="283" spans="1:4" x14ac:dyDescent="0.25">
      <c r="A283" t="str">
        <f t="shared" si="4"/>
        <v>North East Lincolnshire2</v>
      </c>
      <c r="B283" s="24">
        <v>2</v>
      </c>
      <c r="C283" s="24" t="s">
        <v>187</v>
      </c>
      <c r="D283" s="24" t="s">
        <v>369</v>
      </c>
    </row>
    <row r="284" spans="1:4" x14ac:dyDescent="0.25">
      <c r="A284" t="str">
        <f t="shared" si="4"/>
        <v>North Lincolnshire1</v>
      </c>
      <c r="B284" s="24">
        <v>1</v>
      </c>
      <c r="C284" s="24" t="s">
        <v>189</v>
      </c>
      <c r="D284" s="24" t="s">
        <v>435</v>
      </c>
    </row>
    <row r="285" spans="1:4" x14ac:dyDescent="0.25">
      <c r="A285" t="str">
        <f t="shared" si="4"/>
        <v>North Lincolnshire2</v>
      </c>
      <c r="B285" s="24">
        <v>2</v>
      </c>
      <c r="C285" s="24" t="s">
        <v>189</v>
      </c>
      <c r="D285" s="24" t="s">
        <v>369</v>
      </c>
    </row>
    <row r="286" spans="1:4" x14ac:dyDescent="0.25">
      <c r="A286" t="str">
        <f t="shared" si="4"/>
        <v>North Northamptonshire1</v>
      </c>
      <c r="B286" s="24">
        <v>1</v>
      </c>
      <c r="C286" s="24" t="s">
        <v>191</v>
      </c>
      <c r="D286" s="24" t="s">
        <v>475</v>
      </c>
    </row>
    <row r="287" spans="1:4" x14ac:dyDescent="0.25">
      <c r="A287" t="str">
        <f t="shared" si="4"/>
        <v>North Northamptonshire2</v>
      </c>
      <c r="B287" s="24">
        <v>2</v>
      </c>
      <c r="C287" s="24" t="s">
        <v>191</v>
      </c>
      <c r="D287" s="24" t="s">
        <v>369</v>
      </c>
    </row>
    <row r="288" spans="1:4" x14ac:dyDescent="0.25">
      <c r="A288" t="str">
        <f t="shared" si="4"/>
        <v>North Somerset1</v>
      </c>
      <c r="B288" s="24">
        <v>1</v>
      </c>
      <c r="C288" s="24" t="s">
        <v>193</v>
      </c>
      <c r="D288" s="24" t="s">
        <v>398</v>
      </c>
    </row>
    <row r="289" spans="1:4" x14ac:dyDescent="0.25">
      <c r="A289" t="str">
        <f t="shared" si="4"/>
        <v>North Somerset2</v>
      </c>
      <c r="B289" s="24">
        <v>2</v>
      </c>
      <c r="C289" s="24" t="s">
        <v>193</v>
      </c>
      <c r="D289" s="24" t="s">
        <v>399</v>
      </c>
    </row>
    <row r="290" spans="1:4" x14ac:dyDescent="0.25">
      <c r="A290" t="str">
        <f t="shared" si="4"/>
        <v>North Somerset3</v>
      </c>
      <c r="B290" s="24">
        <v>3</v>
      </c>
      <c r="C290" s="24" t="s">
        <v>193</v>
      </c>
      <c r="D290" s="24" t="s">
        <v>369</v>
      </c>
    </row>
    <row r="291" spans="1:4" x14ac:dyDescent="0.25">
      <c r="A291" t="str">
        <f t="shared" si="4"/>
        <v>North Tyneside1</v>
      </c>
      <c r="B291" s="24">
        <v>1</v>
      </c>
      <c r="C291" s="24" t="s">
        <v>195</v>
      </c>
      <c r="D291" s="24" t="s">
        <v>476</v>
      </c>
    </row>
    <row r="292" spans="1:4" x14ac:dyDescent="0.25">
      <c r="A292" t="str">
        <f t="shared" si="4"/>
        <v>North Tyneside2</v>
      </c>
      <c r="B292" s="24">
        <v>2</v>
      </c>
      <c r="C292" s="24" t="s">
        <v>195</v>
      </c>
      <c r="D292" s="24" t="s">
        <v>477</v>
      </c>
    </row>
    <row r="293" spans="1:4" x14ac:dyDescent="0.25">
      <c r="A293" t="str">
        <f t="shared" si="4"/>
        <v>North Tyneside3</v>
      </c>
      <c r="B293" s="24">
        <v>3</v>
      </c>
      <c r="C293" s="24" t="s">
        <v>195</v>
      </c>
      <c r="D293" s="24" t="s">
        <v>369</v>
      </c>
    </row>
    <row r="294" spans="1:4" x14ac:dyDescent="0.25">
      <c r="A294" t="str">
        <f t="shared" si="4"/>
        <v>North Yorkshire1</v>
      </c>
      <c r="B294" s="24">
        <v>1</v>
      </c>
      <c r="C294" s="24" t="s">
        <v>197</v>
      </c>
      <c r="D294" s="24" t="s">
        <v>478</v>
      </c>
    </row>
    <row r="295" spans="1:4" x14ac:dyDescent="0.25">
      <c r="A295" t="str">
        <f t="shared" si="4"/>
        <v>North Yorkshire2</v>
      </c>
      <c r="B295" s="24">
        <v>2</v>
      </c>
      <c r="C295" s="24" t="s">
        <v>197</v>
      </c>
      <c r="D295" s="24" t="s">
        <v>436</v>
      </c>
    </row>
    <row r="296" spans="1:4" x14ac:dyDescent="0.25">
      <c r="A296" t="str">
        <f t="shared" si="4"/>
        <v>North Yorkshire3</v>
      </c>
      <c r="B296" s="24">
        <v>3</v>
      </c>
      <c r="C296" s="24" t="s">
        <v>197</v>
      </c>
      <c r="D296" s="24" t="s">
        <v>369</v>
      </c>
    </row>
    <row r="297" spans="1:4" x14ac:dyDescent="0.25">
      <c r="A297" t="str">
        <f t="shared" si="4"/>
        <v>Northumberland1</v>
      </c>
      <c r="B297" s="24">
        <v>1</v>
      </c>
      <c r="C297" s="24" t="s">
        <v>199</v>
      </c>
      <c r="D297" s="24" t="s">
        <v>476</v>
      </c>
    </row>
    <row r="298" spans="1:4" x14ac:dyDescent="0.25">
      <c r="A298" t="str">
        <f t="shared" si="4"/>
        <v>Northumberland2</v>
      </c>
      <c r="B298" s="24">
        <v>2</v>
      </c>
      <c r="C298" s="24" t="s">
        <v>199</v>
      </c>
      <c r="D298" s="24" t="s">
        <v>477</v>
      </c>
    </row>
    <row r="299" spans="1:4" x14ac:dyDescent="0.25">
      <c r="A299" t="str">
        <f t="shared" si="4"/>
        <v>Northumberland3</v>
      </c>
      <c r="B299" s="24">
        <v>3</v>
      </c>
      <c r="C299" s="24" t="s">
        <v>199</v>
      </c>
      <c r="D299" s="24" t="s">
        <v>369</v>
      </c>
    </row>
    <row r="300" spans="1:4" x14ac:dyDescent="0.25">
      <c r="A300" t="str">
        <f t="shared" si="4"/>
        <v>Nottingham1</v>
      </c>
      <c r="B300" s="24">
        <v>1</v>
      </c>
      <c r="C300" s="24" t="s">
        <v>201</v>
      </c>
      <c r="D300" s="24" t="s">
        <v>479</v>
      </c>
    </row>
    <row r="301" spans="1:4" x14ac:dyDescent="0.25">
      <c r="A301" t="str">
        <f t="shared" si="4"/>
        <v>Nottingham2</v>
      </c>
      <c r="B301" s="24">
        <v>2</v>
      </c>
      <c r="C301" s="24" t="s">
        <v>201</v>
      </c>
      <c r="D301" s="24" t="s">
        <v>480</v>
      </c>
    </row>
    <row r="302" spans="1:4" x14ac:dyDescent="0.25">
      <c r="A302" t="str">
        <f t="shared" si="4"/>
        <v>Nottingham3</v>
      </c>
      <c r="B302" s="24">
        <v>3</v>
      </c>
      <c r="C302" s="24" t="s">
        <v>201</v>
      </c>
      <c r="D302" s="24" t="s">
        <v>481</v>
      </c>
    </row>
    <row r="303" spans="1:4" x14ac:dyDescent="0.25">
      <c r="A303" t="str">
        <f t="shared" si="4"/>
        <v>Nottingham4</v>
      </c>
      <c r="B303" s="24">
        <v>4</v>
      </c>
      <c r="C303" s="24" t="s">
        <v>201</v>
      </c>
      <c r="D303" s="24" t="s">
        <v>369</v>
      </c>
    </row>
    <row r="304" spans="1:4" x14ac:dyDescent="0.25">
      <c r="A304" t="str">
        <f t="shared" si="4"/>
        <v>Nottinghamshire1</v>
      </c>
      <c r="B304" s="24">
        <v>1</v>
      </c>
      <c r="C304" s="24" t="s">
        <v>203</v>
      </c>
      <c r="D304" s="24" t="s">
        <v>429</v>
      </c>
    </row>
    <row r="305" spans="1:4" x14ac:dyDescent="0.25">
      <c r="A305" t="str">
        <f t="shared" si="4"/>
        <v>Nottinghamshire2</v>
      </c>
      <c r="B305" s="24">
        <v>2</v>
      </c>
      <c r="C305" s="24" t="s">
        <v>203</v>
      </c>
      <c r="D305" s="24" t="s">
        <v>479</v>
      </c>
    </row>
    <row r="306" spans="1:4" x14ac:dyDescent="0.25">
      <c r="A306" t="str">
        <f t="shared" si="4"/>
        <v>Nottinghamshire3</v>
      </c>
      <c r="B306" s="24">
        <v>3</v>
      </c>
      <c r="C306" s="24" t="s">
        <v>203</v>
      </c>
      <c r="D306" s="24" t="s">
        <v>480</v>
      </c>
    </row>
    <row r="307" spans="1:4" x14ac:dyDescent="0.25">
      <c r="A307" t="str">
        <f t="shared" si="4"/>
        <v>Nottinghamshire4</v>
      </c>
      <c r="B307" s="24">
        <v>4</v>
      </c>
      <c r="C307" s="24" t="s">
        <v>203</v>
      </c>
      <c r="D307" s="24" t="s">
        <v>481</v>
      </c>
    </row>
    <row r="308" spans="1:4" x14ac:dyDescent="0.25">
      <c r="A308" t="str">
        <f t="shared" si="4"/>
        <v>Nottinghamshire5</v>
      </c>
      <c r="B308" s="24">
        <v>5</v>
      </c>
      <c r="C308" s="24" t="s">
        <v>203</v>
      </c>
      <c r="D308" s="24" t="s">
        <v>369</v>
      </c>
    </row>
    <row r="309" spans="1:4" x14ac:dyDescent="0.25">
      <c r="A309" t="str">
        <f t="shared" si="4"/>
        <v>Oldham1</v>
      </c>
      <c r="B309" s="24">
        <v>1</v>
      </c>
      <c r="C309" s="24" t="s">
        <v>205</v>
      </c>
      <c r="D309" s="24" t="s">
        <v>401</v>
      </c>
    </row>
    <row r="310" spans="1:4" x14ac:dyDescent="0.25">
      <c r="A310" t="str">
        <f t="shared" si="4"/>
        <v>Oldham2</v>
      </c>
      <c r="B310" s="24">
        <v>2</v>
      </c>
      <c r="C310" s="24" t="s">
        <v>205</v>
      </c>
      <c r="D310" s="24" t="s">
        <v>369</v>
      </c>
    </row>
    <row r="311" spans="1:4" x14ac:dyDescent="0.25">
      <c r="A311" t="str">
        <f t="shared" si="4"/>
        <v>Oxfordshire1</v>
      </c>
      <c r="B311" s="24">
        <v>1</v>
      </c>
      <c r="C311" s="24" t="s">
        <v>207</v>
      </c>
      <c r="D311" s="24" t="s">
        <v>482</v>
      </c>
    </row>
    <row r="312" spans="1:4" x14ac:dyDescent="0.25">
      <c r="A312" t="str">
        <f t="shared" si="4"/>
        <v>Oxfordshire2</v>
      </c>
      <c r="B312" s="24">
        <v>2</v>
      </c>
      <c r="C312" s="24" t="s">
        <v>207</v>
      </c>
      <c r="D312" s="24" t="s">
        <v>369</v>
      </c>
    </row>
    <row r="313" spans="1:4" x14ac:dyDescent="0.25">
      <c r="A313" t="str">
        <f t="shared" si="4"/>
        <v>Peterborough1</v>
      </c>
      <c r="B313" s="24">
        <v>1</v>
      </c>
      <c r="C313" s="24" t="s">
        <v>209</v>
      </c>
      <c r="D313" s="24" t="s">
        <v>403</v>
      </c>
    </row>
    <row r="314" spans="1:4" x14ac:dyDescent="0.25">
      <c r="A314" t="str">
        <f t="shared" si="4"/>
        <v>Peterborough2</v>
      </c>
      <c r="B314" s="24">
        <v>2</v>
      </c>
      <c r="C314" s="24" t="s">
        <v>209</v>
      </c>
      <c r="D314" s="24" t="s">
        <v>404</v>
      </c>
    </row>
    <row r="315" spans="1:4" x14ac:dyDescent="0.25">
      <c r="A315" t="str">
        <f t="shared" si="4"/>
        <v>Peterborough3</v>
      </c>
      <c r="B315" s="24">
        <v>3</v>
      </c>
      <c r="C315" s="24" t="s">
        <v>209</v>
      </c>
      <c r="D315" s="24" t="s">
        <v>369</v>
      </c>
    </row>
    <row r="316" spans="1:4" x14ac:dyDescent="0.25">
      <c r="A316" t="str">
        <f t="shared" si="4"/>
        <v>Plymouth1</v>
      </c>
      <c r="B316" s="24">
        <v>1</v>
      </c>
      <c r="C316" s="24" t="s">
        <v>211</v>
      </c>
      <c r="D316" s="24" t="s">
        <v>412</v>
      </c>
    </row>
    <row r="317" spans="1:4" x14ac:dyDescent="0.25">
      <c r="A317" t="str">
        <f t="shared" si="4"/>
        <v>Plymouth2</v>
      </c>
      <c r="B317" s="24">
        <v>2</v>
      </c>
      <c r="C317" s="24" t="s">
        <v>211</v>
      </c>
      <c r="D317" s="24" t="s">
        <v>369</v>
      </c>
    </row>
    <row r="318" spans="1:4" x14ac:dyDescent="0.25">
      <c r="A318" t="str">
        <f t="shared" si="4"/>
        <v>Portsmouth1</v>
      </c>
      <c r="B318" s="24">
        <v>1</v>
      </c>
      <c r="C318" s="24" t="s">
        <v>213</v>
      </c>
      <c r="D318" s="24" t="s">
        <v>448</v>
      </c>
    </row>
    <row r="319" spans="1:4" x14ac:dyDescent="0.25">
      <c r="A319" t="str">
        <f t="shared" si="4"/>
        <v>Portsmouth2</v>
      </c>
      <c r="B319" s="24">
        <v>2</v>
      </c>
      <c r="C319" s="24" t="s">
        <v>213</v>
      </c>
      <c r="D319" s="24" t="s">
        <v>369</v>
      </c>
    </row>
    <row r="320" spans="1:4" x14ac:dyDescent="0.25">
      <c r="A320" t="str">
        <f t="shared" ref="A320:A382" si="5">CONCATENATE(C320, B320)</f>
        <v>Reading1</v>
      </c>
      <c r="B320" s="24">
        <v>1</v>
      </c>
      <c r="C320" s="24" t="s">
        <v>215</v>
      </c>
      <c r="D320" s="24" t="s">
        <v>483</v>
      </c>
    </row>
    <row r="321" spans="1:4" x14ac:dyDescent="0.25">
      <c r="A321" t="str">
        <f t="shared" si="5"/>
        <v>Reading2</v>
      </c>
      <c r="B321" s="24">
        <v>2</v>
      </c>
      <c r="C321" s="24" t="s">
        <v>215</v>
      </c>
      <c r="D321" s="24" t="s">
        <v>388</v>
      </c>
    </row>
    <row r="322" spans="1:4" x14ac:dyDescent="0.25">
      <c r="A322" t="str">
        <f t="shared" si="5"/>
        <v>Reading3</v>
      </c>
      <c r="B322" s="24">
        <v>3</v>
      </c>
      <c r="C322" s="24" t="s">
        <v>215</v>
      </c>
      <c r="D322" s="24" t="s">
        <v>369</v>
      </c>
    </row>
    <row r="323" spans="1:4" x14ac:dyDescent="0.25">
      <c r="A323" t="str">
        <f t="shared" si="5"/>
        <v>Redbridge1</v>
      </c>
      <c r="B323" s="24">
        <v>1</v>
      </c>
      <c r="C323" s="24" t="s">
        <v>217</v>
      </c>
      <c r="D323" s="24" t="s">
        <v>368</v>
      </c>
    </row>
    <row r="324" spans="1:4" x14ac:dyDescent="0.25">
      <c r="A324" t="str">
        <f t="shared" si="5"/>
        <v>Redbridge2</v>
      </c>
      <c r="B324" s="24">
        <v>2</v>
      </c>
      <c r="C324" s="24" t="s">
        <v>217</v>
      </c>
      <c r="D324" s="24" t="s">
        <v>408</v>
      </c>
    </row>
    <row r="325" spans="1:4" x14ac:dyDescent="0.25">
      <c r="A325" t="str">
        <f t="shared" si="5"/>
        <v>Redbridge3</v>
      </c>
      <c r="B325" s="24">
        <v>3</v>
      </c>
      <c r="C325" s="24" t="s">
        <v>217</v>
      </c>
      <c r="D325" s="24" t="s">
        <v>484</v>
      </c>
    </row>
    <row r="326" spans="1:4" x14ac:dyDescent="0.25">
      <c r="A326" t="str">
        <f t="shared" si="5"/>
        <v>Redbridge4</v>
      </c>
      <c r="B326" s="24">
        <v>4</v>
      </c>
      <c r="C326" s="24" t="s">
        <v>217</v>
      </c>
      <c r="D326" s="24" t="s">
        <v>369</v>
      </c>
    </row>
    <row r="327" spans="1:4" x14ac:dyDescent="0.25">
      <c r="A327" t="str">
        <f t="shared" si="5"/>
        <v>Redcar and Cleveland1</v>
      </c>
      <c r="B327" s="24">
        <v>1</v>
      </c>
      <c r="C327" s="24" t="s">
        <v>219</v>
      </c>
      <c r="D327" s="24" t="s">
        <v>470</v>
      </c>
    </row>
    <row r="328" spans="1:4" x14ac:dyDescent="0.25">
      <c r="A328" t="str">
        <f t="shared" si="5"/>
        <v>Redcar and Cleveland2</v>
      </c>
      <c r="B328" s="24">
        <v>2</v>
      </c>
      <c r="C328" s="24" t="s">
        <v>219</v>
      </c>
      <c r="D328" s="24" t="s">
        <v>369</v>
      </c>
    </row>
    <row r="329" spans="1:4" x14ac:dyDescent="0.25">
      <c r="A329" t="str">
        <f t="shared" si="5"/>
        <v>Richmond upon Thames1</v>
      </c>
      <c r="B329" s="24">
        <v>1</v>
      </c>
      <c r="C329" s="24" t="s">
        <v>221</v>
      </c>
      <c r="D329" s="24" t="s">
        <v>391</v>
      </c>
    </row>
    <row r="330" spans="1:4" x14ac:dyDescent="0.25">
      <c r="A330" t="str">
        <f t="shared" si="5"/>
        <v>Richmond upon Thames2</v>
      </c>
      <c r="B330" s="24">
        <v>2</v>
      </c>
      <c r="C330" s="24" t="s">
        <v>221</v>
      </c>
      <c r="D330" s="24" t="s">
        <v>458</v>
      </c>
    </row>
    <row r="331" spans="1:4" x14ac:dyDescent="0.25">
      <c r="A331" t="str">
        <f t="shared" si="5"/>
        <v>Richmond upon Thames3</v>
      </c>
      <c r="B331" s="24">
        <v>3</v>
      </c>
      <c r="C331" s="24" t="s">
        <v>221</v>
      </c>
      <c r="D331" s="24" t="s">
        <v>369</v>
      </c>
    </row>
    <row r="332" spans="1:4" x14ac:dyDescent="0.25">
      <c r="A332" t="str">
        <f t="shared" si="5"/>
        <v>Rochdale1</v>
      </c>
      <c r="B332" s="24">
        <v>1</v>
      </c>
      <c r="C332" s="24" t="s">
        <v>223</v>
      </c>
      <c r="D332" s="24" t="s">
        <v>401</v>
      </c>
    </row>
    <row r="333" spans="1:4" x14ac:dyDescent="0.25">
      <c r="A333" t="str">
        <f t="shared" si="5"/>
        <v>Rochdale2</v>
      </c>
      <c r="B333" s="24">
        <v>2</v>
      </c>
      <c r="C333" s="24" t="s">
        <v>223</v>
      </c>
      <c r="D333" s="24" t="s">
        <v>369</v>
      </c>
    </row>
    <row r="334" spans="1:4" x14ac:dyDescent="0.25">
      <c r="A334" t="str">
        <f t="shared" si="5"/>
        <v>Rotherham1</v>
      </c>
      <c r="B334" s="24">
        <v>1</v>
      </c>
      <c r="C334" s="24" t="s">
        <v>225</v>
      </c>
      <c r="D334" s="24" t="s">
        <v>485</v>
      </c>
    </row>
    <row r="335" spans="1:4" x14ac:dyDescent="0.25">
      <c r="A335" t="str">
        <f t="shared" si="5"/>
        <v>Rotherham2</v>
      </c>
      <c r="B335" s="24">
        <v>2</v>
      </c>
      <c r="C335" s="24" t="s">
        <v>225</v>
      </c>
      <c r="D335" s="24" t="s">
        <v>369</v>
      </c>
    </row>
    <row r="336" spans="1:4" x14ac:dyDescent="0.25">
      <c r="A336" t="str">
        <f t="shared" si="5"/>
        <v>Rutland1</v>
      </c>
      <c r="B336" s="24">
        <v>1</v>
      </c>
      <c r="C336" s="24" t="s">
        <v>227</v>
      </c>
      <c r="D336" s="24" t="s">
        <v>404</v>
      </c>
    </row>
    <row r="337" spans="1:4" x14ac:dyDescent="0.25">
      <c r="A337" t="str">
        <f t="shared" si="5"/>
        <v>Rutland2</v>
      </c>
      <c r="B337" s="24">
        <v>2</v>
      </c>
      <c r="C337" s="24" t="s">
        <v>227</v>
      </c>
      <c r="D337" s="24" t="s">
        <v>465</v>
      </c>
    </row>
    <row r="338" spans="1:4" x14ac:dyDescent="0.25">
      <c r="A338" t="str">
        <f t="shared" si="5"/>
        <v>Rutland3</v>
      </c>
      <c r="B338" s="24">
        <v>3</v>
      </c>
      <c r="C338" s="24" t="s">
        <v>227</v>
      </c>
      <c r="D338" s="24" t="s">
        <v>369</v>
      </c>
    </row>
    <row r="339" spans="1:4" x14ac:dyDescent="0.25">
      <c r="A339" t="str">
        <f t="shared" si="5"/>
        <v>Salford1</v>
      </c>
      <c r="B339" s="24">
        <v>1</v>
      </c>
      <c r="C339" s="24" t="s">
        <v>229</v>
      </c>
      <c r="D339" s="24" t="s">
        <v>401</v>
      </c>
    </row>
    <row r="340" spans="1:4" x14ac:dyDescent="0.25">
      <c r="A340" t="str">
        <f t="shared" si="5"/>
        <v>Salford2</v>
      </c>
      <c r="B340" s="24">
        <v>2</v>
      </c>
      <c r="C340" s="24" t="s">
        <v>229</v>
      </c>
      <c r="D340" s="24" t="s">
        <v>369</v>
      </c>
    </row>
    <row r="341" spans="1:4" x14ac:dyDescent="0.25">
      <c r="A341" t="str">
        <f t="shared" si="5"/>
        <v>Sandwell1</v>
      </c>
      <c r="B341" s="24">
        <v>1</v>
      </c>
      <c r="C341" s="24" t="s">
        <v>231</v>
      </c>
      <c r="D341" s="24" t="s">
        <v>486</v>
      </c>
    </row>
    <row r="342" spans="1:4" x14ac:dyDescent="0.25">
      <c r="A342" t="str">
        <f t="shared" si="5"/>
        <v>Sandwell2</v>
      </c>
      <c r="B342" s="24">
        <v>2</v>
      </c>
      <c r="C342" s="24" t="s">
        <v>231</v>
      </c>
      <c r="D342" s="24" t="s">
        <v>369</v>
      </c>
    </row>
    <row r="343" spans="1:4" x14ac:dyDescent="0.25">
      <c r="A343" t="str">
        <f t="shared" si="5"/>
        <v>Sefton1</v>
      </c>
      <c r="B343" s="24">
        <v>1</v>
      </c>
      <c r="C343" s="24" t="s">
        <v>233</v>
      </c>
      <c r="D343" s="24" t="s">
        <v>461</v>
      </c>
    </row>
    <row r="344" spans="1:4" x14ac:dyDescent="0.25">
      <c r="A344" t="str">
        <f t="shared" si="5"/>
        <v>Sefton2</v>
      </c>
      <c r="B344" s="24">
        <v>2</v>
      </c>
      <c r="C344" s="24" t="s">
        <v>233</v>
      </c>
      <c r="D344" s="24" t="s">
        <v>463</v>
      </c>
    </row>
    <row r="345" spans="1:4" x14ac:dyDescent="0.25">
      <c r="A345" t="str">
        <f t="shared" si="5"/>
        <v>Sefton3</v>
      </c>
      <c r="B345" s="24">
        <v>3</v>
      </c>
      <c r="C345" s="24" t="s">
        <v>233</v>
      </c>
      <c r="D345" s="24" t="s">
        <v>369</v>
      </c>
    </row>
    <row r="346" spans="1:4" x14ac:dyDescent="0.25">
      <c r="A346" t="str">
        <f t="shared" si="5"/>
        <v>Sheffield1</v>
      </c>
      <c r="B346" s="24">
        <v>1</v>
      </c>
      <c r="C346" s="24" t="s">
        <v>235</v>
      </c>
      <c r="D346" s="24" t="s">
        <v>487</v>
      </c>
    </row>
    <row r="347" spans="1:4" x14ac:dyDescent="0.25">
      <c r="A347" t="str">
        <f t="shared" si="5"/>
        <v>Sheffield2</v>
      </c>
      <c r="B347" s="24">
        <v>2</v>
      </c>
      <c r="C347" s="24" t="s">
        <v>235</v>
      </c>
      <c r="D347" s="24" t="s">
        <v>369</v>
      </c>
    </row>
    <row r="348" spans="1:4" x14ac:dyDescent="0.25">
      <c r="A348" t="str">
        <f t="shared" si="5"/>
        <v>Shropshire1</v>
      </c>
      <c r="B348" s="24">
        <v>1</v>
      </c>
      <c r="C348" s="24" t="s">
        <v>237</v>
      </c>
      <c r="D348" s="24" t="s">
        <v>488</v>
      </c>
    </row>
    <row r="349" spans="1:4" x14ac:dyDescent="0.25">
      <c r="A349" t="str">
        <f t="shared" si="5"/>
        <v>Shropshire2</v>
      </c>
      <c r="B349" s="24">
        <v>2</v>
      </c>
      <c r="C349" s="24" t="s">
        <v>237</v>
      </c>
      <c r="D349" s="24" t="s">
        <v>489</v>
      </c>
    </row>
    <row r="350" spans="1:4" x14ac:dyDescent="0.25">
      <c r="A350" t="str">
        <f t="shared" si="5"/>
        <v>Shropshire3</v>
      </c>
      <c r="B350" s="24">
        <v>3</v>
      </c>
      <c r="C350" s="24" t="s">
        <v>237</v>
      </c>
      <c r="D350" s="24" t="s">
        <v>490</v>
      </c>
    </row>
    <row r="351" spans="1:4" x14ac:dyDescent="0.25">
      <c r="A351" t="str">
        <f t="shared" si="5"/>
        <v>Shropshire4</v>
      </c>
      <c r="B351" s="24">
        <v>4</v>
      </c>
      <c r="C351" s="24" t="s">
        <v>237</v>
      </c>
      <c r="D351" s="24" t="s">
        <v>369</v>
      </c>
    </row>
    <row r="352" spans="1:4" x14ac:dyDescent="0.25">
      <c r="A352" t="str">
        <f t="shared" si="5"/>
        <v>Slough1</v>
      </c>
      <c r="B352" s="24">
        <v>1</v>
      </c>
      <c r="C352" s="24" t="s">
        <v>239</v>
      </c>
      <c r="D352" s="24" t="s">
        <v>387</v>
      </c>
    </row>
    <row r="353" spans="1:4" x14ac:dyDescent="0.25">
      <c r="A353" t="str">
        <f t="shared" si="5"/>
        <v>Slough2</v>
      </c>
      <c r="B353" s="24">
        <v>2</v>
      </c>
      <c r="C353" s="24" t="s">
        <v>239</v>
      </c>
      <c r="D353" s="24" t="s">
        <v>369</v>
      </c>
    </row>
    <row r="354" spans="1:4" x14ac:dyDescent="0.25">
      <c r="A354" t="str">
        <f t="shared" si="5"/>
        <v>Solihull1</v>
      </c>
      <c r="B354" s="24">
        <v>1</v>
      </c>
      <c r="C354" s="24" t="s">
        <v>241</v>
      </c>
      <c r="D354" s="24" t="s">
        <v>381</v>
      </c>
    </row>
    <row r="355" spans="1:4" x14ac:dyDescent="0.25">
      <c r="A355" t="str">
        <f t="shared" si="5"/>
        <v>Solihull2</v>
      </c>
      <c r="B355" s="24">
        <v>2</v>
      </c>
      <c r="C355" s="24" t="s">
        <v>241</v>
      </c>
      <c r="D355" s="24" t="s">
        <v>369</v>
      </c>
    </row>
    <row r="356" spans="1:4" x14ac:dyDescent="0.25">
      <c r="A356" t="str">
        <f t="shared" si="5"/>
        <v>Somerset1</v>
      </c>
      <c r="B356" s="24">
        <v>1</v>
      </c>
      <c r="C356" s="24" t="s">
        <v>243</v>
      </c>
      <c r="D356" s="24" t="s">
        <v>375</v>
      </c>
    </row>
    <row r="357" spans="1:4" x14ac:dyDescent="0.25">
      <c r="A357" t="str">
        <f t="shared" si="5"/>
        <v>Somerset2</v>
      </c>
      <c r="B357" s="24">
        <v>2</v>
      </c>
      <c r="C357" s="24" t="s">
        <v>243</v>
      </c>
      <c r="D357" s="24" t="s">
        <v>491</v>
      </c>
    </row>
    <row r="358" spans="1:4" x14ac:dyDescent="0.25">
      <c r="A358" t="str">
        <f t="shared" si="5"/>
        <v>Somerset3</v>
      </c>
      <c r="B358" s="24">
        <v>3</v>
      </c>
      <c r="C358" s="24" t="s">
        <v>243</v>
      </c>
      <c r="D358" s="24" t="s">
        <v>399</v>
      </c>
    </row>
    <row r="359" spans="1:4" x14ac:dyDescent="0.25">
      <c r="A359" t="str">
        <f t="shared" si="5"/>
        <v>Somerset4</v>
      </c>
      <c r="B359" s="24">
        <v>4</v>
      </c>
      <c r="C359" s="24" t="s">
        <v>243</v>
      </c>
      <c r="D359" s="24" t="s">
        <v>432</v>
      </c>
    </row>
    <row r="360" spans="1:4" x14ac:dyDescent="0.25">
      <c r="A360" t="str">
        <f t="shared" si="5"/>
        <v>Somerset5</v>
      </c>
      <c r="B360" s="24">
        <v>5</v>
      </c>
      <c r="C360" s="24" t="s">
        <v>243</v>
      </c>
      <c r="D360" s="24" t="s">
        <v>369</v>
      </c>
    </row>
    <row r="361" spans="1:4" x14ac:dyDescent="0.25">
      <c r="A361" t="str">
        <f t="shared" si="5"/>
        <v>South Gloucestershire1</v>
      </c>
      <c r="B361" s="24">
        <v>1</v>
      </c>
      <c r="C361" s="24" t="s">
        <v>245</v>
      </c>
      <c r="D361" s="24" t="s">
        <v>398</v>
      </c>
    </row>
    <row r="362" spans="1:4" x14ac:dyDescent="0.25">
      <c r="A362" t="str">
        <f t="shared" si="5"/>
        <v>South Gloucestershire2</v>
      </c>
      <c r="B362" s="24">
        <v>2</v>
      </c>
      <c r="C362" s="24" t="s">
        <v>245</v>
      </c>
      <c r="D362" s="24" t="s">
        <v>399</v>
      </c>
    </row>
    <row r="363" spans="1:4" x14ac:dyDescent="0.25">
      <c r="A363" t="str">
        <f t="shared" si="5"/>
        <v>South Gloucestershire3</v>
      </c>
      <c r="B363" s="24">
        <v>3</v>
      </c>
      <c r="C363" s="24" t="s">
        <v>245</v>
      </c>
      <c r="D363" s="24" t="s">
        <v>369</v>
      </c>
    </row>
    <row r="364" spans="1:4" x14ac:dyDescent="0.25">
      <c r="A364" t="str">
        <f t="shared" si="5"/>
        <v>South Tyneside1</v>
      </c>
      <c r="B364" s="24">
        <v>1</v>
      </c>
      <c r="C364" s="93" t="s">
        <v>247</v>
      </c>
      <c r="D364" s="24" t="s">
        <v>369</v>
      </c>
    </row>
    <row r="365" spans="1:4" x14ac:dyDescent="0.25">
      <c r="A365" t="str">
        <f t="shared" si="5"/>
        <v>Southampton1</v>
      </c>
      <c r="B365" s="24">
        <v>1</v>
      </c>
      <c r="C365" s="24" t="s">
        <v>249</v>
      </c>
      <c r="D365" s="24" t="s">
        <v>450</v>
      </c>
    </row>
    <row r="366" spans="1:4" x14ac:dyDescent="0.25">
      <c r="A366" t="str">
        <f t="shared" si="5"/>
        <v>Southampton2</v>
      </c>
      <c r="B366" s="24">
        <v>2</v>
      </c>
      <c r="C366" s="24" t="s">
        <v>249</v>
      </c>
      <c r="D366" s="24" t="s">
        <v>369</v>
      </c>
    </row>
    <row r="367" spans="1:4" x14ac:dyDescent="0.25">
      <c r="A367" t="str">
        <f t="shared" si="5"/>
        <v>Southend-on-Sea1</v>
      </c>
      <c r="B367" s="24">
        <v>1</v>
      </c>
      <c r="C367" s="24" t="s">
        <v>251</v>
      </c>
      <c r="D367" s="24" t="s">
        <v>439</v>
      </c>
    </row>
    <row r="368" spans="1:4" x14ac:dyDescent="0.25">
      <c r="A368" t="str">
        <f t="shared" si="5"/>
        <v>Southend-on-Sea2</v>
      </c>
      <c r="B368" s="24">
        <v>2</v>
      </c>
      <c r="C368" s="24" t="s">
        <v>251</v>
      </c>
      <c r="D368" s="24" t="s">
        <v>369</v>
      </c>
    </row>
    <row r="369" spans="1:4" x14ac:dyDescent="0.25">
      <c r="A369" t="str">
        <f t="shared" si="5"/>
        <v>Southwark1</v>
      </c>
      <c r="B369" s="24">
        <v>1</v>
      </c>
      <c r="C369" s="24" t="s">
        <v>253</v>
      </c>
      <c r="D369" s="24" t="s">
        <v>378</v>
      </c>
    </row>
    <row r="370" spans="1:4" x14ac:dyDescent="0.25">
      <c r="A370" t="str">
        <f t="shared" si="5"/>
        <v>Southwark2</v>
      </c>
      <c r="B370" s="24">
        <v>2</v>
      </c>
      <c r="C370" s="24" t="s">
        <v>253</v>
      </c>
      <c r="D370" s="24" t="s">
        <v>379</v>
      </c>
    </row>
    <row r="371" spans="1:4" x14ac:dyDescent="0.25">
      <c r="A371" t="str">
        <f t="shared" si="5"/>
        <v>Southwark3</v>
      </c>
      <c r="B371" s="24">
        <v>3</v>
      </c>
      <c r="C371" s="24" t="s">
        <v>253</v>
      </c>
      <c r="D371" s="24" t="s">
        <v>369</v>
      </c>
    </row>
    <row r="372" spans="1:4" x14ac:dyDescent="0.25">
      <c r="A372" t="str">
        <f t="shared" si="5"/>
        <v>St. Helens1</v>
      </c>
      <c r="B372" s="24">
        <v>1</v>
      </c>
      <c r="C372" s="24" t="s">
        <v>255</v>
      </c>
      <c r="D372" s="24" t="s">
        <v>444</v>
      </c>
    </row>
    <row r="373" spans="1:4" x14ac:dyDescent="0.25">
      <c r="A373" t="str">
        <f t="shared" si="5"/>
        <v>St. Helens2</v>
      </c>
      <c r="B373" s="24">
        <v>2</v>
      </c>
      <c r="C373" s="24" t="s">
        <v>255</v>
      </c>
      <c r="D373" s="24" t="s">
        <v>369</v>
      </c>
    </row>
    <row r="374" spans="1:4" x14ac:dyDescent="0.25">
      <c r="A374" t="str">
        <f t="shared" si="5"/>
        <v>Staffordshire1</v>
      </c>
      <c r="B374" s="24">
        <v>1</v>
      </c>
      <c r="C374" s="24" t="s">
        <v>257</v>
      </c>
      <c r="D374" s="24" t="s">
        <v>433</v>
      </c>
    </row>
    <row r="375" spans="1:4" x14ac:dyDescent="0.25">
      <c r="A375" t="str">
        <f t="shared" si="5"/>
        <v>Staffordshire2</v>
      </c>
      <c r="B375" s="24">
        <v>2</v>
      </c>
      <c r="C375" s="24" t="s">
        <v>257</v>
      </c>
      <c r="D375" s="24" t="s">
        <v>492</v>
      </c>
    </row>
    <row r="376" spans="1:4" x14ac:dyDescent="0.25">
      <c r="A376" t="str">
        <f t="shared" si="5"/>
        <v>Staffordshire3</v>
      </c>
      <c r="B376" s="24">
        <v>3</v>
      </c>
      <c r="C376" s="24" t="s">
        <v>257</v>
      </c>
      <c r="D376" s="24" t="s">
        <v>381</v>
      </c>
    </row>
    <row r="377" spans="1:4" x14ac:dyDescent="0.25">
      <c r="A377" t="str">
        <f t="shared" si="5"/>
        <v>Staffordshire4</v>
      </c>
      <c r="B377" s="24">
        <v>4</v>
      </c>
      <c r="C377" s="24" t="s">
        <v>257</v>
      </c>
      <c r="D377" s="24" t="s">
        <v>426</v>
      </c>
    </row>
    <row r="378" spans="1:4" x14ac:dyDescent="0.25">
      <c r="A378" t="str">
        <f t="shared" si="5"/>
        <v>Staffordshire5</v>
      </c>
      <c r="B378" s="24">
        <v>5</v>
      </c>
      <c r="C378" s="24" t="s">
        <v>257</v>
      </c>
      <c r="D378" s="24" t="s">
        <v>493</v>
      </c>
    </row>
    <row r="379" spans="1:4" x14ac:dyDescent="0.25">
      <c r="A379" t="str">
        <f t="shared" si="5"/>
        <v>Staffordshire6</v>
      </c>
      <c r="B379" s="24">
        <v>6</v>
      </c>
      <c r="C379" s="24" t="s">
        <v>257</v>
      </c>
      <c r="D379" s="24" t="s">
        <v>494</v>
      </c>
    </row>
    <row r="380" spans="1:4" x14ac:dyDescent="0.25">
      <c r="A380" t="str">
        <f t="shared" si="5"/>
        <v>Staffordshire7</v>
      </c>
      <c r="B380" s="24">
        <v>7</v>
      </c>
      <c r="C380" s="24" t="s">
        <v>257</v>
      </c>
      <c r="D380" s="24" t="s">
        <v>369</v>
      </c>
    </row>
    <row r="381" spans="1:4" x14ac:dyDescent="0.25">
      <c r="A381" t="str">
        <f t="shared" si="5"/>
        <v>Stockport1</v>
      </c>
      <c r="B381" s="24">
        <v>1</v>
      </c>
      <c r="C381" s="24" t="s">
        <v>259</v>
      </c>
      <c r="D381" s="24" t="s">
        <v>495</v>
      </c>
    </row>
    <row r="382" spans="1:4" x14ac:dyDescent="0.25">
      <c r="A382" t="str">
        <f t="shared" si="5"/>
        <v>Stockport2</v>
      </c>
      <c r="B382" s="24">
        <v>2</v>
      </c>
      <c r="C382" s="24" t="s">
        <v>259</v>
      </c>
      <c r="D382" s="24" t="s">
        <v>369</v>
      </c>
    </row>
    <row r="383" spans="1:4" x14ac:dyDescent="0.25">
      <c r="A383" t="str">
        <f t="shared" ref="A383:A446" si="6">CONCATENATE(C383, B383)</f>
        <v>Stockton-on-Tees1</v>
      </c>
      <c r="B383" s="24">
        <v>1</v>
      </c>
      <c r="C383" s="24" t="s">
        <v>261</v>
      </c>
      <c r="D383" s="24" t="s">
        <v>451</v>
      </c>
    </row>
    <row r="384" spans="1:4" x14ac:dyDescent="0.25">
      <c r="A384" t="str">
        <f t="shared" si="6"/>
        <v>Stockton-on-Tees2</v>
      </c>
      <c r="B384" s="24">
        <v>2</v>
      </c>
      <c r="C384" s="24" t="s">
        <v>261</v>
      </c>
      <c r="D384" s="24" t="s">
        <v>369</v>
      </c>
    </row>
    <row r="385" spans="1:4" x14ac:dyDescent="0.25">
      <c r="A385" t="str">
        <f t="shared" si="6"/>
        <v>Stoke-on-Trent1</v>
      </c>
      <c r="B385" s="24">
        <v>1</v>
      </c>
      <c r="C385" s="24" t="s">
        <v>263</v>
      </c>
      <c r="D385" s="24" t="s">
        <v>493</v>
      </c>
    </row>
    <row r="386" spans="1:4" x14ac:dyDescent="0.25">
      <c r="A386" t="str">
        <f t="shared" si="6"/>
        <v>Stoke-on-Trent2</v>
      </c>
      <c r="B386" s="24">
        <v>2</v>
      </c>
      <c r="C386" s="24" t="s">
        <v>263</v>
      </c>
      <c r="D386" s="24" t="s">
        <v>369</v>
      </c>
    </row>
    <row r="387" spans="1:4" x14ac:dyDescent="0.25">
      <c r="A387" t="str">
        <f t="shared" si="6"/>
        <v>Suffolk1</v>
      </c>
      <c r="B387" s="24">
        <v>1</v>
      </c>
      <c r="C387" s="24" t="s">
        <v>265</v>
      </c>
      <c r="D387" s="24" t="s">
        <v>438</v>
      </c>
    </row>
    <row r="388" spans="1:4" x14ac:dyDescent="0.25">
      <c r="A388" t="str">
        <f t="shared" si="6"/>
        <v>Suffolk2</v>
      </c>
      <c r="B388" s="24">
        <v>2</v>
      </c>
      <c r="C388" s="24" t="s">
        <v>265</v>
      </c>
      <c r="D388" s="24" t="s">
        <v>472</v>
      </c>
    </row>
    <row r="389" spans="1:4" x14ac:dyDescent="0.25">
      <c r="A389" t="str">
        <f t="shared" si="6"/>
        <v>Suffolk3</v>
      </c>
      <c r="B389" s="24">
        <v>3</v>
      </c>
      <c r="C389" s="24" t="s">
        <v>265</v>
      </c>
      <c r="D389" s="24" t="s">
        <v>496</v>
      </c>
    </row>
    <row r="390" spans="1:4" x14ac:dyDescent="0.25">
      <c r="A390" t="str">
        <f t="shared" si="6"/>
        <v>Suffolk4</v>
      </c>
      <c r="B390" s="24">
        <v>4</v>
      </c>
      <c r="C390" s="24" t="s">
        <v>265</v>
      </c>
      <c r="D390" s="24" t="s">
        <v>369</v>
      </c>
    </row>
    <row r="391" spans="1:4" x14ac:dyDescent="0.25">
      <c r="A391" t="str">
        <f t="shared" si="6"/>
        <v>Sunderland1</v>
      </c>
      <c r="B391" s="24">
        <v>1</v>
      </c>
      <c r="C391" s="24" t="s">
        <v>267</v>
      </c>
      <c r="D391" s="24" t="s">
        <v>414</v>
      </c>
    </row>
    <row r="392" spans="1:4" x14ac:dyDescent="0.25">
      <c r="A392" t="str">
        <f t="shared" si="6"/>
        <v>Sunderland2</v>
      </c>
      <c r="B392" s="24">
        <v>2</v>
      </c>
      <c r="C392" s="24" t="s">
        <v>267</v>
      </c>
      <c r="D392" s="24" t="s">
        <v>369</v>
      </c>
    </row>
    <row r="393" spans="1:4" x14ac:dyDescent="0.25">
      <c r="A393" t="str">
        <f t="shared" si="6"/>
        <v>Surrey1</v>
      </c>
      <c r="B393" s="24">
        <v>1</v>
      </c>
      <c r="C393" s="24" t="s">
        <v>269</v>
      </c>
      <c r="D393" s="24" t="s">
        <v>369</v>
      </c>
    </row>
    <row r="394" spans="1:4" x14ac:dyDescent="0.25">
      <c r="A394" t="str">
        <f t="shared" si="6"/>
        <v>Sutton1</v>
      </c>
      <c r="B394" s="24">
        <v>1</v>
      </c>
      <c r="C394" s="24" t="s">
        <v>271</v>
      </c>
      <c r="D394" s="24" t="s">
        <v>419</v>
      </c>
    </row>
    <row r="395" spans="1:4" x14ac:dyDescent="0.25">
      <c r="A395" t="str">
        <f t="shared" si="6"/>
        <v>Sutton2</v>
      </c>
      <c r="B395" s="24">
        <v>2</v>
      </c>
      <c r="C395" s="24" t="s">
        <v>271</v>
      </c>
      <c r="D395" s="24" t="s">
        <v>369</v>
      </c>
    </row>
    <row r="396" spans="1:4" x14ac:dyDescent="0.25">
      <c r="A396" t="str">
        <f t="shared" si="6"/>
        <v>Swindon1</v>
      </c>
      <c r="B396" s="24">
        <v>1</v>
      </c>
      <c r="C396" s="24" t="s">
        <v>273</v>
      </c>
      <c r="D396" s="24" t="s">
        <v>497</v>
      </c>
    </row>
    <row r="397" spans="1:4" x14ac:dyDescent="0.25">
      <c r="A397" t="str">
        <f t="shared" si="6"/>
        <v>Swindon2</v>
      </c>
      <c r="B397" s="24">
        <v>2</v>
      </c>
      <c r="C397" s="24" t="s">
        <v>273</v>
      </c>
      <c r="D397" s="24" t="s">
        <v>369</v>
      </c>
    </row>
    <row r="398" spans="1:4" x14ac:dyDescent="0.25">
      <c r="A398" t="str">
        <f t="shared" si="6"/>
        <v>Tameside1</v>
      </c>
      <c r="B398" s="24">
        <v>1</v>
      </c>
      <c r="C398" s="24" t="s">
        <v>275</v>
      </c>
      <c r="D398" s="24" t="s">
        <v>498</v>
      </c>
    </row>
    <row r="399" spans="1:4" x14ac:dyDescent="0.25">
      <c r="A399" t="str">
        <f t="shared" si="6"/>
        <v>Tameside2</v>
      </c>
      <c r="B399" s="24">
        <v>2</v>
      </c>
      <c r="C399" s="24" t="s">
        <v>275</v>
      </c>
      <c r="D399" s="24" t="s">
        <v>369</v>
      </c>
    </row>
    <row r="400" spans="1:4" x14ac:dyDescent="0.25">
      <c r="A400" t="str">
        <f t="shared" si="6"/>
        <v>Telford and Wrekin1</v>
      </c>
      <c r="B400" s="24">
        <v>1</v>
      </c>
      <c r="C400" s="24" t="s">
        <v>277</v>
      </c>
      <c r="D400" s="24" t="s">
        <v>490</v>
      </c>
    </row>
    <row r="401" spans="1:4" x14ac:dyDescent="0.25">
      <c r="A401" t="str">
        <f t="shared" si="6"/>
        <v>Telford and Wrekin2</v>
      </c>
      <c r="B401" s="24">
        <v>2</v>
      </c>
      <c r="C401" s="24" t="s">
        <v>277</v>
      </c>
      <c r="D401" s="24" t="s">
        <v>369</v>
      </c>
    </row>
    <row r="402" spans="1:4" x14ac:dyDescent="0.25">
      <c r="A402" t="str">
        <f t="shared" si="6"/>
        <v>Thurrock1</v>
      </c>
      <c r="B402" s="24">
        <v>1</v>
      </c>
      <c r="C402" s="24" t="s">
        <v>279</v>
      </c>
      <c r="D402" s="24" t="s">
        <v>439</v>
      </c>
    </row>
    <row r="403" spans="1:4" x14ac:dyDescent="0.25">
      <c r="A403" t="str">
        <f t="shared" si="6"/>
        <v>Thurrock2</v>
      </c>
      <c r="B403" s="24">
        <v>2</v>
      </c>
      <c r="C403" s="24" t="s">
        <v>279</v>
      </c>
      <c r="D403" s="24" t="s">
        <v>369</v>
      </c>
    </row>
    <row r="404" spans="1:4" x14ac:dyDescent="0.25">
      <c r="A404" t="str">
        <f t="shared" si="6"/>
        <v>Torbay1</v>
      </c>
      <c r="B404" s="24">
        <v>1</v>
      </c>
      <c r="C404" s="24" t="s">
        <v>281</v>
      </c>
      <c r="D404" s="24" t="s">
        <v>428</v>
      </c>
    </row>
    <row r="405" spans="1:4" x14ac:dyDescent="0.25">
      <c r="A405" t="str">
        <f t="shared" si="6"/>
        <v>Torbay2</v>
      </c>
      <c r="B405" s="24">
        <v>2</v>
      </c>
      <c r="C405" s="24" t="s">
        <v>281</v>
      </c>
      <c r="D405" s="24" t="s">
        <v>369</v>
      </c>
    </row>
    <row r="406" spans="1:4" x14ac:dyDescent="0.25">
      <c r="A406" t="str">
        <f t="shared" si="6"/>
        <v>Tower Hamlets1</v>
      </c>
      <c r="B406" s="24">
        <v>1</v>
      </c>
      <c r="C406" s="24" t="s">
        <v>283</v>
      </c>
      <c r="D406" s="24" t="s">
        <v>368</v>
      </c>
    </row>
    <row r="407" spans="1:4" x14ac:dyDescent="0.25">
      <c r="A407" t="str">
        <f t="shared" si="6"/>
        <v>Tower Hamlets2</v>
      </c>
      <c r="B407" s="24">
        <v>2</v>
      </c>
      <c r="C407" s="24" t="s">
        <v>283</v>
      </c>
      <c r="D407" s="24" t="s">
        <v>408</v>
      </c>
    </row>
    <row r="408" spans="1:4" x14ac:dyDescent="0.25">
      <c r="A408" t="str">
        <f t="shared" si="6"/>
        <v>Tower Hamlets3</v>
      </c>
      <c r="B408" s="24">
        <v>3</v>
      </c>
      <c r="C408" s="24" t="s">
        <v>283</v>
      </c>
      <c r="D408" s="24" t="s">
        <v>409</v>
      </c>
    </row>
    <row r="409" spans="1:4" x14ac:dyDescent="0.25">
      <c r="A409" t="str">
        <f t="shared" si="6"/>
        <v>Tower Hamlets4</v>
      </c>
      <c r="B409" s="24">
        <v>4</v>
      </c>
      <c r="C409" s="24" t="s">
        <v>283</v>
      </c>
      <c r="D409" s="24" t="s">
        <v>369</v>
      </c>
    </row>
    <row r="410" spans="1:4" x14ac:dyDescent="0.25">
      <c r="A410" t="str">
        <f t="shared" si="6"/>
        <v>Trafford1</v>
      </c>
      <c r="B410" s="24">
        <v>1</v>
      </c>
      <c r="C410" s="24" t="s">
        <v>285</v>
      </c>
      <c r="D410" s="24" t="s">
        <v>467</v>
      </c>
    </row>
    <row r="411" spans="1:4" x14ac:dyDescent="0.25">
      <c r="A411" t="str">
        <f t="shared" si="6"/>
        <v>Trafford2</v>
      </c>
      <c r="B411" s="24">
        <v>2</v>
      </c>
      <c r="C411" s="24" t="s">
        <v>285</v>
      </c>
      <c r="D411" s="24" t="s">
        <v>369</v>
      </c>
    </row>
    <row r="412" spans="1:4" x14ac:dyDescent="0.25">
      <c r="A412" t="str">
        <f t="shared" si="6"/>
        <v>Wakefield1</v>
      </c>
      <c r="B412" s="24">
        <v>1</v>
      </c>
      <c r="C412" s="24" t="s">
        <v>287</v>
      </c>
      <c r="D412" s="24" t="s">
        <v>460</v>
      </c>
    </row>
    <row r="413" spans="1:4" x14ac:dyDescent="0.25">
      <c r="A413" t="str">
        <f t="shared" si="6"/>
        <v>Wakefield2</v>
      </c>
      <c r="B413" s="24">
        <v>2</v>
      </c>
      <c r="C413" s="24" t="s">
        <v>287</v>
      </c>
      <c r="D413" s="24" t="s">
        <v>369</v>
      </c>
    </row>
    <row r="414" spans="1:4" x14ac:dyDescent="0.25">
      <c r="A414" t="str">
        <f t="shared" si="6"/>
        <v>Walsall1</v>
      </c>
      <c r="B414" s="24">
        <v>1</v>
      </c>
      <c r="C414" s="24" t="s">
        <v>289</v>
      </c>
      <c r="D414" s="24" t="s">
        <v>494</v>
      </c>
    </row>
    <row r="415" spans="1:4" x14ac:dyDescent="0.25">
      <c r="A415" t="str">
        <f t="shared" si="6"/>
        <v>Walsall2</v>
      </c>
      <c r="B415" s="24">
        <v>2</v>
      </c>
      <c r="C415" s="24" t="s">
        <v>289</v>
      </c>
      <c r="D415" s="24" t="s">
        <v>369</v>
      </c>
    </row>
    <row r="416" spans="1:4" x14ac:dyDescent="0.25">
      <c r="A416" t="str">
        <f t="shared" si="6"/>
        <v>Waltham Forest1</v>
      </c>
      <c r="B416" s="24">
        <v>1</v>
      </c>
      <c r="C416" s="24" t="s">
        <v>291</v>
      </c>
      <c r="D416" s="24" t="s">
        <v>368</v>
      </c>
    </row>
    <row r="417" spans="1:4" x14ac:dyDescent="0.25">
      <c r="A417" t="str">
        <f t="shared" si="6"/>
        <v>Waltham Forest2</v>
      </c>
      <c r="B417" s="24">
        <v>2</v>
      </c>
      <c r="C417" s="24" t="s">
        <v>291</v>
      </c>
      <c r="D417" s="24" t="s">
        <v>408</v>
      </c>
    </row>
    <row r="418" spans="1:4" x14ac:dyDescent="0.25">
      <c r="A418" t="str">
        <f t="shared" si="6"/>
        <v>Waltham Forest3</v>
      </c>
      <c r="B418" s="24">
        <v>3</v>
      </c>
      <c r="C418" s="24" t="s">
        <v>291</v>
      </c>
      <c r="D418" s="24" t="s">
        <v>409</v>
      </c>
    </row>
    <row r="419" spans="1:4" x14ac:dyDescent="0.25">
      <c r="A419" t="str">
        <f t="shared" si="6"/>
        <v>Waltham Forest4</v>
      </c>
      <c r="B419" s="24">
        <v>4</v>
      </c>
      <c r="C419" s="24" t="s">
        <v>291</v>
      </c>
      <c r="D419" s="24" t="s">
        <v>369</v>
      </c>
    </row>
    <row r="420" spans="1:4" x14ac:dyDescent="0.25">
      <c r="A420" t="str">
        <f t="shared" si="6"/>
        <v>Wandsworth1</v>
      </c>
      <c r="B420" s="24">
        <v>1</v>
      </c>
      <c r="C420" s="24" t="s">
        <v>293</v>
      </c>
      <c r="D420" s="24" t="s">
        <v>391</v>
      </c>
    </row>
    <row r="421" spans="1:4" x14ac:dyDescent="0.25">
      <c r="A421" t="str">
        <f t="shared" si="6"/>
        <v>Wandsworth2</v>
      </c>
      <c r="B421" s="24">
        <v>2</v>
      </c>
      <c r="C421" s="24" t="s">
        <v>293</v>
      </c>
      <c r="D421" s="24" t="s">
        <v>421</v>
      </c>
    </row>
    <row r="422" spans="1:4" x14ac:dyDescent="0.25">
      <c r="A422" t="str">
        <f t="shared" si="6"/>
        <v>Wandsworth3</v>
      </c>
      <c r="B422" s="24">
        <v>3</v>
      </c>
      <c r="C422" s="24" t="s">
        <v>293</v>
      </c>
      <c r="D422" s="24" t="s">
        <v>369</v>
      </c>
    </row>
    <row r="423" spans="1:4" x14ac:dyDescent="0.25">
      <c r="A423" t="str">
        <f t="shared" si="6"/>
        <v>Warrington1</v>
      </c>
      <c r="B423" s="24">
        <v>1</v>
      </c>
      <c r="C423" s="24" t="s">
        <v>295</v>
      </c>
      <c r="D423" s="24" t="s">
        <v>445</v>
      </c>
    </row>
    <row r="424" spans="1:4" x14ac:dyDescent="0.25">
      <c r="A424" t="str">
        <f t="shared" si="6"/>
        <v>Warrington2</v>
      </c>
      <c r="B424" s="24">
        <v>2</v>
      </c>
      <c r="C424" s="24" t="s">
        <v>295</v>
      </c>
      <c r="D424" s="24" t="s">
        <v>369</v>
      </c>
    </row>
    <row r="425" spans="1:4" x14ac:dyDescent="0.25">
      <c r="A425" t="str">
        <f t="shared" si="6"/>
        <v>Warwickshire1</v>
      </c>
      <c r="B425" s="24">
        <v>1</v>
      </c>
      <c r="C425" s="24" t="s">
        <v>297</v>
      </c>
      <c r="D425" s="24" t="s">
        <v>415</v>
      </c>
    </row>
    <row r="426" spans="1:4" x14ac:dyDescent="0.25">
      <c r="A426" t="str">
        <f t="shared" si="6"/>
        <v>Warwickshire2</v>
      </c>
      <c r="B426" s="24">
        <v>2</v>
      </c>
      <c r="C426" s="24" t="s">
        <v>297</v>
      </c>
      <c r="D426" s="24" t="s">
        <v>416</v>
      </c>
    </row>
    <row r="427" spans="1:4" x14ac:dyDescent="0.25">
      <c r="A427" t="str">
        <f t="shared" si="6"/>
        <v>Warwickshire3</v>
      </c>
      <c r="B427" s="24">
        <v>3</v>
      </c>
      <c r="C427" s="24" t="s">
        <v>297</v>
      </c>
      <c r="D427" s="24" t="s">
        <v>417</v>
      </c>
    </row>
    <row r="428" spans="1:4" x14ac:dyDescent="0.25">
      <c r="A428" t="str">
        <f t="shared" si="6"/>
        <v>Warwickshire4</v>
      </c>
      <c r="B428" s="24">
        <v>4</v>
      </c>
      <c r="C428" s="24" t="s">
        <v>297</v>
      </c>
      <c r="D428" s="24" t="s">
        <v>369</v>
      </c>
    </row>
    <row r="429" spans="1:4" x14ac:dyDescent="0.25">
      <c r="A429" t="str">
        <f t="shared" si="6"/>
        <v>West Berkshire1</v>
      </c>
      <c r="B429" s="24">
        <v>1</v>
      </c>
      <c r="C429" s="24" t="s">
        <v>299</v>
      </c>
      <c r="D429" s="24" t="s">
        <v>388</v>
      </c>
    </row>
    <row r="430" spans="1:4" x14ac:dyDescent="0.25">
      <c r="A430" t="str">
        <f t="shared" si="6"/>
        <v>West Berkshire2</v>
      </c>
      <c r="B430" s="24">
        <v>2</v>
      </c>
      <c r="C430" s="24" t="s">
        <v>299</v>
      </c>
      <c r="D430" s="24" t="s">
        <v>369</v>
      </c>
    </row>
    <row r="431" spans="1:4" x14ac:dyDescent="0.25">
      <c r="A431" t="str">
        <f t="shared" si="6"/>
        <v>West Northamptonshire1</v>
      </c>
      <c r="B431" s="24">
        <v>1</v>
      </c>
      <c r="C431" s="24" t="s">
        <v>301</v>
      </c>
      <c r="D431" s="24" t="s">
        <v>499</v>
      </c>
    </row>
    <row r="432" spans="1:4" x14ac:dyDescent="0.25">
      <c r="A432" t="str">
        <f t="shared" si="6"/>
        <v>West Northamptonshire2</v>
      </c>
      <c r="B432" s="24">
        <v>2</v>
      </c>
      <c r="C432" s="24" t="s">
        <v>301</v>
      </c>
      <c r="D432" s="24" t="s">
        <v>369</v>
      </c>
    </row>
    <row r="433" spans="1:4" x14ac:dyDescent="0.25">
      <c r="A433" t="str">
        <f t="shared" si="6"/>
        <v>West Sussex1</v>
      </c>
      <c r="B433" s="24">
        <v>1</v>
      </c>
      <c r="C433" s="24" t="s">
        <v>303</v>
      </c>
      <c r="D433" s="24" t="s">
        <v>395</v>
      </c>
    </row>
    <row r="434" spans="1:4" x14ac:dyDescent="0.25">
      <c r="A434" t="str">
        <f t="shared" si="6"/>
        <v>West Sussex2</v>
      </c>
      <c r="B434" s="24">
        <v>2</v>
      </c>
      <c r="C434" s="24" t="s">
        <v>303</v>
      </c>
      <c r="D434" s="24" t="s">
        <v>437</v>
      </c>
    </row>
    <row r="435" spans="1:4" x14ac:dyDescent="0.25">
      <c r="A435" t="str">
        <f t="shared" si="6"/>
        <v>West Sussex3</v>
      </c>
      <c r="B435" s="24">
        <v>3</v>
      </c>
      <c r="C435" s="24" t="s">
        <v>303</v>
      </c>
      <c r="D435" s="24" t="s">
        <v>396</v>
      </c>
    </row>
    <row r="436" spans="1:4" x14ac:dyDescent="0.25">
      <c r="A436" t="str">
        <f t="shared" si="6"/>
        <v>West Sussex4</v>
      </c>
      <c r="B436" s="24">
        <v>4</v>
      </c>
      <c r="C436" s="24" t="s">
        <v>303</v>
      </c>
      <c r="D436" s="24" t="s">
        <v>397</v>
      </c>
    </row>
    <row r="437" spans="1:4" x14ac:dyDescent="0.25">
      <c r="A437" t="str">
        <f t="shared" si="6"/>
        <v>West Sussex5</v>
      </c>
      <c r="B437" s="24">
        <v>5</v>
      </c>
      <c r="C437" s="24" t="s">
        <v>303</v>
      </c>
      <c r="D437" s="24" t="s">
        <v>369</v>
      </c>
    </row>
    <row r="438" spans="1:4" x14ac:dyDescent="0.25">
      <c r="A438" t="str">
        <f t="shared" si="6"/>
        <v>Westminster1</v>
      </c>
      <c r="B438" s="24">
        <v>1</v>
      </c>
      <c r="C438" s="24" t="s">
        <v>305</v>
      </c>
      <c r="D438" s="24" t="s">
        <v>391</v>
      </c>
    </row>
    <row r="439" spans="1:4" x14ac:dyDescent="0.25">
      <c r="A439" t="str">
        <f t="shared" si="6"/>
        <v>Westminster2</v>
      </c>
      <c r="B439" s="24">
        <v>2</v>
      </c>
      <c r="C439" s="24" t="s">
        <v>305</v>
      </c>
      <c r="D439" s="24" t="s">
        <v>392</v>
      </c>
    </row>
    <row r="440" spans="1:4" x14ac:dyDescent="0.25">
      <c r="A440" t="str">
        <f t="shared" si="6"/>
        <v>Westminster3</v>
      </c>
      <c r="B440" s="24">
        <v>3</v>
      </c>
      <c r="C440" s="24" t="s">
        <v>305</v>
      </c>
      <c r="D440" s="24" t="s">
        <v>393</v>
      </c>
    </row>
    <row r="441" spans="1:4" x14ac:dyDescent="0.25">
      <c r="A441" t="str">
        <f t="shared" si="6"/>
        <v>Westminster4</v>
      </c>
      <c r="B441" s="24">
        <v>4</v>
      </c>
      <c r="C441" s="24" t="s">
        <v>305</v>
      </c>
      <c r="D441" s="24" t="s">
        <v>394</v>
      </c>
    </row>
    <row r="442" spans="1:4" x14ac:dyDescent="0.25">
      <c r="A442" t="str">
        <f t="shared" si="6"/>
        <v>Westminster5</v>
      </c>
      <c r="B442" s="24">
        <v>5</v>
      </c>
      <c r="C442" s="24" t="s">
        <v>305</v>
      </c>
      <c r="D442" s="24" t="s">
        <v>369</v>
      </c>
    </row>
    <row r="443" spans="1:4" x14ac:dyDescent="0.25">
      <c r="A443" t="str">
        <f t="shared" si="6"/>
        <v>Westmorland and Furness1</v>
      </c>
      <c r="B443" s="24">
        <v>1</v>
      </c>
      <c r="C443" s="24" t="s">
        <v>309</v>
      </c>
      <c r="D443" s="24" t="s">
        <v>422</v>
      </c>
    </row>
    <row r="444" spans="1:4" x14ac:dyDescent="0.25">
      <c r="A444" t="str">
        <f t="shared" si="6"/>
        <v>Westmorland and Furness2</v>
      </c>
      <c r="B444" s="24">
        <v>2</v>
      </c>
      <c r="C444" s="24" t="s">
        <v>309</v>
      </c>
      <c r="D444" s="24" t="s">
        <v>423</v>
      </c>
    </row>
    <row r="445" spans="1:4" x14ac:dyDescent="0.25">
      <c r="A445" t="str">
        <f t="shared" si="6"/>
        <v>Westmorland and Furness3</v>
      </c>
      <c r="B445" s="24">
        <v>3</v>
      </c>
      <c r="C445" s="24" t="s">
        <v>309</v>
      </c>
      <c r="D445" s="24" t="s">
        <v>369</v>
      </c>
    </row>
    <row r="446" spans="1:4" x14ac:dyDescent="0.25">
      <c r="A446" t="str">
        <f t="shared" si="6"/>
        <v>Wigan1</v>
      </c>
      <c r="B446" s="24">
        <v>1</v>
      </c>
      <c r="C446" s="24" t="s">
        <v>307</v>
      </c>
      <c r="D446" s="24" t="s">
        <v>384</v>
      </c>
    </row>
    <row r="447" spans="1:4" x14ac:dyDescent="0.25">
      <c r="A447" t="str">
        <f t="shared" ref="A447:A466" si="7">CONCATENATE(C447, B447)</f>
        <v>Wigan2</v>
      </c>
      <c r="B447" s="24">
        <v>2</v>
      </c>
      <c r="C447" s="24" t="s">
        <v>307</v>
      </c>
      <c r="D447" s="24" t="s">
        <v>401</v>
      </c>
    </row>
    <row r="448" spans="1:4" x14ac:dyDescent="0.25">
      <c r="A448" t="str">
        <f t="shared" si="7"/>
        <v>Wigan3</v>
      </c>
      <c r="B448" s="24">
        <v>3</v>
      </c>
      <c r="C448" s="24" t="s">
        <v>307</v>
      </c>
      <c r="D448" s="24" t="s">
        <v>500</v>
      </c>
    </row>
    <row r="449" spans="1:4" x14ac:dyDescent="0.25">
      <c r="A449" t="str">
        <f t="shared" si="7"/>
        <v>Wigan4</v>
      </c>
      <c r="B449" s="24">
        <v>4</v>
      </c>
      <c r="C449" s="24" t="s">
        <v>307</v>
      </c>
      <c r="D449" s="24" t="s">
        <v>369</v>
      </c>
    </row>
    <row r="450" spans="1:4" x14ac:dyDescent="0.25">
      <c r="A450" t="str">
        <f t="shared" si="7"/>
        <v>Wiltshire1</v>
      </c>
      <c r="B450" s="24">
        <v>1</v>
      </c>
      <c r="C450" s="24" t="s">
        <v>311</v>
      </c>
      <c r="D450" s="24" t="s">
        <v>497</v>
      </c>
    </row>
    <row r="451" spans="1:4" x14ac:dyDescent="0.25">
      <c r="A451" t="str">
        <f t="shared" si="7"/>
        <v>Wiltshire2</v>
      </c>
      <c r="B451" s="24">
        <v>2</v>
      </c>
      <c r="C451" s="24" t="s">
        <v>311</v>
      </c>
      <c r="D451" s="24" t="s">
        <v>375</v>
      </c>
    </row>
    <row r="452" spans="1:4" x14ac:dyDescent="0.25">
      <c r="A452" t="str">
        <f t="shared" si="7"/>
        <v>Wiltshire3</v>
      </c>
      <c r="B452" s="24">
        <v>3</v>
      </c>
      <c r="C452" s="24" t="s">
        <v>311</v>
      </c>
      <c r="D452" s="24" t="s">
        <v>431</v>
      </c>
    </row>
    <row r="453" spans="1:4" x14ac:dyDescent="0.25">
      <c r="A453" t="str">
        <f t="shared" si="7"/>
        <v>Wiltshire4</v>
      </c>
      <c r="B453" s="24">
        <v>4</v>
      </c>
      <c r="C453" s="24" t="s">
        <v>311</v>
      </c>
      <c r="D453" s="24" t="s">
        <v>369</v>
      </c>
    </row>
    <row r="454" spans="1:4" x14ac:dyDescent="0.25">
      <c r="A454" t="str">
        <f t="shared" si="7"/>
        <v>Windsor and Maidenhead1</v>
      </c>
      <c r="B454" s="24">
        <v>1</v>
      </c>
      <c r="C454" s="24" t="s">
        <v>313</v>
      </c>
      <c r="D454" s="24" t="s">
        <v>387</v>
      </c>
    </row>
    <row r="455" spans="1:4" x14ac:dyDescent="0.25">
      <c r="A455" t="str">
        <f t="shared" si="7"/>
        <v>Windsor and Maidenhead2</v>
      </c>
      <c r="B455" s="24">
        <v>2</v>
      </c>
      <c r="C455" s="24" t="s">
        <v>313</v>
      </c>
      <c r="D455" s="24" t="s">
        <v>369</v>
      </c>
    </row>
    <row r="456" spans="1:4" x14ac:dyDescent="0.25">
      <c r="A456" t="str">
        <f t="shared" si="7"/>
        <v>Wirral1</v>
      </c>
      <c r="B456" s="24">
        <v>1</v>
      </c>
      <c r="C456" s="24" t="s">
        <v>315</v>
      </c>
      <c r="D456" s="24" t="s">
        <v>501</v>
      </c>
    </row>
    <row r="457" spans="1:4" x14ac:dyDescent="0.25">
      <c r="A457" t="str">
        <f t="shared" si="7"/>
        <v>Wirral2</v>
      </c>
      <c r="B457" s="24">
        <v>2</v>
      </c>
      <c r="C457" s="24" t="s">
        <v>315</v>
      </c>
      <c r="D457" s="24" t="s">
        <v>369</v>
      </c>
    </row>
    <row r="458" spans="1:4" x14ac:dyDescent="0.25">
      <c r="A458" t="str">
        <f t="shared" si="7"/>
        <v>Wokingham1</v>
      </c>
      <c r="B458" s="24">
        <v>1</v>
      </c>
      <c r="C458" s="24" t="s">
        <v>317</v>
      </c>
      <c r="D458" s="24" t="s">
        <v>388</v>
      </c>
    </row>
    <row r="459" spans="1:4" x14ac:dyDescent="0.25">
      <c r="A459" t="str">
        <f t="shared" si="7"/>
        <v>Wokingham2</v>
      </c>
      <c r="B459" s="24">
        <v>2</v>
      </c>
      <c r="C459" s="24" t="s">
        <v>317</v>
      </c>
      <c r="D459" s="24" t="s">
        <v>369</v>
      </c>
    </row>
    <row r="460" spans="1:4" x14ac:dyDescent="0.25">
      <c r="A460" t="str">
        <f t="shared" si="7"/>
        <v>Wolverhampton1</v>
      </c>
      <c r="B460" s="24">
        <v>1</v>
      </c>
      <c r="C460" s="24" t="s">
        <v>319</v>
      </c>
      <c r="D460" s="24" t="s">
        <v>502</v>
      </c>
    </row>
    <row r="461" spans="1:4" x14ac:dyDescent="0.25">
      <c r="A461" t="str">
        <f t="shared" si="7"/>
        <v>Wolverhampton2</v>
      </c>
      <c r="B461" s="24">
        <v>2</v>
      </c>
      <c r="C461" s="24" t="s">
        <v>319</v>
      </c>
      <c r="D461" s="24" t="s">
        <v>492</v>
      </c>
    </row>
    <row r="462" spans="1:4" x14ac:dyDescent="0.25">
      <c r="A462" t="str">
        <f t="shared" si="7"/>
        <v>Wolverhampton3</v>
      </c>
      <c r="B462" s="24">
        <v>3</v>
      </c>
      <c r="C462" s="24" t="s">
        <v>319</v>
      </c>
      <c r="D462" s="24" t="s">
        <v>369</v>
      </c>
    </row>
    <row r="463" spans="1:4" x14ac:dyDescent="0.25">
      <c r="A463" t="str">
        <f t="shared" si="7"/>
        <v>Worcestershire1</v>
      </c>
      <c r="B463" s="24">
        <v>1</v>
      </c>
      <c r="C463" s="24" t="s">
        <v>321</v>
      </c>
      <c r="D463" s="24" t="s">
        <v>503</v>
      </c>
    </row>
    <row r="464" spans="1:4" x14ac:dyDescent="0.25">
      <c r="A464" t="str">
        <f t="shared" si="7"/>
        <v>Worcestershire2</v>
      </c>
      <c r="B464" s="24">
        <v>2</v>
      </c>
      <c r="C464" s="24" t="s">
        <v>321</v>
      </c>
      <c r="D464" s="24" t="s">
        <v>369</v>
      </c>
    </row>
    <row r="465" spans="1:4" x14ac:dyDescent="0.25">
      <c r="A465" t="str">
        <f t="shared" si="7"/>
        <v>York1</v>
      </c>
      <c r="B465" s="24">
        <v>1</v>
      </c>
      <c r="C465" s="24" t="s">
        <v>323</v>
      </c>
      <c r="D465" s="24" t="s">
        <v>436</v>
      </c>
    </row>
    <row r="466" spans="1:4" x14ac:dyDescent="0.25">
      <c r="A466" t="str">
        <f t="shared" si="7"/>
        <v>York2</v>
      </c>
      <c r="B466" s="24">
        <v>2</v>
      </c>
      <c r="C466" s="24" t="s">
        <v>323</v>
      </c>
      <c r="D466" s="24" t="s">
        <v>369</v>
      </c>
    </row>
  </sheetData>
  <autoFilter ref="A1:D466" xr:uid="{3A5A1972-BCE6-490E-A556-2E170470182D}"/>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D27AA-0728-FB40-B186-CFA07764E2C3}">
  <sheetPr codeName="Sheet17"/>
  <dimension ref="A1:S48"/>
  <sheetViews>
    <sheetView showGridLines="0" topLeftCell="C1" zoomScaleNormal="100" workbookViewId="0">
      <selection activeCell="R18" sqref="R18"/>
    </sheetView>
  </sheetViews>
  <sheetFormatPr defaultColWidth="4.7109375" defaultRowHeight="0" customHeight="1" zeroHeight="1" x14ac:dyDescent="0.25"/>
  <cols>
    <col min="1" max="1" width="4.42578125" customWidth="1"/>
    <col min="2" max="2" width="2" customWidth="1"/>
    <col min="3" max="3" width="49.42578125" customWidth="1"/>
    <col min="4" max="4" width="51.7109375" customWidth="1"/>
    <col min="5" max="16" width="10.140625" customWidth="1"/>
    <col min="17" max="17" width="5.140625" customWidth="1"/>
    <col min="18" max="18" width="26.140625" customWidth="1"/>
    <col min="19" max="19" width="13.85546875" customWidth="1"/>
  </cols>
  <sheetData>
    <row r="1" spans="1:19" ht="15.75" thickBot="1" x14ac:dyDescent="0.3">
      <c r="A1" s="7" t="s">
        <v>324</v>
      </c>
    </row>
    <row r="2" spans="1:19" ht="19.5" thickBot="1" x14ac:dyDescent="0.35">
      <c r="C2" s="124" t="str">
        <f>'2. Cover'!B7</f>
        <v>Better Care Fund 2025-26 Capacity &amp; Demand Template</v>
      </c>
      <c r="D2" s="141"/>
    </row>
    <row r="3" spans="1:19" ht="15" x14ac:dyDescent="0.25">
      <c r="C3" s="1" t="s">
        <v>583</v>
      </c>
    </row>
    <row r="4" spans="1:19" ht="15" x14ac:dyDescent="0.25"/>
    <row r="5" spans="1:19" ht="15" x14ac:dyDescent="0.25">
      <c r="C5" t="s">
        <v>336</v>
      </c>
      <c r="D5" s="23" t="str">
        <f>IF('2. Cover'!D13="&lt;Please select a Health and Wellbeing Board&gt;","Please select in '2. Cover' sheet",'2. Cover'!D13)</f>
        <v>Hillingdon</v>
      </c>
    </row>
    <row r="6" spans="1:19" ht="15" x14ac:dyDescent="0.25"/>
    <row r="7" spans="1:19" ht="15" x14ac:dyDescent="0.25"/>
    <row r="8" spans="1:19" ht="15.75" thickBot="1" x14ac:dyDescent="0.3"/>
    <row r="9" spans="1:19" ht="15.75" thickBot="1" x14ac:dyDescent="0.3">
      <c r="D9" s="1" t="s">
        <v>337</v>
      </c>
      <c r="E9" s="27" t="s">
        <v>505</v>
      </c>
      <c r="R9" s="78" t="s">
        <v>506</v>
      </c>
    </row>
    <row r="10" spans="1:19" ht="21.75" thickBot="1" x14ac:dyDescent="0.4">
      <c r="D10" s="28" t="s">
        <v>341</v>
      </c>
      <c r="E10" s="30">
        <v>45748</v>
      </c>
      <c r="F10" s="30">
        <v>45778</v>
      </c>
      <c r="G10" s="30">
        <v>45809</v>
      </c>
      <c r="H10" s="30">
        <v>45839</v>
      </c>
      <c r="I10" s="30">
        <v>45870</v>
      </c>
      <c r="J10" s="30">
        <v>45901</v>
      </c>
      <c r="K10" s="30">
        <v>45931</v>
      </c>
      <c r="L10" s="30">
        <v>45962</v>
      </c>
      <c r="M10" s="30">
        <v>45992</v>
      </c>
      <c r="N10" s="30">
        <v>46023</v>
      </c>
      <c r="O10" s="30">
        <v>46054</v>
      </c>
      <c r="P10" s="30">
        <v>46082</v>
      </c>
      <c r="R10" s="77" t="s">
        <v>342</v>
      </c>
      <c r="S10" s="77" t="s">
        <v>343</v>
      </c>
    </row>
    <row r="11" spans="1:19" ht="15" x14ac:dyDescent="0.25">
      <c r="D11" s="31" t="s">
        <v>507</v>
      </c>
      <c r="E11" s="32">
        <f t="shared" ref="E11:P11" si="0">E20-E28</f>
        <v>0</v>
      </c>
      <c r="F11" s="32">
        <f t="shared" si="0"/>
        <v>0</v>
      </c>
      <c r="G11" s="32">
        <f t="shared" si="0"/>
        <v>0</v>
      </c>
      <c r="H11" s="32">
        <f t="shared" si="0"/>
        <v>0</v>
      </c>
      <c r="I11" s="32">
        <f t="shared" si="0"/>
        <v>0</v>
      </c>
      <c r="J11" s="32">
        <f t="shared" si="0"/>
        <v>0</v>
      </c>
      <c r="K11" s="32">
        <f t="shared" si="0"/>
        <v>0</v>
      </c>
      <c r="L11" s="32">
        <f t="shared" si="0"/>
        <v>0</v>
      </c>
      <c r="M11" s="32">
        <f t="shared" si="0"/>
        <v>0</v>
      </c>
      <c r="N11" s="32">
        <f t="shared" si="0"/>
        <v>0</v>
      </c>
      <c r="O11" s="32">
        <f t="shared" si="0"/>
        <v>0</v>
      </c>
      <c r="P11" s="32">
        <f t="shared" si="0"/>
        <v>0</v>
      </c>
      <c r="R11" s="88">
        <v>0</v>
      </c>
      <c r="S11" s="84" t="s">
        <v>508</v>
      </c>
    </row>
    <row r="12" spans="1:19" ht="15" x14ac:dyDescent="0.25">
      <c r="D12" s="33" t="s">
        <v>509</v>
      </c>
      <c r="E12" s="35">
        <f t="shared" ref="E12:P12" si="1">E21-E29</f>
        <v>0</v>
      </c>
      <c r="F12" s="35">
        <f t="shared" si="1"/>
        <v>0</v>
      </c>
      <c r="G12" s="35">
        <f t="shared" si="1"/>
        <v>0</v>
      </c>
      <c r="H12" s="35">
        <f t="shared" si="1"/>
        <v>0</v>
      </c>
      <c r="I12" s="35">
        <f t="shared" si="1"/>
        <v>0</v>
      </c>
      <c r="J12" s="35">
        <f t="shared" si="1"/>
        <v>0</v>
      </c>
      <c r="K12" s="35">
        <f t="shared" si="1"/>
        <v>0</v>
      </c>
      <c r="L12" s="35">
        <f t="shared" si="1"/>
        <v>0</v>
      </c>
      <c r="M12" s="35">
        <f t="shared" si="1"/>
        <v>0</v>
      </c>
      <c r="N12" s="35">
        <f t="shared" si="1"/>
        <v>0</v>
      </c>
      <c r="O12" s="35">
        <f t="shared" si="1"/>
        <v>0</v>
      </c>
      <c r="P12" s="35">
        <f t="shared" si="1"/>
        <v>0</v>
      </c>
      <c r="R12" s="89">
        <v>0</v>
      </c>
      <c r="S12" s="79" t="s">
        <v>508</v>
      </c>
    </row>
    <row r="13" spans="1:19" ht="15" x14ac:dyDescent="0.25">
      <c r="D13" s="33" t="s">
        <v>510</v>
      </c>
      <c r="E13" s="35">
        <f t="shared" ref="E13:P13" si="2">E22-E30</f>
        <v>0</v>
      </c>
      <c r="F13" s="35">
        <f t="shared" si="2"/>
        <v>0</v>
      </c>
      <c r="G13" s="35">
        <f t="shared" si="2"/>
        <v>0</v>
      </c>
      <c r="H13" s="35">
        <f t="shared" si="2"/>
        <v>0</v>
      </c>
      <c r="I13" s="35">
        <f t="shared" si="2"/>
        <v>0</v>
      </c>
      <c r="J13" s="35">
        <f t="shared" si="2"/>
        <v>0</v>
      </c>
      <c r="K13" s="35">
        <f t="shared" si="2"/>
        <v>0</v>
      </c>
      <c r="L13" s="35">
        <f t="shared" si="2"/>
        <v>0</v>
      </c>
      <c r="M13" s="35">
        <f t="shared" si="2"/>
        <v>0</v>
      </c>
      <c r="N13" s="35">
        <f t="shared" si="2"/>
        <v>0</v>
      </c>
      <c r="O13" s="35">
        <f t="shared" si="2"/>
        <v>0</v>
      </c>
      <c r="P13" s="35">
        <f t="shared" si="2"/>
        <v>0</v>
      </c>
      <c r="R13" s="89">
        <v>0</v>
      </c>
      <c r="S13" s="79" t="s">
        <v>511</v>
      </c>
    </row>
    <row r="14" spans="1:19" ht="15.75" thickBot="1" x14ac:dyDescent="0.3">
      <c r="D14" s="37" t="s">
        <v>512</v>
      </c>
      <c r="E14" s="39">
        <f t="shared" ref="E14:P14" si="3">E23-E31</f>
        <v>0</v>
      </c>
      <c r="F14" s="39">
        <f t="shared" si="3"/>
        <v>0</v>
      </c>
      <c r="G14" s="39">
        <f t="shared" si="3"/>
        <v>0</v>
      </c>
      <c r="H14" s="39">
        <f t="shared" si="3"/>
        <v>0</v>
      </c>
      <c r="I14" s="39">
        <f t="shared" si="3"/>
        <v>0</v>
      </c>
      <c r="J14" s="39">
        <f t="shared" si="3"/>
        <v>0</v>
      </c>
      <c r="K14" s="39">
        <f t="shared" si="3"/>
        <v>0</v>
      </c>
      <c r="L14" s="39">
        <f t="shared" si="3"/>
        <v>0</v>
      </c>
      <c r="M14" s="39">
        <f t="shared" si="3"/>
        <v>0</v>
      </c>
      <c r="N14" s="39">
        <f t="shared" si="3"/>
        <v>0</v>
      </c>
      <c r="O14" s="39">
        <f t="shared" si="3"/>
        <v>0</v>
      </c>
      <c r="P14" s="39">
        <f t="shared" si="3"/>
        <v>0</v>
      </c>
      <c r="R14" s="90">
        <v>0</v>
      </c>
      <c r="S14" s="80" t="s">
        <v>508</v>
      </c>
    </row>
    <row r="15" spans="1:19" ht="15" x14ac:dyDescent="0.25"/>
    <row r="16" spans="1:19" ht="15" x14ac:dyDescent="0.25"/>
    <row r="17" spans="3:16" ht="15" x14ac:dyDescent="0.25"/>
    <row r="18" spans="3:16" ht="23.1" customHeight="1" thickBot="1" x14ac:dyDescent="0.4">
      <c r="C18" s="142" t="s">
        <v>351</v>
      </c>
      <c r="D18" s="150"/>
      <c r="E18" s="40" t="s">
        <v>514</v>
      </c>
      <c r="F18" s="41"/>
      <c r="G18" s="41"/>
      <c r="H18" s="41"/>
      <c r="I18" s="41"/>
      <c r="J18" s="41"/>
      <c r="K18" s="41"/>
      <c r="L18" s="41"/>
      <c r="M18" s="41"/>
      <c r="N18" s="41"/>
      <c r="O18" s="41"/>
      <c r="P18" s="41"/>
    </row>
    <row r="19" spans="3:16" ht="16.5" thickBot="1" x14ac:dyDescent="0.3">
      <c r="C19" s="42" t="s">
        <v>354</v>
      </c>
      <c r="D19" s="43" t="s">
        <v>355</v>
      </c>
      <c r="E19" s="30">
        <v>45748</v>
      </c>
      <c r="F19" s="30">
        <v>45778</v>
      </c>
      <c r="G19" s="30">
        <v>45809</v>
      </c>
      <c r="H19" s="30">
        <v>45839</v>
      </c>
      <c r="I19" s="30">
        <v>45870</v>
      </c>
      <c r="J19" s="30">
        <v>45901</v>
      </c>
      <c r="K19" s="30">
        <v>45931</v>
      </c>
      <c r="L19" s="30">
        <v>45962</v>
      </c>
      <c r="M19" s="30">
        <v>45992</v>
      </c>
      <c r="N19" s="30">
        <v>46023</v>
      </c>
      <c r="O19" s="30">
        <v>46054</v>
      </c>
      <c r="P19" s="30">
        <v>46082</v>
      </c>
    </row>
    <row r="20" spans="3:16" ht="15" x14ac:dyDescent="0.25">
      <c r="C20" s="44" t="s">
        <v>507</v>
      </c>
      <c r="D20" s="45" t="s">
        <v>515</v>
      </c>
      <c r="E20" s="17">
        <v>60</v>
      </c>
      <c r="F20" s="17">
        <v>70</v>
      </c>
      <c r="G20" s="17">
        <v>83</v>
      </c>
      <c r="H20" s="17">
        <v>83</v>
      </c>
      <c r="I20" s="17">
        <v>83</v>
      </c>
      <c r="J20" s="17">
        <v>83</v>
      </c>
      <c r="K20" s="17">
        <v>90</v>
      </c>
      <c r="L20" s="17">
        <v>90</v>
      </c>
      <c r="M20" s="17">
        <v>90</v>
      </c>
      <c r="N20" s="17">
        <v>90</v>
      </c>
      <c r="O20" s="17">
        <v>90</v>
      </c>
      <c r="P20" s="17">
        <v>90</v>
      </c>
    </row>
    <row r="21" spans="3:16" ht="15" x14ac:dyDescent="0.25">
      <c r="C21" s="19" t="s">
        <v>509</v>
      </c>
      <c r="D21" s="47" t="s">
        <v>515</v>
      </c>
      <c r="E21" s="26">
        <v>40</v>
      </c>
      <c r="F21" s="26">
        <v>40</v>
      </c>
      <c r="G21" s="26">
        <v>40</v>
      </c>
      <c r="H21" s="26">
        <v>40</v>
      </c>
      <c r="I21" s="26">
        <v>40</v>
      </c>
      <c r="J21" s="26">
        <v>40</v>
      </c>
      <c r="K21" s="26">
        <v>40</v>
      </c>
      <c r="L21" s="26">
        <v>40</v>
      </c>
      <c r="M21" s="26">
        <v>40</v>
      </c>
      <c r="N21" s="26">
        <v>40</v>
      </c>
      <c r="O21" s="26">
        <v>40</v>
      </c>
      <c r="P21" s="26">
        <v>40</v>
      </c>
    </row>
    <row r="22" spans="3:16" ht="15" x14ac:dyDescent="0.25">
      <c r="C22" s="19" t="s">
        <v>510</v>
      </c>
      <c r="D22" s="45" t="s">
        <v>515</v>
      </c>
      <c r="E22" s="26">
        <v>8</v>
      </c>
      <c r="F22" s="26">
        <v>8</v>
      </c>
      <c r="G22" s="26">
        <v>8</v>
      </c>
      <c r="H22" s="26">
        <v>8</v>
      </c>
      <c r="I22" s="26">
        <v>8</v>
      </c>
      <c r="J22" s="26">
        <v>8</v>
      </c>
      <c r="K22" s="26">
        <v>8</v>
      </c>
      <c r="L22" s="26">
        <v>8</v>
      </c>
      <c r="M22" s="26">
        <v>8</v>
      </c>
      <c r="N22" s="26">
        <v>8</v>
      </c>
      <c r="O22" s="26">
        <v>8</v>
      </c>
      <c r="P22" s="26">
        <v>8</v>
      </c>
    </row>
    <row r="23" spans="3:16" ht="15" x14ac:dyDescent="0.25">
      <c r="C23" s="19" t="s">
        <v>512</v>
      </c>
      <c r="D23" s="46" t="s">
        <v>515</v>
      </c>
      <c r="E23" s="26">
        <v>0</v>
      </c>
      <c r="F23" s="26">
        <v>0</v>
      </c>
      <c r="G23" s="26">
        <v>0</v>
      </c>
      <c r="H23" s="26">
        <v>0</v>
      </c>
      <c r="I23" s="26">
        <v>0</v>
      </c>
      <c r="J23" s="26">
        <v>0</v>
      </c>
      <c r="K23" s="26">
        <v>0</v>
      </c>
      <c r="L23" s="26">
        <v>0</v>
      </c>
      <c r="M23" s="26">
        <v>0</v>
      </c>
      <c r="N23" s="26">
        <v>0</v>
      </c>
      <c r="O23" s="26">
        <v>0</v>
      </c>
      <c r="P23" s="26">
        <v>0</v>
      </c>
    </row>
    <row r="24" spans="3:16" ht="15" x14ac:dyDescent="0.25"/>
    <row r="25" spans="3:16" ht="15" x14ac:dyDescent="0.25"/>
    <row r="26" spans="3:16" ht="21.75" thickBot="1" x14ac:dyDescent="0.4">
      <c r="D26" s="48" t="s">
        <v>359</v>
      </c>
      <c r="E26" s="40" t="s">
        <v>360</v>
      </c>
      <c r="F26" s="18"/>
      <c r="G26" s="18"/>
      <c r="H26" s="18"/>
      <c r="I26" s="18"/>
      <c r="J26" s="18"/>
      <c r="K26" s="18"/>
      <c r="L26" s="18"/>
      <c r="M26" s="18"/>
      <c r="N26" s="18"/>
      <c r="O26" s="18"/>
      <c r="P26" s="18"/>
    </row>
    <row r="27" spans="3:16" ht="16.5" thickBot="1" x14ac:dyDescent="0.3">
      <c r="D27" s="49" t="s">
        <v>517</v>
      </c>
      <c r="E27" s="30">
        <v>45748</v>
      </c>
      <c r="F27" s="30">
        <v>45778</v>
      </c>
      <c r="G27" s="30">
        <v>45809</v>
      </c>
      <c r="H27" s="30">
        <v>45839</v>
      </c>
      <c r="I27" s="30">
        <v>45870</v>
      </c>
      <c r="J27" s="30">
        <v>45901</v>
      </c>
      <c r="K27" s="30">
        <v>45931</v>
      </c>
      <c r="L27" s="30">
        <v>45962</v>
      </c>
      <c r="M27" s="30">
        <v>45992</v>
      </c>
      <c r="N27" s="30">
        <v>46023</v>
      </c>
      <c r="O27" s="30">
        <v>46054</v>
      </c>
      <c r="P27" s="30">
        <v>46082</v>
      </c>
    </row>
    <row r="28" spans="3:16" ht="15" x14ac:dyDescent="0.25">
      <c r="D28" s="50" t="s">
        <v>507</v>
      </c>
      <c r="E28" s="17">
        <v>60</v>
      </c>
      <c r="F28" s="17">
        <v>70</v>
      </c>
      <c r="G28" s="17">
        <v>83</v>
      </c>
      <c r="H28" s="17">
        <v>83</v>
      </c>
      <c r="I28" s="17">
        <v>83</v>
      </c>
      <c r="J28" s="17">
        <v>83</v>
      </c>
      <c r="K28" s="17">
        <v>90</v>
      </c>
      <c r="L28" s="17">
        <v>90</v>
      </c>
      <c r="M28" s="17">
        <v>90</v>
      </c>
      <c r="N28" s="17">
        <v>90</v>
      </c>
      <c r="O28" s="17">
        <v>90</v>
      </c>
      <c r="P28" s="17">
        <v>90</v>
      </c>
    </row>
    <row r="29" spans="3:16" ht="15" x14ac:dyDescent="0.25">
      <c r="D29" s="51" t="s">
        <v>509</v>
      </c>
      <c r="E29" s="26">
        <v>40</v>
      </c>
      <c r="F29" s="26">
        <v>40</v>
      </c>
      <c r="G29" s="26">
        <v>40</v>
      </c>
      <c r="H29" s="26">
        <v>40</v>
      </c>
      <c r="I29" s="26">
        <v>40</v>
      </c>
      <c r="J29" s="26">
        <v>40</v>
      </c>
      <c r="K29" s="26">
        <v>40</v>
      </c>
      <c r="L29" s="26">
        <v>40</v>
      </c>
      <c r="M29" s="26">
        <v>40</v>
      </c>
      <c r="N29" s="26">
        <v>40</v>
      </c>
      <c r="O29" s="26">
        <v>40</v>
      </c>
      <c r="P29" s="26">
        <v>40</v>
      </c>
    </row>
    <row r="30" spans="3:16" ht="15" x14ac:dyDescent="0.25">
      <c r="D30" s="51" t="s">
        <v>510</v>
      </c>
      <c r="E30" s="52">
        <v>8</v>
      </c>
      <c r="F30" s="52">
        <v>8</v>
      </c>
      <c r="G30" s="52">
        <v>8</v>
      </c>
      <c r="H30" s="52">
        <v>8</v>
      </c>
      <c r="I30" s="52">
        <v>8</v>
      </c>
      <c r="J30" s="52">
        <v>8</v>
      </c>
      <c r="K30" s="52">
        <v>8</v>
      </c>
      <c r="L30" s="52">
        <v>8</v>
      </c>
      <c r="M30" s="52">
        <v>8</v>
      </c>
      <c r="N30" s="52">
        <v>8</v>
      </c>
      <c r="O30" s="52">
        <v>8</v>
      </c>
      <c r="P30" s="52">
        <v>8</v>
      </c>
    </row>
    <row r="31" spans="3:16" ht="15" x14ac:dyDescent="0.25">
      <c r="D31" s="51" t="s">
        <v>512</v>
      </c>
      <c r="E31" s="26">
        <v>0</v>
      </c>
      <c r="F31" s="26">
        <v>0</v>
      </c>
      <c r="G31" s="26">
        <v>0</v>
      </c>
      <c r="H31" s="26">
        <v>0</v>
      </c>
      <c r="I31" s="26">
        <v>0</v>
      </c>
      <c r="J31" s="26">
        <v>0</v>
      </c>
      <c r="K31" s="26">
        <v>0</v>
      </c>
      <c r="L31" s="26">
        <v>0</v>
      </c>
      <c r="M31" s="26">
        <v>0</v>
      </c>
      <c r="N31" s="26">
        <v>0</v>
      </c>
      <c r="O31" s="26">
        <v>0</v>
      </c>
      <c r="P31" s="26">
        <v>0</v>
      </c>
    </row>
    <row r="32" spans="3:16"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sheetData>
  <sheetProtection algorithmName="SHA-512" hashValue="Gz+PZje/MI2smtEO2+KLEhIlVmDOcHtl93MxoUkpxWil3WmPshWMjrZ6ERoMk3d5OogJZcLSihY9+kyoMjK2ZA==" saltValue="5Bq/Rbv4sz+JN2PKQ64OjA==" spinCount="100000" sheet="1" objects="1" scenarios="1" formatColumns="0" formatRows="0" autoFilter="0"/>
  <mergeCells count="2">
    <mergeCell ref="C2:D2"/>
    <mergeCell ref="C18:D18"/>
  </mergeCells>
  <dataValidations count="2">
    <dataValidation type="decimal" operator="greaterThan" allowBlank="1" showInputMessage="1" showErrorMessage="1" error="Please enter a non-negative number" sqref="E20:P23 E28:P31" xr:uid="{7C1F32F4-5036-954C-9636-4A5D0CAD00F2}">
      <formula1>-1</formula1>
    </dataValidation>
    <dataValidation type="decimal" operator="greaterThan" allowBlank="1" showInputMessage="1" showErrorMessage="1" sqref="R11:R14" xr:uid="{BBBC0171-2F5E-4270-8152-130BDEFE941D}">
      <formula1>-1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DE4B2-31BC-4A82-A339-D21D17595BAE}">
  <sheetPr codeName="Sheet20"/>
  <dimension ref="A1:A199"/>
  <sheetViews>
    <sheetView topLeftCell="A19" workbookViewId="0">
      <selection activeCell="A199" sqref="A1:A199"/>
    </sheetView>
  </sheetViews>
  <sheetFormatPr defaultColWidth="8.85546875" defaultRowHeight="15" x14ac:dyDescent="0.25"/>
  <sheetData>
    <row r="1" spans="1:1" x14ac:dyDescent="0.25">
      <c r="A1" t="s">
        <v>389</v>
      </c>
    </row>
    <row r="2" spans="1:1" x14ac:dyDescent="0.25">
      <c r="A2" t="s">
        <v>518</v>
      </c>
    </row>
    <row r="3" spans="1:1" x14ac:dyDescent="0.25">
      <c r="A3" t="s">
        <v>519</v>
      </c>
    </row>
    <row r="4" spans="1:1" x14ac:dyDescent="0.25">
      <c r="A4" t="s">
        <v>520</v>
      </c>
    </row>
    <row r="5" spans="1:1" x14ac:dyDescent="0.25">
      <c r="A5" t="s">
        <v>368</v>
      </c>
    </row>
    <row r="6" spans="1:1" x14ac:dyDescent="0.25">
      <c r="A6" t="s">
        <v>405</v>
      </c>
    </row>
    <row r="7" spans="1:1" x14ac:dyDescent="0.25">
      <c r="A7" t="s">
        <v>374</v>
      </c>
    </row>
    <row r="8" spans="1:1" x14ac:dyDescent="0.25">
      <c r="A8" t="s">
        <v>408</v>
      </c>
    </row>
    <row r="9" spans="1:1" x14ac:dyDescent="0.25">
      <c r="A9" t="s">
        <v>376</v>
      </c>
    </row>
    <row r="10" spans="1:1" x14ac:dyDescent="0.25">
      <c r="A10" t="s">
        <v>483</v>
      </c>
    </row>
    <row r="11" spans="1:1" x14ac:dyDescent="0.25">
      <c r="A11" t="s">
        <v>521</v>
      </c>
    </row>
    <row r="12" spans="1:1" x14ac:dyDescent="0.25">
      <c r="A12" t="s">
        <v>522</v>
      </c>
    </row>
    <row r="13" spans="1:1" x14ac:dyDescent="0.25">
      <c r="A13" t="s">
        <v>523</v>
      </c>
    </row>
    <row r="14" spans="1:1" x14ac:dyDescent="0.25">
      <c r="A14" t="s">
        <v>383</v>
      </c>
    </row>
    <row r="15" spans="1:1" x14ac:dyDescent="0.25">
      <c r="A15" t="s">
        <v>384</v>
      </c>
    </row>
    <row r="16" spans="1:1" x14ac:dyDescent="0.25">
      <c r="A16" t="s">
        <v>390</v>
      </c>
    </row>
    <row r="17" spans="1:1" x14ac:dyDescent="0.25">
      <c r="A17" t="s">
        <v>524</v>
      </c>
    </row>
    <row r="18" spans="1:1" x14ac:dyDescent="0.25">
      <c r="A18" t="s">
        <v>400</v>
      </c>
    </row>
    <row r="19" spans="1:1" x14ac:dyDescent="0.25">
      <c r="A19" t="s">
        <v>402</v>
      </c>
    </row>
    <row r="20" spans="1:1" x14ac:dyDescent="0.25">
      <c r="A20" t="s">
        <v>403</v>
      </c>
    </row>
    <row r="21" spans="1:1" x14ac:dyDescent="0.25">
      <c r="A21" t="s">
        <v>525</v>
      </c>
    </row>
    <row r="22" spans="1:1" x14ac:dyDescent="0.25">
      <c r="A22" t="s">
        <v>526</v>
      </c>
    </row>
    <row r="23" spans="1:1" x14ac:dyDescent="0.25">
      <c r="A23" t="s">
        <v>527</v>
      </c>
    </row>
    <row r="24" spans="1:1" x14ac:dyDescent="0.25">
      <c r="A24" t="s">
        <v>528</v>
      </c>
    </row>
    <row r="25" spans="1:1" x14ac:dyDescent="0.25">
      <c r="A25" t="s">
        <v>391</v>
      </c>
    </row>
    <row r="26" spans="1:1" x14ac:dyDescent="0.25">
      <c r="A26" t="s">
        <v>529</v>
      </c>
    </row>
    <row r="27" spans="1:1" x14ac:dyDescent="0.25">
      <c r="A27" t="s">
        <v>424</v>
      </c>
    </row>
    <row r="28" spans="1:1" x14ac:dyDescent="0.25">
      <c r="A28" t="s">
        <v>410</v>
      </c>
    </row>
    <row r="29" spans="1:1" x14ac:dyDescent="0.25">
      <c r="A29" t="s">
        <v>406</v>
      </c>
    </row>
    <row r="30" spans="1:1" x14ac:dyDescent="0.25">
      <c r="A30" t="s">
        <v>413</v>
      </c>
    </row>
    <row r="31" spans="1:1" x14ac:dyDescent="0.25">
      <c r="A31" t="s">
        <v>530</v>
      </c>
    </row>
    <row r="32" spans="1:1" x14ac:dyDescent="0.25">
      <c r="A32" t="s">
        <v>418</v>
      </c>
    </row>
    <row r="33" spans="1:1" x14ac:dyDescent="0.25">
      <c r="A33" t="s">
        <v>531</v>
      </c>
    </row>
    <row r="34" spans="1:1" x14ac:dyDescent="0.25">
      <c r="A34" t="s">
        <v>377</v>
      </c>
    </row>
    <row r="35" spans="1:1" x14ac:dyDescent="0.25">
      <c r="A35" t="s">
        <v>425</v>
      </c>
    </row>
    <row r="36" spans="1:1" x14ac:dyDescent="0.25">
      <c r="A36" t="s">
        <v>532</v>
      </c>
    </row>
    <row r="37" spans="1:1" x14ac:dyDescent="0.25">
      <c r="A37" t="s">
        <v>533</v>
      </c>
    </row>
    <row r="38" spans="1:1" x14ac:dyDescent="0.25">
      <c r="A38" t="s">
        <v>429</v>
      </c>
    </row>
    <row r="39" spans="1:1" x14ac:dyDescent="0.25">
      <c r="A39" t="s">
        <v>430</v>
      </c>
    </row>
    <row r="40" spans="1:1" x14ac:dyDescent="0.25">
      <c r="A40" t="s">
        <v>385</v>
      </c>
    </row>
    <row r="41" spans="1:1" x14ac:dyDescent="0.25">
      <c r="A41" t="s">
        <v>433</v>
      </c>
    </row>
    <row r="42" spans="1:1" x14ac:dyDescent="0.25">
      <c r="A42" t="s">
        <v>453</v>
      </c>
    </row>
    <row r="43" spans="1:1" x14ac:dyDescent="0.25">
      <c r="A43" t="s">
        <v>534</v>
      </c>
    </row>
    <row r="44" spans="1:1" x14ac:dyDescent="0.25">
      <c r="A44" t="s">
        <v>456</v>
      </c>
    </row>
    <row r="45" spans="1:1" x14ac:dyDescent="0.25">
      <c r="A45" t="s">
        <v>382</v>
      </c>
    </row>
    <row r="46" spans="1:1" x14ac:dyDescent="0.25">
      <c r="A46" t="s">
        <v>535</v>
      </c>
    </row>
    <row r="47" spans="1:1" x14ac:dyDescent="0.25">
      <c r="A47" t="s">
        <v>438</v>
      </c>
    </row>
    <row r="48" spans="1:1" x14ac:dyDescent="0.25">
      <c r="A48" t="s">
        <v>395</v>
      </c>
    </row>
    <row r="49" spans="1:1" x14ac:dyDescent="0.25">
      <c r="A49" t="s">
        <v>419</v>
      </c>
    </row>
    <row r="50" spans="1:1" x14ac:dyDescent="0.25">
      <c r="A50" t="s">
        <v>536</v>
      </c>
    </row>
    <row r="51" spans="1:1" x14ac:dyDescent="0.25">
      <c r="A51" t="s">
        <v>387</v>
      </c>
    </row>
    <row r="52" spans="1:1" x14ac:dyDescent="0.25">
      <c r="A52" t="s">
        <v>441</v>
      </c>
    </row>
    <row r="53" spans="1:1" x14ac:dyDescent="0.25">
      <c r="A53" t="s">
        <v>415</v>
      </c>
    </row>
    <row r="54" spans="1:1" x14ac:dyDescent="0.25">
      <c r="A54" t="s">
        <v>442</v>
      </c>
    </row>
    <row r="55" spans="1:1" x14ac:dyDescent="0.25">
      <c r="A55" t="s">
        <v>443</v>
      </c>
    </row>
    <row r="56" spans="1:1" x14ac:dyDescent="0.25">
      <c r="A56" t="s">
        <v>537</v>
      </c>
    </row>
    <row r="57" spans="1:1" x14ac:dyDescent="0.25">
      <c r="A57" t="s">
        <v>497</v>
      </c>
    </row>
    <row r="58" spans="1:1" x14ac:dyDescent="0.25">
      <c r="A58" t="s">
        <v>538</v>
      </c>
    </row>
    <row r="59" spans="1:1" x14ac:dyDescent="0.25">
      <c r="A59" t="s">
        <v>378</v>
      </c>
    </row>
    <row r="60" spans="1:1" x14ac:dyDescent="0.25">
      <c r="A60" t="s">
        <v>447</v>
      </c>
    </row>
    <row r="61" spans="1:1" x14ac:dyDescent="0.25">
      <c r="A61" t="s">
        <v>478</v>
      </c>
    </row>
    <row r="62" spans="1:1" x14ac:dyDescent="0.25">
      <c r="A62" t="s">
        <v>539</v>
      </c>
    </row>
    <row r="63" spans="1:1" x14ac:dyDescent="0.25">
      <c r="A63" t="s">
        <v>540</v>
      </c>
    </row>
    <row r="64" spans="1:1" x14ac:dyDescent="0.25">
      <c r="A64" t="s">
        <v>541</v>
      </c>
    </row>
    <row r="65" spans="1:1" x14ac:dyDescent="0.25">
      <c r="A65" t="s">
        <v>409</v>
      </c>
    </row>
    <row r="66" spans="1:1" x14ac:dyDescent="0.25">
      <c r="A66" t="s">
        <v>542</v>
      </c>
    </row>
    <row r="67" spans="1:1" x14ac:dyDescent="0.25">
      <c r="A67" t="s">
        <v>434</v>
      </c>
    </row>
    <row r="68" spans="1:1" x14ac:dyDescent="0.25">
      <c r="A68" t="s">
        <v>446</v>
      </c>
    </row>
    <row r="69" spans="1:1" x14ac:dyDescent="0.25">
      <c r="A69" t="s">
        <v>392</v>
      </c>
    </row>
    <row r="70" spans="1:1" x14ac:dyDescent="0.25">
      <c r="A70" t="s">
        <v>455</v>
      </c>
    </row>
    <row r="71" spans="1:1" x14ac:dyDescent="0.25">
      <c r="A71" t="s">
        <v>472</v>
      </c>
    </row>
    <row r="72" spans="1:1" x14ac:dyDescent="0.25">
      <c r="A72" t="s">
        <v>543</v>
      </c>
    </row>
    <row r="73" spans="1:1" x14ac:dyDescent="0.25">
      <c r="A73" t="s">
        <v>468</v>
      </c>
    </row>
    <row r="74" spans="1:1" x14ac:dyDescent="0.25">
      <c r="A74" t="s">
        <v>475</v>
      </c>
    </row>
    <row r="75" spans="1:1" x14ac:dyDescent="0.25">
      <c r="A75" t="s">
        <v>379</v>
      </c>
    </row>
    <row r="76" spans="1:1" x14ac:dyDescent="0.25">
      <c r="A76" t="s">
        <v>458</v>
      </c>
    </row>
    <row r="77" spans="1:1" x14ac:dyDescent="0.25">
      <c r="A77" t="s">
        <v>544</v>
      </c>
    </row>
    <row r="78" spans="1:1" x14ac:dyDescent="0.25">
      <c r="A78" t="s">
        <v>462</v>
      </c>
    </row>
    <row r="79" spans="1:1" x14ac:dyDescent="0.25">
      <c r="A79" t="s">
        <v>545</v>
      </c>
    </row>
    <row r="80" spans="1:1" x14ac:dyDescent="0.25">
      <c r="A80" t="s">
        <v>546</v>
      </c>
    </row>
    <row r="81" spans="1:1" x14ac:dyDescent="0.25">
      <c r="A81" t="s">
        <v>547</v>
      </c>
    </row>
    <row r="82" spans="1:1" x14ac:dyDescent="0.25">
      <c r="A82" t="s">
        <v>464</v>
      </c>
    </row>
    <row r="83" spans="1:1" x14ac:dyDescent="0.25">
      <c r="A83" t="s">
        <v>380</v>
      </c>
    </row>
    <row r="84" spans="1:1" x14ac:dyDescent="0.25">
      <c r="A84" t="s">
        <v>548</v>
      </c>
    </row>
    <row r="85" spans="1:1" x14ac:dyDescent="0.25">
      <c r="A85" t="s">
        <v>549</v>
      </c>
    </row>
    <row r="86" spans="1:1" x14ac:dyDescent="0.25">
      <c r="A86" t="s">
        <v>550</v>
      </c>
    </row>
    <row r="87" spans="1:1" x14ac:dyDescent="0.25">
      <c r="A87" t="s">
        <v>461</v>
      </c>
    </row>
    <row r="88" spans="1:1" x14ac:dyDescent="0.25">
      <c r="A88" t="s">
        <v>551</v>
      </c>
    </row>
    <row r="89" spans="1:1" x14ac:dyDescent="0.25">
      <c r="A89" t="s">
        <v>393</v>
      </c>
    </row>
    <row r="90" spans="1:1" x14ac:dyDescent="0.25">
      <c r="A90" t="s">
        <v>457</v>
      </c>
    </row>
    <row r="91" spans="1:1" x14ac:dyDescent="0.25">
      <c r="A91" t="s">
        <v>467</v>
      </c>
    </row>
    <row r="92" spans="1:1" x14ac:dyDescent="0.25">
      <c r="A92" t="s">
        <v>469</v>
      </c>
    </row>
    <row r="93" spans="1:1" x14ac:dyDescent="0.25">
      <c r="A93" t="s">
        <v>552</v>
      </c>
    </row>
    <row r="94" spans="1:1" x14ac:dyDescent="0.25">
      <c r="A94" t="s">
        <v>439</v>
      </c>
    </row>
    <row r="95" spans="1:1" x14ac:dyDescent="0.25">
      <c r="A95" t="s">
        <v>407</v>
      </c>
    </row>
    <row r="96" spans="1:1" x14ac:dyDescent="0.25">
      <c r="A96" t="s">
        <v>460</v>
      </c>
    </row>
    <row r="97" spans="1:1" x14ac:dyDescent="0.25">
      <c r="A97" t="s">
        <v>553</v>
      </c>
    </row>
    <row r="98" spans="1:1" x14ac:dyDescent="0.25">
      <c r="A98" t="s">
        <v>471</v>
      </c>
    </row>
    <row r="99" spans="1:1" x14ac:dyDescent="0.25">
      <c r="A99" t="s">
        <v>554</v>
      </c>
    </row>
    <row r="100" spans="1:1" x14ac:dyDescent="0.25">
      <c r="A100" t="s">
        <v>473</v>
      </c>
    </row>
    <row r="101" spans="1:1" x14ac:dyDescent="0.25">
      <c r="A101" t="s">
        <v>555</v>
      </c>
    </row>
    <row r="102" spans="1:1" x14ac:dyDescent="0.25">
      <c r="A102" t="s">
        <v>556</v>
      </c>
    </row>
    <row r="103" spans="1:1" x14ac:dyDescent="0.25">
      <c r="A103" t="s">
        <v>398</v>
      </c>
    </row>
    <row r="104" spans="1:1" x14ac:dyDescent="0.25">
      <c r="A104" t="s">
        <v>422</v>
      </c>
    </row>
    <row r="105" spans="1:1" x14ac:dyDescent="0.25">
      <c r="A105" t="s">
        <v>484</v>
      </c>
    </row>
    <row r="106" spans="1:1" x14ac:dyDescent="0.25">
      <c r="A106" t="s">
        <v>370</v>
      </c>
    </row>
    <row r="107" spans="1:1" x14ac:dyDescent="0.25">
      <c r="A107" t="s">
        <v>557</v>
      </c>
    </row>
    <row r="108" spans="1:1" x14ac:dyDescent="0.25">
      <c r="A108" t="s">
        <v>451</v>
      </c>
    </row>
    <row r="109" spans="1:1" x14ac:dyDescent="0.25">
      <c r="A109" t="s">
        <v>404</v>
      </c>
    </row>
    <row r="110" spans="1:1" x14ac:dyDescent="0.25">
      <c r="A110" t="s">
        <v>499</v>
      </c>
    </row>
    <row r="111" spans="1:1" x14ac:dyDescent="0.25">
      <c r="A111" t="s">
        <v>558</v>
      </c>
    </row>
    <row r="112" spans="1:1" x14ac:dyDescent="0.25">
      <c r="A112" t="s">
        <v>401</v>
      </c>
    </row>
    <row r="113" spans="1:1" x14ac:dyDescent="0.25">
      <c r="A113" t="s">
        <v>435</v>
      </c>
    </row>
    <row r="114" spans="1:1" x14ac:dyDescent="0.25">
      <c r="A114" t="s">
        <v>476</v>
      </c>
    </row>
    <row r="115" spans="1:1" x14ac:dyDescent="0.25">
      <c r="A115" t="s">
        <v>479</v>
      </c>
    </row>
    <row r="116" spans="1:1" x14ac:dyDescent="0.25">
      <c r="A116" t="s">
        <v>480</v>
      </c>
    </row>
    <row r="117" spans="1:1" x14ac:dyDescent="0.25">
      <c r="A117" t="s">
        <v>559</v>
      </c>
    </row>
    <row r="118" spans="1:1" x14ac:dyDescent="0.25">
      <c r="A118" t="s">
        <v>482</v>
      </c>
    </row>
    <row r="119" spans="1:1" x14ac:dyDescent="0.25">
      <c r="A119" t="s">
        <v>560</v>
      </c>
    </row>
    <row r="120" spans="1:1" x14ac:dyDescent="0.25">
      <c r="A120" t="s">
        <v>561</v>
      </c>
    </row>
    <row r="121" spans="1:1" x14ac:dyDescent="0.25">
      <c r="A121" t="s">
        <v>448</v>
      </c>
    </row>
    <row r="122" spans="1:1" x14ac:dyDescent="0.25">
      <c r="A122" t="s">
        <v>437</v>
      </c>
    </row>
    <row r="123" spans="1:1" x14ac:dyDescent="0.25">
      <c r="A123" t="s">
        <v>562</v>
      </c>
    </row>
    <row r="124" spans="1:1" x14ac:dyDescent="0.25">
      <c r="A124" t="s">
        <v>388</v>
      </c>
    </row>
    <row r="125" spans="1:1" x14ac:dyDescent="0.25">
      <c r="A125" t="s">
        <v>411</v>
      </c>
    </row>
    <row r="126" spans="1:1" x14ac:dyDescent="0.25">
      <c r="A126" t="s">
        <v>427</v>
      </c>
    </row>
    <row r="127" spans="1:1" x14ac:dyDescent="0.25">
      <c r="A127" t="s">
        <v>371</v>
      </c>
    </row>
    <row r="128" spans="1:1" x14ac:dyDescent="0.25">
      <c r="A128" t="s">
        <v>563</v>
      </c>
    </row>
    <row r="129" spans="1:1" x14ac:dyDescent="0.25">
      <c r="A129" t="s">
        <v>564</v>
      </c>
    </row>
    <row r="130" spans="1:1" x14ac:dyDescent="0.25">
      <c r="A130" t="s">
        <v>449</v>
      </c>
    </row>
    <row r="131" spans="1:1" x14ac:dyDescent="0.25">
      <c r="A131" t="s">
        <v>375</v>
      </c>
    </row>
    <row r="132" spans="1:1" x14ac:dyDescent="0.25">
      <c r="A132" t="s">
        <v>431</v>
      </c>
    </row>
    <row r="133" spans="1:1" x14ac:dyDescent="0.25">
      <c r="A133" t="s">
        <v>486</v>
      </c>
    </row>
    <row r="134" spans="1:1" x14ac:dyDescent="0.25">
      <c r="A134" t="s">
        <v>565</v>
      </c>
    </row>
    <row r="135" spans="1:1" x14ac:dyDescent="0.25">
      <c r="A135" t="s">
        <v>487</v>
      </c>
    </row>
    <row r="136" spans="1:1" x14ac:dyDescent="0.25">
      <c r="A136" t="s">
        <v>481</v>
      </c>
    </row>
    <row r="137" spans="1:1" x14ac:dyDescent="0.25">
      <c r="A137" t="s">
        <v>488</v>
      </c>
    </row>
    <row r="138" spans="1:1" x14ac:dyDescent="0.25">
      <c r="A138" t="s">
        <v>566</v>
      </c>
    </row>
    <row r="139" spans="1:1" x14ac:dyDescent="0.25">
      <c r="A139" t="s">
        <v>491</v>
      </c>
    </row>
    <row r="140" spans="1:1" x14ac:dyDescent="0.25">
      <c r="A140" t="s">
        <v>420</v>
      </c>
    </row>
    <row r="141" spans="1:1" x14ac:dyDescent="0.25">
      <c r="A141" t="s">
        <v>470</v>
      </c>
    </row>
    <row r="142" spans="1:1" x14ac:dyDescent="0.25">
      <c r="A142" t="s">
        <v>414</v>
      </c>
    </row>
    <row r="143" spans="1:1" x14ac:dyDescent="0.25">
      <c r="A143" t="s">
        <v>416</v>
      </c>
    </row>
    <row r="144" spans="1:1" x14ac:dyDescent="0.25">
      <c r="A144" t="s">
        <v>459</v>
      </c>
    </row>
    <row r="145" spans="1:1" x14ac:dyDescent="0.25">
      <c r="A145" t="s">
        <v>567</v>
      </c>
    </row>
    <row r="146" spans="1:1" x14ac:dyDescent="0.25">
      <c r="A146" t="s">
        <v>568</v>
      </c>
    </row>
    <row r="147" spans="1:1" x14ac:dyDescent="0.25">
      <c r="A147" t="s">
        <v>463</v>
      </c>
    </row>
    <row r="148" spans="1:1" x14ac:dyDescent="0.25">
      <c r="A148" t="s">
        <v>421</v>
      </c>
    </row>
    <row r="149" spans="1:1" x14ac:dyDescent="0.25">
      <c r="A149" t="s">
        <v>444</v>
      </c>
    </row>
    <row r="150" spans="1:1" x14ac:dyDescent="0.25">
      <c r="A150" t="s">
        <v>495</v>
      </c>
    </row>
    <row r="151" spans="1:1" x14ac:dyDescent="0.25">
      <c r="A151" t="s">
        <v>569</v>
      </c>
    </row>
    <row r="152" spans="1:1" x14ac:dyDescent="0.25">
      <c r="A152" t="s">
        <v>396</v>
      </c>
    </row>
    <row r="153" spans="1:1" x14ac:dyDescent="0.25">
      <c r="A153" t="s">
        <v>570</v>
      </c>
    </row>
    <row r="154" spans="1:1" x14ac:dyDescent="0.25">
      <c r="A154" t="s">
        <v>571</v>
      </c>
    </row>
    <row r="155" spans="1:1" x14ac:dyDescent="0.25">
      <c r="A155" t="s">
        <v>498</v>
      </c>
    </row>
    <row r="156" spans="1:1" x14ac:dyDescent="0.25">
      <c r="A156" t="s">
        <v>572</v>
      </c>
    </row>
    <row r="157" spans="1:1" x14ac:dyDescent="0.25">
      <c r="A157" t="s">
        <v>573</v>
      </c>
    </row>
    <row r="158" spans="1:1" x14ac:dyDescent="0.25">
      <c r="A158" t="s">
        <v>574</v>
      </c>
    </row>
    <row r="159" spans="1:1" x14ac:dyDescent="0.25">
      <c r="A159" t="s">
        <v>575</v>
      </c>
    </row>
    <row r="160" spans="1:1" x14ac:dyDescent="0.25">
      <c r="A160" t="s">
        <v>576</v>
      </c>
    </row>
    <row r="161" spans="1:1" x14ac:dyDescent="0.25">
      <c r="A161" t="s">
        <v>394</v>
      </c>
    </row>
    <row r="162" spans="1:1" x14ac:dyDescent="0.25">
      <c r="A162" t="s">
        <v>477</v>
      </c>
    </row>
    <row r="163" spans="1:1" x14ac:dyDescent="0.25">
      <c r="A163" t="s">
        <v>440</v>
      </c>
    </row>
    <row r="164" spans="1:1" x14ac:dyDescent="0.25">
      <c r="A164" t="s">
        <v>474</v>
      </c>
    </row>
    <row r="165" spans="1:1" x14ac:dyDescent="0.25">
      <c r="A165" t="s">
        <v>489</v>
      </c>
    </row>
    <row r="166" spans="1:1" x14ac:dyDescent="0.25">
      <c r="A166" t="s">
        <v>485</v>
      </c>
    </row>
    <row r="167" spans="1:1" x14ac:dyDescent="0.25">
      <c r="A167" t="s">
        <v>577</v>
      </c>
    </row>
    <row r="168" spans="1:1" x14ac:dyDescent="0.25">
      <c r="A168" t="s">
        <v>578</v>
      </c>
    </row>
    <row r="169" spans="1:1" x14ac:dyDescent="0.25">
      <c r="A169" t="s">
        <v>492</v>
      </c>
    </row>
    <row r="170" spans="1:1" x14ac:dyDescent="0.25">
      <c r="A170" t="s">
        <v>490</v>
      </c>
    </row>
    <row r="171" spans="1:1" x14ac:dyDescent="0.25">
      <c r="A171" t="s">
        <v>579</v>
      </c>
    </row>
    <row r="172" spans="1:1" x14ac:dyDescent="0.25">
      <c r="A172" t="s">
        <v>428</v>
      </c>
    </row>
    <row r="173" spans="1:1" x14ac:dyDescent="0.25">
      <c r="A173" t="s">
        <v>466</v>
      </c>
    </row>
    <row r="174" spans="1:1" x14ac:dyDescent="0.25">
      <c r="A174" t="s">
        <v>372</v>
      </c>
    </row>
    <row r="175" spans="1:1" x14ac:dyDescent="0.25">
      <c r="A175" t="s">
        <v>450</v>
      </c>
    </row>
    <row r="176" spans="1:1" x14ac:dyDescent="0.25">
      <c r="A176" t="s">
        <v>381</v>
      </c>
    </row>
    <row r="177" spans="1:1" x14ac:dyDescent="0.25">
      <c r="A177" t="s">
        <v>399</v>
      </c>
    </row>
    <row r="178" spans="1:1" x14ac:dyDescent="0.25">
      <c r="A178" t="s">
        <v>417</v>
      </c>
    </row>
    <row r="179" spans="1:1" x14ac:dyDescent="0.25">
      <c r="A179" t="s">
        <v>386</v>
      </c>
    </row>
    <row r="180" spans="1:1" x14ac:dyDescent="0.25">
      <c r="A180" t="s">
        <v>426</v>
      </c>
    </row>
    <row r="181" spans="1:1" x14ac:dyDescent="0.25">
      <c r="A181" t="s">
        <v>465</v>
      </c>
    </row>
    <row r="182" spans="1:1" x14ac:dyDescent="0.25">
      <c r="A182" t="s">
        <v>423</v>
      </c>
    </row>
    <row r="183" spans="1:1" x14ac:dyDescent="0.25">
      <c r="A183" t="s">
        <v>493</v>
      </c>
    </row>
    <row r="184" spans="1:1" x14ac:dyDescent="0.25">
      <c r="A184" t="s">
        <v>412</v>
      </c>
    </row>
    <row r="185" spans="1:1" x14ac:dyDescent="0.25">
      <c r="A185" t="s">
        <v>397</v>
      </c>
    </row>
    <row r="186" spans="1:1" x14ac:dyDescent="0.25">
      <c r="A186" t="s">
        <v>494</v>
      </c>
    </row>
    <row r="187" spans="1:1" x14ac:dyDescent="0.25">
      <c r="A187" t="s">
        <v>445</v>
      </c>
    </row>
    <row r="188" spans="1:1" x14ac:dyDescent="0.25">
      <c r="A188" t="s">
        <v>454</v>
      </c>
    </row>
    <row r="189" spans="1:1" x14ac:dyDescent="0.25">
      <c r="A189" t="s">
        <v>580</v>
      </c>
    </row>
    <row r="190" spans="1:1" x14ac:dyDescent="0.25">
      <c r="A190" t="s">
        <v>496</v>
      </c>
    </row>
    <row r="191" spans="1:1" x14ac:dyDescent="0.25">
      <c r="A191" t="s">
        <v>373</v>
      </c>
    </row>
    <row r="192" spans="1:1" x14ac:dyDescent="0.25">
      <c r="A192" t="s">
        <v>581</v>
      </c>
    </row>
    <row r="193" spans="1:1" x14ac:dyDescent="0.25">
      <c r="A193" t="s">
        <v>501</v>
      </c>
    </row>
    <row r="194" spans="1:1" x14ac:dyDescent="0.25">
      <c r="A194" t="s">
        <v>503</v>
      </c>
    </row>
    <row r="195" spans="1:1" x14ac:dyDescent="0.25">
      <c r="A195" t="s">
        <v>500</v>
      </c>
    </row>
    <row r="196" spans="1:1" x14ac:dyDescent="0.25">
      <c r="A196" t="s">
        <v>452</v>
      </c>
    </row>
    <row r="197" spans="1:1" x14ac:dyDescent="0.25">
      <c r="A197" t="s">
        <v>432</v>
      </c>
    </row>
    <row r="198" spans="1:1" x14ac:dyDescent="0.25">
      <c r="A198" t="s">
        <v>436</v>
      </c>
    </row>
    <row r="199" spans="1:1" x14ac:dyDescent="0.25">
      <c r="A199" t="s">
        <v>369</v>
      </c>
    </row>
  </sheetData>
  <sortState xmlns:xlrd2="http://schemas.microsoft.com/office/spreadsheetml/2017/richdata2" ref="A1:A198">
    <sortCondition ref="A1:A19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6ad2f829-d27b-4b66-86f0-7328853a73db" xsi:nil="true"/>
    <_ip_UnifiedCompliancePolicyProperties xmlns="6ad2f829-d27b-4b66-86f0-7328853a73db" xsi:nil="true"/>
    <lcf76f155ced4ddcb4097134ff3c332f xmlns="8f2f712d-ef84-4a0c-a767-25f386b9ae5b">
      <Terms xmlns="http://schemas.microsoft.com/office/infopath/2007/PartnerControls"/>
    </lcf76f155ced4ddcb4097134ff3c332f>
    <email_x0020_msg xmlns="8f2f712d-ef84-4a0c-a767-25f386b9ae5b" xsi:nil="true"/>
    <Order0 xmlns="8f2f712d-ef84-4a0c-a767-25f386b9ae5b" xsi:nil="true"/>
    <Number xmlns="8f2f712d-ef84-4a0c-a767-25f386b9ae5b" xsi:nil="true"/>
    <TaxCatchAll xmlns="6ad2f829-d27b-4b66-86f0-7328853a73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798D1DEF96C347AE94AA2ED4903EE8" ma:contentTypeVersion="25" ma:contentTypeDescription="Create a new document." ma:contentTypeScope="" ma:versionID="c8ebd094d41ba6a8de24bd9198bc3332">
  <xsd:schema xmlns:xsd="http://www.w3.org/2001/XMLSchema" xmlns:xs="http://www.w3.org/2001/XMLSchema" xmlns:p="http://schemas.microsoft.com/office/2006/metadata/properties" xmlns:ns2="8f2f712d-ef84-4a0c-a767-25f386b9ae5b" xmlns:ns3="6ad2f829-d27b-4b66-86f0-7328853a73db" targetNamespace="http://schemas.microsoft.com/office/2006/metadata/properties" ma:root="true" ma:fieldsID="65878128d9df196f81a1e29b55bb287f" ns2:_="" ns3:_="">
    <xsd:import namespace="8f2f712d-ef84-4a0c-a767-25f386b9ae5b"/>
    <xsd:import namespace="6ad2f829-d27b-4b66-86f0-7328853a73db"/>
    <xsd:element name="properties">
      <xsd:complexType>
        <xsd:sequence>
          <xsd:element name="documentManagement">
            <xsd:complexType>
              <xsd:all>
                <xsd:element ref="ns2:Number" minOccurs="0"/>
                <xsd:element ref="ns2:Order0" minOccurs="0"/>
                <xsd:element ref="ns2:email_x0020_msg" minOccurs="0"/>
                <xsd:element ref="ns3:_ip_UnifiedCompliancePolicyProperties" minOccurs="0"/>
                <xsd:element ref="ns3: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f712d-ef84-4a0c-a767-25f386b9ae5b" elementFormDefault="qualified">
    <xsd:import namespace="http://schemas.microsoft.com/office/2006/documentManagement/types"/>
    <xsd:import namespace="http://schemas.microsoft.com/office/infopath/2007/PartnerControls"/>
    <xsd:element name="Number" ma:index="6" nillable="true" ma:displayName="Number" ma:internalName="Number" ma:readOnly="false" ma:percentage="FALSE">
      <xsd:simpleType>
        <xsd:restriction base="dms:Number"/>
      </xsd:simpleType>
    </xsd:element>
    <xsd:element name="Order0" ma:index="7" nillable="true" ma:displayName="Order" ma:format="DateTime" ma:internalName="Order0" ma:readOnly="false">
      <xsd:simpleType>
        <xsd:restriction base="dms:DateTime"/>
      </xsd:simpleType>
    </xsd:element>
    <xsd:element name="email_x0020_msg" ma:index="8" nillable="true" ma:displayName="email msg" ma:internalName="email_x0020_msg" ma:readOnly="false">
      <xsd:simpleType>
        <xsd:restriction base="dms:Note">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ad2f829-d27b-4b66-86f0-7328853a73db"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internalName="_ip_UnifiedCompliancePolicyProperties" ma:readOnly="false">
      <xsd:simpleType>
        <xsd:restriction base="dms:Note"/>
      </xsd:simpleType>
    </xsd:element>
    <xsd:element name="_ip_UnifiedCompliancePolicyUIAction" ma:index="12" nillable="true" ma:displayName="Unified Compliance Policy UI Action" ma:hidden="true" ma:internalName="_ip_UnifiedCompliancePolicyUIAction" ma:readOnly="false">
      <xsd:simpleType>
        <xsd:restriction base="dms:Text"/>
      </xsd:simpleType>
    </xsd:element>
    <xsd:element name="TaxCatchAll" ma:index="19" nillable="true" ma:displayName="Taxonomy Catch All Column" ma:hidden="true" ma:list="{a5493892-6758-49eb-91bd-7b891e8a8628}" ma:internalName="TaxCatchAll" ma:showField="CatchAllData" ma:web="6ad2f829-d27b-4b66-86f0-7328853a73d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453097-8763-4BB5-A97A-1925C35009CF}">
  <ds:schemaRefs>
    <ds:schemaRef ds:uri="http://schemas.microsoft.com/office/infopath/2007/PartnerControls"/>
    <ds:schemaRef ds:uri="http://schemas.microsoft.com/office/2006/metadata/properties"/>
    <ds:schemaRef ds:uri="http://purl.org/dc/dcmitype/"/>
    <ds:schemaRef ds:uri="http://schemas.microsoft.com/office/2006/documentManagement/types"/>
    <ds:schemaRef ds:uri="8f2f712d-ef84-4a0c-a767-25f386b9ae5b"/>
    <ds:schemaRef ds:uri="http://purl.org/dc/terms/"/>
    <ds:schemaRef ds:uri="http://www.w3.org/XML/1998/namespace"/>
    <ds:schemaRef ds:uri="http://schemas.openxmlformats.org/package/2006/metadata/core-properties"/>
    <ds:schemaRef ds:uri="6ad2f829-d27b-4b66-86f0-7328853a73db"/>
    <ds:schemaRef ds:uri="http://purl.org/dc/elements/1.1/"/>
  </ds:schemaRefs>
</ds:datastoreItem>
</file>

<file path=customXml/itemProps2.xml><?xml version="1.0" encoding="utf-8"?>
<ds:datastoreItem xmlns:ds="http://schemas.openxmlformats.org/officeDocument/2006/customXml" ds:itemID="{5571ECD7-F851-4E06-A811-714FF0035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f712d-ef84-4a0c-a767-25f386b9ae5b"/>
    <ds:schemaRef ds:uri="6ad2f829-d27b-4b66-86f0-7328853a7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55169B-50A8-4A7D-895F-F576E9CD0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Guidance</vt:lpstr>
      <vt:lpstr>dropdownlists</vt:lpstr>
      <vt:lpstr>2. Cover</vt:lpstr>
      <vt:lpstr>3.1 C&amp;D Step-down</vt:lpstr>
      <vt:lpstr>HWB select trusts</vt:lpstr>
      <vt:lpstr>3.2 C&amp;D Step-up</vt:lpstr>
      <vt:lpstr>Sheet2</vt:lpstr>
      <vt:lpstr>'1. Guidance'!Print_Area</vt:lpstr>
      <vt:lpstr>'2. 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Armstrong, Johan</dc:creator>
  <cp:keywords/>
  <dc:description/>
  <cp:lastModifiedBy>Gary Collier</cp:lastModifiedBy>
  <cp:revision/>
  <dcterms:created xsi:type="dcterms:W3CDTF">2018-11-22T10:49:45Z</dcterms:created>
  <dcterms:modified xsi:type="dcterms:W3CDTF">2025-06-02T14:57:08Z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0x010100B9798D1DEF96C347AE94AA2ED4903EE8</vt:lpwstr>
  </property>
  <property fmtid="{D5CDD505-2E9C-101B-9397-08002B2CF9AE}" pid="3" name="MediaServiceImageTags">
    <vt:lpwstr/>
  </property>
  <property fmtid="{D5CDD505-2E9C-101B-9397-08002B2CF9AE}" pid="4" name="Order">
    <vt:r8>8836500</vt:r8>
  </property>
  <property fmtid="{D5CDD505-2E9C-101B-9397-08002B2CF9AE}" pid="5" name="_ExtendedDescription">
    <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MSIP_Label_7a8edf35-91ea-44e1-afab-38c462b39a0c_Enabled">
    <vt:lpwstr>true</vt:lpwstr>
  </property>
  <property fmtid="{D5CDD505-2E9C-101B-9397-08002B2CF9AE}" pid="12" name="MSIP_Label_7a8edf35-91ea-44e1-afab-38c462b39a0c_SetDate">
    <vt:lpwstr>2025-03-13T18:07:39Z</vt:lpwstr>
  </property>
  <property fmtid="{D5CDD505-2E9C-101B-9397-08002B2CF9AE}" pid="13" name="MSIP_Label_7a8edf35-91ea-44e1-afab-38c462b39a0c_Method">
    <vt:lpwstr>Standard</vt:lpwstr>
  </property>
  <property fmtid="{D5CDD505-2E9C-101B-9397-08002B2CF9AE}" pid="14" name="MSIP_Label_7a8edf35-91ea-44e1-afab-38c462b39a0c_Name">
    <vt:lpwstr>Official</vt:lpwstr>
  </property>
  <property fmtid="{D5CDD505-2E9C-101B-9397-08002B2CF9AE}" pid="15" name="MSIP_Label_7a8edf35-91ea-44e1-afab-38c462b39a0c_SiteId">
    <vt:lpwstr>aaacb679-c381-48fb-b320-f9d581ee948f</vt:lpwstr>
  </property>
  <property fmtid="{D5CDD505-2E9C-101B-9397-08002B2CF9AE}" pid="16" name="MSIP_Label_7a8edf35-91ea-44e1-afab-38c462b39a0c_ActionId">
    <vt:lpwstr>c9f36f10-3799-4753-ab69-a3c613186f2e</vt:lpwstr>
  </property>
  <property fmtid="{D5CDD505-2E9C-101B-9397-08002B2CF9AE}" pid="17" name="MSIP_Label_7a8edf35-91ea-44e1-afab-38c462b39a0c_ContentBits">
    <vt:lpwstr>0</vt:lpwstr>
  </property>
  <property fmtid="{D5CDD505-2E9C-101B-9397-08002B2CF9AE}" pid="18" name="MSIP_Label_7a8edf35-91ea-44e1-afab-38c462b39a0c_Tag">
    <vt:lpwstr>10, 3, 0, 1</vt:lpwstr>
  </property>
</Properties>
</file>